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20" windowWidth="15480" windowHeight="11640" tabRatio="838" activeTab="5"/>
  </bookViews>
  <sheets>
    <sheet name="Notes" sheetId="6" r:id="rId1"/>
    <sheet name="Close out - all DNOs" sheetId="1" r:id="rId2"/>
    <sheet name="Revised fully-reconciled - all" sheetId="2" r:id="rId3"/>
    <sheet name="Orig. fully-reconciled - all" sheetId="4" r:id="rId4"/>
    <sheet name="Fully-reconciled delta" sheetId="5" r:id="rId5"/>
    <sheet name="Annual incentive - all" sheetId="11" r:id="rId6"/>
    <sheet name="Revised App C - restatement" sheetId="3" r:id="rId7"/>
    <sheet name="Orig. App C - restatement" sheetId="9" r:id="rId8"/>
    <sheet name="App C delta" sheetId="10" r:id="rId9"/>
    <sheet name="Statistical analysis Closeout" sheetId="7" r:id="rId10"/>
    <sheet name="Statistical analysis Annual" sheetId="12" r:id="rId11"/>
    <sheet name="SF mapping" sheetId="8" r:id="rId12"/>
  </sheets>
  <definedNames>
    <definedName name="Entry_Anchor" localSheetId="8">'App C delta'!$D$13</definedName>
    <definedName name="Entry_Anchor">'Fully-reconciled delta'!$D$13</definedName>
    <definedName name="HH_Exit_Anchor" localSheetId="8">'App C delta'!$D$14</definedName>
    <definedName name="HH_Exit_Anchor">'Fully-reconciled delta'!$D$14</definedName>
    <definedName name="NHH_Exit_Anchor" localSheetId="8">'App C delta'!$D$9</definedName>
    <definedName name="NHH_Exit_Anchor">'Fully-reconciled delta'!$D$9</definedName>
    <definedName name="_xlnm.Print_Area" localSheetId="10">'Statistical analysis Annual'!$A$1:$O$80</definedName>
    <definedName name="_xlnm.Print_Area" localSheetId="9">'Statistical analysis Closeout'!$A$1:$O$80</definedName>
  </definedNames>
  <calcPr calcId="125725"/>
</workbook>
</file>

<file path=xl/calcChain.xml><?xml version="1.0" encoding="utf-8"?>
<calcChain xmlns="http://schemas.openxmlformats.org/spreadsheetml/2006/main">
  <c r="C6" i="1"/>
  <c r="N58" i="12" l="1"/>
  <c r="W58" s="1"/>
  <c r="M58"/>
  <c r="L58"/>
  <c r="K58"/>
  <c r="J58"/>
  <c r="I58"/>
  <c r="H58"/>
  <c r="G58"/>
  <c r="F58"/>
  <c r="E58"/>
  <c r="D58"/>
  <c r="C58"/>
  <c r="C21"/>
  <c r="C20"/>
  <c r="C19"/>
  <c r="C18"/>
  <c r="C17"/>
  <c r="C16"/>
  <c r="C15"/>
  <c r="C14"/>
  <c r="O9"/>
  <c r="O8"/>
  <c r="O7"/>
  <c r="O6"/>
  <c r="O5"/>
  <c r="O4"/>
  <c r="O3"/>
  <c r="O2"/>
  <c r="D9" i="3"/>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9"/>
  <c r="D9" i="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9"/>
  <c r="C22" i="12" l="1"/>
  <c r="E22"/>
  <c r="D22"/>
  <c r="F22" s="1"/>
  <c r="G22" s="1"/>
  <c r="V58"/>
  <c r="Q58"/>
  <c r="U58"/>
  <c r="Y58"/>
  <c r="R58"/>
  <c r="P58"/>
  <c r="T58"/>
  <c r="X58"/>
  <c r="Z58"/>
  <c r="O58"/>
  <c r="S58"/>
  <c r="BJ9" i="2"/>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BJ9" i="4"/>
  <c r="BI9"/>
  <c r="BH9"/>
  <c r="BG9"/>
  <c r="BF9"/>
  <c r="BE9"/>
  <c r="BD9"/>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G9"/>
  <c r="F9"/>
  <c r="E9"/>
  <c r="D9"/>
  <c r="C9"/>
  <c r="H22" i="12" l="1"/>
  <c r="AI58"/>
  <c r="AE58"/>
  <c r="AA58"/>
  <c r="AJ58"/>
  <c r="AF58"/>
  <c r="AB58"/>
  <c r="AL58"/>
  <c r="AD58"/>
  <c r="AK58"/>
  <c r="AG58"/>
  <c r="AC58"/>
  <c r="AH58"/>
  <c r="H18"/>
  <c r="H17"/>
  <c r="H16"/>
  <c r="H15"/>
  <c r="H14"/>
  <c r="H19"/>
  <c r="H21"/>
  <c r="H20"/>
  <c r="G21"/>
  <c r="G17"/>
  <c r="G15"/>
  <c r="G20"/>
  <c r="M15"/>
  <c r="M14"/>
  <c r="G18"/>
  <c r="G16"/>
  <c r="G14"/>
  <c r="G19"/>
  <c r="M17"/>
  <c r="M16"/>
  <c r="C53" i="11"/>
  <c r="C52"/>
  <c r="C51"/>
  <c r="C50"/>
  <c r="F39"/>
  <c r="D53" s="1"/>
  <c r="F32"/>
  <c r="D52" s="1"/>
  <c r="F25"/>
  <c r="D51" s="1"/>
  <c r="F18"/>
  <c r="D50" s="1"/>
  <c r="E3" i="10"/>
  <c r="G13" i="5"/>
  <c r="C49" i="11"/>
  <c r="G11"/>
  <c r="F11"/>
  <c r="F13" i="10"/>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E13"/>
  <c r="AU58" i="12" l="1"/>
  <c r="AQ58"/>
  <c r="AM58"/>
  <c r="AP58"/>
  <c r="AV58"/>
  <c r="AR58"/>
  <c r="AN58"/>
  <c r="AX58"/>
  <c r="AW58"/>
  <c r="AS58"/>
  <c r="AO58"/>
  <c r="AT58"/>
  <c r="D49" i="11"/>
  <c r="BG58" i="12" l="1"/>
  <c r="BC58"/>
  <c r="AY58"/>
  <c r="BJ58"/>
  <c r="BB58"/>
  <c r="BH58"/>
  <c r="BD58"/>
  <c r="AZ58"/>
  <c r="BI58"/>
  <c r="BE58"/>
  <c r="BA58"/>
  <c r="BF58"/>
  <c r="CZ14" i="10"/>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E4"/>
  <c r="E5"/>
  <c r="E6"/>
  <c r="E7"/>
  <c r="E8"/>
  <c r="E9"/>
  <c r="BS58" i="12" l="1"/>
  <c r="BO58"/>
  <c r="BK58"/>
  <c r="BV58"/>
  <c r="BT58"/>
  <c r="BP58"/>
  <c r="BL58"/>
  <c r="BN58"/>
  <c r="BU58"/>
  <c r="BQ58"/>
  <c r="BM58"/>
  <c r="BR58"/>
  <c r="A20" i="10"/>
  <c r="A21" s="1"/>
  <c r="A22" s="1"/>
  <c r="CZ12"/>
  <c r="CY12"/>
  <c r="CX12"/>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9"/>
  <c r="E12"/>
  <c r="CX12" i="9"/>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AM34" i="8"/>
  <c r="AL34"/>
  <c r="AK34"/>
  <c r="AJ34"/>
  <c r="AI34"/>
  <c r="AH34"/>
  <c r="AG34"/>
  <c r="AF34"/>
  <c r="AE34"/>
  <c r="AD34"/>
  <c r="AC34"/>
  <c r="AB34"/>
  <c r="AA34"/>
  <c r="Z34"/>
  <c r="Y34"/>
  <c r="X34"/>
  <c r="W34"/>
  <c r="V34"/>
  <c r="U34"/>
  <c r="T34"/>
  <c r="S34"/>
  <c r="R34"/>
  <c r="Q34"/>
  <c r="P34"/>
  <c r="O34"/>
  <c r="N34"/>
  <c r="M34"/>
  <c r="L34"/>
  <c r="K34"/>
  <c r="J34"/>
  <c r="I34"/>
  <c r="H34"/>
  <c r="G34"/>
  <c r="F34"/>
  <c r="E34"/>
  <c r="D34"/>
  <c r="E33"/>
  <c r="D33"/>
  <c r="CN32"/>
  <c r="CM32"/>
  <c r="CL32"/>
  <c r="CK32"/>
  <c r="CJ32"/>
  <c r="CI32"/>
  <c r="CH32"/>
  <c r="CG32"/>
  <c r="CF32"/>
  <c r="CE32"/>
  <c r="CD32"/>
  <c r="CC32"/>
  <c r="CB32"/>
  <c r="CA32"/>
  <c r="BZ32"/>
  <c r="CN31"/>
  <c r="CM31"/>
  <c r="CL31"/>
  <c r="CK31"/>
  <c r="CJ31"/>
  <c r="CI31"/>
  <c r="CH31"/>
  <c r="CG31"/>
  <c r="CF31"/>
  <c r="CE31"/>
  <c r="CD31"/>
  <c r="CC31"/>
  <c r="CB31"/>
  <c r="CA31"/>
  <c r="BZ31"/>
  <c r="BY31"/>
  <c r="BX31"/>
  <c r="BW31"/>
  <c r="BV31"/>
  <c r="BU31"/>
  <c r="BT31"/>
  <c r="BS31"/>
  <c r="CN30"/>
  <c r="CM30"/>
  <c r="CL30"/>
  <c r="CK30"/>
  <c r="CJ30"/>
  <c r="CI30"/>
  <c r="CH30"/>
  <c r="CG30"/>
  <c r="CF30"/>
  <c r="CE30"/>
  <c r="CD30"/>
  <c r="CC30"/>
  <c r="CB30"/>
  <c r="CA30"/>
  <c r="BZ30"/>
  <c r="BY30"/>
  <c r="BX30"/>
  <c r="BW30"/>
  <c r="BV30"/>
  <c r="BU30"/>
  <c r="BT30"/>
  <c r="BS30"/>
  <c r="BR30"/>
  <c r="BQ30"/>
  <c r="BP30"/>
  <c r="CN29"/>
  <c r="CN33" s="1"/>
  <c r="CN34" s="1"/>
  <c r="CM29"/>
  <c r="CM33" s="1"/>
  <c r="CM34" s="1"/>
  <c r="CL29"/>
  <c r="CL33" s="1"/>
  <c r="CL34" s="1"/>
  <c r="CK29"/>
  <c r="CK33" s="1"/>
  <c r="CK34" s="1"/>
  <c r="CJ29"/>
  <c r="CJ33" s="1"/>
  <c r="CJ34" s="1"/>
  <c r="CI29"/>
  <c r="CI33" s="1"/>
  <c r="CI34" s="1"/>
  <c r="CH29"/>
  <c r="CH33" s="1"/>
  <c r="CH34" s="1"/>
  <c r="CG29"/>
  <c r="CG33" s="1"/>
  <c r="CG34" s="1"/>
  <c r="CF29"/>
  <c r="CF33" s="1"/>
  <c r="CF34" s="1"/>
  <c r="CE29"/>
  <c r="CE33" s="1"/>
  <c r="CE34" s="1"/>
  <c r="CD29"/>
  <c r="CD33" s="1"/>
  <c r="CD34" s="1"/>
  <c r="CC29"/>
  <c r="CC33" s="1"/>
  <c r="CC34" s="1"/>
  <c r="CB29"/>
  <c r="CB33" s="1"/>
  <c r="CB34" s="1"/>
  <c r="CA29"/>
  <c r="CA33" s="1"/>
  <c r="CA34" s="1"/>
  <c r="BZ29"/>
  <c r="BZ33" s="1"/>
  <c r="BZ34" s="1"/>
  <c r="BY29"/>
  <c r="BX29"/>
  <c r="BW29"/>
  <c r="BV29"/>
  <c r="BU29"/>
  <c r="BT29"/>
  <c r="BS29"/>
  <c r="BR29"/>
  <c r="BQ29"/>
  <c r="BP29"/>
  <c r="BO29"/>
  <c r="BN29"/>
  <c r="BK26"/>
  <c r="BJ26"/>
  <c r="BI26"/>
  <c r="BH26"/>
  <c r="BG26"/>
  <c r="BF26"/>
  <c r="BE26"/>
  <c r="BD26"/>
  <c r="BC26"/>
  <c r="BB26"/>
  <c r="BA26"/>
  <c r="AZ26"/>
  <c r="AY26"/>
  <c r="AX26"/>
  <c r="AW26"/>
  <c r="AV26"/>
  <c r="AU26"/>
  <c r="AT26"/>
  <c r="AS26"/>
  <c r="AR26"/>
  <c r="AQ26"/>
  <c r="AP26"/>
  <c r="AO26"/>
  <c r="AN26"/>
  <c r="AM26"/>
  <c r="AL26"/>
  <c r="AK26"/>
  <c r="AJ26"/>
  <c r="AI26"/>
  <c r="AH26"/>
  <c r="AG26"/>
  <c r="AF26"/>
  <c r="AE26"/>
  <c r="AD26"/>
  <c r="AC26"/>
  <c r="AB26"/>
  <c r="AA26"/>
  <c r="Z26"/>
  <c r="Y26"/>
  <c r="X26"/>
  <c r="W26"/>
  <c r="V26"/>
  <c r="U26"/>
  <c r="T26"/>
  <c r="S26"/>
  <c r="R26"/>
  <c r="Q26"/>
  <c r="P26"/>
  <c r="O26"/>
  <c r="N26"/>
  <c r="M26"/>
  <c r="L26"/>
  <c r="K26"/>
  <c r="J26"/>
  <c r="I26"/>
  <c r="H26"/>
  <c r="G26"/>
  <c r="F26"/>
  <c r="E26"/>
  <c r="D26"/>
  <c r="O28" s="1"/>
  <c r="CN25"/>
  <c r="CM25"/>
  <c r="CL25"/>
  <c r="CK25"/>
  <c r="CJ25"/>
  <c r="CI25"/>
  <c r="CH25"/>
  <c r="CG25"/>
  <c r="CF25"/>
  <c r="CE25"/>
  <c r="CD25"/>
  <c r="CC25"/>
  <c r="CB25"/>
  <c r="CA25"/>
  <c r="BZ25"/>
  <c r="BY25"/>
  <c r="BX25"/>
  <c r="BW25"/>
  <c r="BV25"/>
  <c r="BU25"/>
  <c r="BT25"/>
  <c r="BS25"/>
  <c r="BR25"/>
  <c r="BQ25"/>
  <c r="BP25"/>
  <c r="BO25"/>
  <c r="BN25"/>
  <c r="BM25"/>
  <c r="BL25"/>
  <c r="BK25"/>
  <c r="BJ25"/>
  <c r="BI25"/>
  <c r="BH25"/>
  <c r="BG25"/>
  <c r="BF25"/>
  <c r="BE25"/>
  <c r="BD25"/>
  <c r="BC25"/>
  <c r="BB25"/>
  <c r="BA25"/>
  <c r="AZ25"/>
  <c r="AY25"/>
  <c r="AX25"/>
  <c r="AW25"/>
  <c r="AV25"/>
  <c r="AU25"/>
  <c r="AT25"/>
  <c r="AS25"/>
  <c r="AR25"/>
  <c r="AQ25"/>
  <c r="AP25"/>
  <c r="AO25"/>
  <c r="AN25"/>
  <c r="AM25"/>
  <c r="AL25"/>
  <c r="AK25"/>
  <c r="AJ25"/>
  <c r="AI25"/>
  <c r="AH25"/>
  <c r="AG25"/>
  <c r="AF25"/>
  <c r="AE25"/>
  <c r="AD25"/>
  <c r="AC25"/>
  <c r="AB25"/>
  <c r="AA25"/>
  <c r="Z25"/>
  <c r="Y25"/>
  <c r="X25"/>
  <c r="W25"/>
  <c r="V25"/>
  <c r="U25"/>
  <c r="T25"/>
  <c r="S25"/>
  <c r="R25"/>
  <c r="Q25"/>
  <c r="P25"/>
  <c r="O25"/>
  <c r="N25"/>
  <c r="M25"/>
  <c r="L25"/>
  <c r="K25"/>
  <c r="J25"/>
  <c r="I25"/>
  <c r="H25"/>
  <c r="G25"/>
  <c r="F25"/>
  <c r="E25"/>
  <c r="D25"/>
  <c r="CU20"/>
  <c r="CT20"/>
  <c r="CS20"/>
  <c r="CR20"/>
  <c r="CQ20"/>
  <c r="CP20"/>
  <c r="CO20"/>
  <c r="CN20"/>
  <c r="CM20"/>
  <c r="CL20"/>
  <c r="CK20"/>
  <c r="CJ20"/>
  <c r="CI20"/>
  <c r="CH20"/>
  <c r="CG20"/>
  <c r="CF20"/>
  <c r="CE20"/>
  <c r="CD20"/>
  <c r="CC20"/>
  <c r="CB20"/>
  <c r="CA20"/>
  <c r="BZ20"/>
  <c r="BY20"/>
  <c r="BX20"/>
  <c r="BW20"/>
  <c r="BV20"/>
  <c r="BU20"/>
  <c r="BT20"/>
  <c r="BS20"/>
  <c r="BR20"/>
  <c r="BQ20"/>
  <c r="BP20"/>
  <c r="BO20"/>
  <c r="BN20"/>
  <c r="BM20"/>
  <c r="BL20"/>
  <c r="BK20"/>
  <c r="BJ20"/>
  <c r="BI20"/>
  <c r="BH20"/>
  <c r="BG20"/>
  <c r="BF20"/>
  <c r="BE20"/>
  <c r="BD20"/>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G20"/>
  <c r="F20"/>
  <c r="E20"/>
  <c r="D20"/>
  <c r="CU19"/>
  <c r="CT19"/>
  <c r="CS19"/>
  <c r="CR19"/>
  <c r="CQ19"/>
  <c r="CP19"/>
  <c r="CO19"/>
  <c r="CN19"/>
  <c r="CM19"/>
  <c r="CL19"/>
  <c r="CK19"/>
  <c r="CJ19"/>
  <c r="CI19"/>
  <c r="CH19"/>
  <c r="CG19"/>
  <c r="CF19"/>
  <c r="CE19"/>
  <c r="CD19"/>
  <c r="CC19"/>
  <c r="CB19"/>
  <c r="CA19"/>
  <c r="BZ19"/>
  <c r="BY19"/>
  <c r="BX19"/>
  <c r="BW19"/>
  <c r="BV19"/>
  <c r="BU19"/>
  <c r="BT19"/>
  <c r="BS19"/>
  <c r="BR19"/>
  <c r="BQ19"/>
  <c r="BP19"/>
  <c r="BO19"/>
  <c r="BN19"/>
  <c r="BM19"/>
  <c r="BL19"/>
  <c r="BK19"/>
  <c r="BJ19"/>
  <c r="BI19"/>
  <c r="BH19"/>
  <c r="BG19"/>
  <c r="BF19"/>
  <c r="BE19"/>
  <c r="BD19"/>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G19"/>
  <c r="F19"/>
  <c r="E19"/>
  <c r="D19"/>
  <c r="CU18"/>
  <c r="CT18"/>
  <c r="CS18"/>
  <c r="CR18"/>
  <c r="CQ18"/>
  <c r="CP18"/>
  <c r="CO18"/>
  <c r="CN18"/>
  <c r="CM18"/>
  <c r="CL18"/>
  <c r="CK18"/>
  <c r="CJ18"/>
  <c r="CI18"/>
  <c r="CH18"/>
  <c r="CG18"/>
  <c r="CF18"/>
  <c r="CE18"/>
  <c r="CD18"/>
  <c r="CC18"/>
  <c r="CB18"/>
  <c r="CA18"/>
  <c r="BZ18"/>
  <c r="BY18"/>
  <c r="BX18"/>
  <c r="BW18"/>
  <c r="BV18"/>
  <c r="BU18"/>
  <c r="BT18"/>
  <c r="BS18"/>
  <c r="BR18"/>
  <c r="BQ18"/>
  <c r="BP18"/>
  <c r="BO18"/>
  <c r="BN18"/>
  <c r="BM18"/>
  <c r="BL18"/>
  <c r="BK18"/>
  <c r="BJ18"/>
  <c r="BI18"/>
  <c r="BH18"/>
  <c r="BG18"/>
  <c r="BF18"/>
  <c r="BE18"/>
  <c r="BD18"/>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G18"/>
  <c r="F18"/>
  <c r="E18"/>
  <c r="D18"/>
  <c r="CU17"/>
  <c r="CT17"/>
  <c r="CS17"/>
  <c r="CR17"/>
  <c r="CQ17"/>
  <c r="CP17"/>
  <c r="CO17"/>
  <c r="CN17"/>
  <c r="CM17"/>
  <c r="CL17"/>
  <c r="CK17"/>
  <c r="CJ17"/>
  <c r="CI17"/>
  <c r="CH17"/>
  <c r="CG17"/>
  <c r="CF17"/>
  <c r="CE17"/>
  <c r="CD17"/>
  <c r="CC17"/>
  <c r="CB17"/>
  <c r="CA17"/>
  <c r="BZ17"/>
  <c r="BY17"/>
  <c r="BX17"/>
  <c r="BW17"/>
  <c r="BV17"/>
  <c r="BU17"/>
  <c r="BT17"/>
  <c r="BS17"/>
  <c r="BR17"/>
  <c r="BQ17"/>
  <c r="BP17"/>
  <c r="BO17"/>
  <c r="BN17"/>
  <c r="BM17"/>
  <c r="BL17"/>
  <c r="BK17"/>
  <c r="BJ17"/>
  <c r="BI17"/>
  <c r="BH17"/>
  <c r="BG17"/>
  <c r="BF17"/>
  <c r="BE17"/>
  <c r="BD17"/>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G17"/>
  <c r="F17"/>
  <c r="E17"/>
  <c r="D17"/>
  <c r="CU16"/>
  <c r="CU21" s="1"/>
  <c r="CT16"/>
  <c r="CT21" s="1"/>
  <c r="CS16"/>
  <c r="CS21" s="1"/>
  <c r="CR16"/>
  <c r="CR21" s="1"/>
  <c r="CQ16"/>
  <c r="CQ21" s="1"/>
  <c r="CP16"/>
  <c r="CP21" s="1"/>
  <c r="CO16"/>
  <c r="CO21" s="1"/>
  <c r="CN16"/>
  <c r="CN21" s="1"/>
  <c r="CM16"/>
  <c r="CM21" s="1"/>
  <c r="CL16"/>
  <c r="CL21" s="1"/>
  <c r="CK16"/>
  <c r="CK21" s="1"/>
  <c r="CJ16"/>
  <c r="CJ21" s="1"/>
  <c r="CI16"/>
  <c r="CI21" s="1"/>
  <c r="CH16"/>
  <c r="CH21" s="1"/>
  <c r="CG16"/>
  <c r="CG21" s="1"/>
  <c r="CF16"/>
  <c r="CF21" s="1"/>
  <c r="CE16"/>
  <c r="CE21" s="1"/>
  <c r="CD16"/>
  <c r="CD21" s="1"/>
  <c r="CC16"/>
  <c r="CC21" s="1"/>
  <c r="CB16"/>
  <c r="CB21" s="1"/>
  <c r="CA16"/>
  <c r="CA21" s="1"/>
  <c r="BZ16"/>
  <c r="BZ21" s="1"/>
  <c r="BY16"/>
  <c r="BY21" s="1"/>
  <c r="BX16"/>
  <c r="BX21" s="1"/>
  <c r="BW16"/>
  <c r="BW21" s="1"/>
  <c r="BV16"/>
  <c r="BV21" s="1"/>
  <c r="BU16"/>
  <c r="BU21" s="1"/>
  <c r="BT16"/>
  <c r="BT21" s="1"/>
  <c r="BS16"/>
  <c r="BS21" s="1"/>
  <c r="BR16"/>
  <c r="BR21" s="1"/>
  <c r="BQ16"/>
  <c r="BQ21" s="1"/>
  <c r="BP16"/>
  <c r="BP21" s="1"/>
  <c r="BO16"/>
  <c r="BO21" s="1"/>
  <c r="BN16"/>
  <c r="BN21" s="1"/>
  <c r="BM16"/>
  <c r="BM21" s="1"/>
  <c r="BL16"/>
  <c r="BL21" s="1"/>
  <c r="BK16"/>
  <c r="BK21" s="1"/>
  <c r="BJ16"/>
  <c r="BJ21" s="1"/>
  <c r="BI16"/>
  <c r="BI21" s="1"/>
  <c r="BH16"/>
  <c r="BH21" s="1"/>
  <c r="BG16"/>
  <c r="BG21" s="1"/>
  <c r="BF16"/>
  <c r="BF21" s="1"/>
  <c r="BE16"/>
  <c r="BE21" s="1"/>
  <c r="BD16"/>
  <c r="BD21" s="1"/>
  <c r="BC16"/>
  <c r="BC21" s="1"/>
  <c r="BB16"/>
  <c r="BB21" s="1"/>
  <c r="BA16"/>
  <c r="BA21" s="1"/>
  <c r="AZ16"/>
  <c r="AZ21" s="1"/>
  <c r="AY16"/>
  <c r="AY21" s="1"/>
  <c r="AX16"/>
  <c r="AX21" s="1"/>
  <c r="AW16"/>
  <c r="AW21" s="1"/>
  <c r="AV16"/>
  <c r="AV21" s="1"/>
  <c r="AU16"/>
  <c r="AU21" s="1"/>
  <c r="AT16"/>
  <c r="AT21" s="1"/>
  <c r="AS16"/>
  <c r="AS21" s="1"/>
  <c r="AR16"/>
  <c r="AR21" s="1"/>
  <c r="AQ16"/>
  <c r="AQ21" s="1"/>
  <c r="AP16"/>
  <c r="AP21" s="1"/>
  <c r="AO16"/>
  <c r="AO21" s="1"/>
  <c r="AN16"/>
  <c r="AN21" s="1"/>
  <c r="AM16"/>
  <c r="AM21" s="1"/>
  <c r="AL16"/>
  <c r="AL21" s="1"/>
  <c r="AK16"/>
  <c r="AK21" s="1"/>
  <c r="AJ16"/>
  <c r="AJ21" s="1"/>
  <c r="AI16"/>
  <c r="AI21" s="1"/>
  <c r="AH16"/>
  <c r="AH21" s="1"/>
  <c r="AG16"/>
  <c r="AG21" s="1"/>
  <c r="AF16"/>
  <c r="AF21" s="1"/>
  <c r="AE16"/>
  <c r="AE21" s="1"/>
  <c r="AD16"/>
  <c r="AD21" s="1"/>
  <c r="AC16"/>
  <c r="AC21" s="1"/>
  <c r="AB16"/>
  <c r="AB21" s="1"/>
  <c r="AA16"/>
  <c r="AA21" s="1"/>
  <c r="Z16"/>
  <c r="Z21" s="1"/>
  <c r="Y16"/>
  <c r="Y21" s="1"/>
  <c r="X16"/>
  <c r="X21" s="1"/>
  <c r="W16"/>
  <c r="W21" s="1"/>
  <c r="V16"/>
  <c r="V21" s="1"/>
  <c r="U16"/>
  <c r="U21" s="1"/>
  <c r="T16"/>
  <c r="T21" s="1"/>
  <c r="S16"/>
  <c r="S21" s="1"/>
  <c r="R16"/>
  <c r="R21" s="1"/>
  <c r="Q16"/>
  <c r="Q21" s="1"/>
  <c r="P16"/>
  <c r="P21" s="1"/>
  <c r="O16"/>
  <c r="O21" s="1"/>
  <c r="N16"/>
  <c r="N21" s="1"/>
  <c r="M16"/>
  <c r="M21" s="1"/>
  <c r="L16"/>
  <c r="L21" s="1"/>
  <c r="K16"/>
  <c r="K21" s="1"/>
  <c r="J16"/>
  <c r="J21" s="1"/>
  <c r="I16"/>
  <c r="I21" s="1"/>
  <c r="H16"/>
  <c r="H21" s="1"/>
  <c r="G16"/>
  <c r="G21" s="1"/>
  <c r="F16"/>
  <c r="F21" s="1"/>
  <c r="E16"/>
  <c r="E21" s="1"/>
  <c r="D16"/>
  <c r="D21" s="1"/>
  <c r="CT15"/>
  <c r="CU15" s="1"/>
  <c r="CH15"/>
  <c r="CI15" s="1"/>
  <c r="CJ15" s="1"/>
  <c r="CK15" s="1"/>
  <c r="CL15" s="1"/>
  <c r="CM15" s="1"/>
  <c r="CN15" s="1"/>
  <c r="CO15" s="1"/>
  <c r="CP15" s="1"/>
  <c r="CQ15" s="1"/>
  <c r="CR15" s="1"/>
  <c r="BV15"/>
  <c r="BW15" s="1"/>
  <c r="BX15" s="1"/>
  <c r="BY15" s="1"/>
  <c r="BZ15" s="1"/>
  <c r="CA15" s="1"/>
  <c r="CB15" s="1"/>
  <c r="CC15" s="1"/>
  <c r="CD15" s="1"/>
  <c r="CE15" s="1"/>
  <c r="CF15" s="1"/>
  <c r="BL15"/>
  <c r="BM15" s="1"/>
  <c r="BN15" s="1"/>
  <c r="BO15" s="1"/>
  <c r="BP15" s="1"/>
  <c r="BQ15" s="1"/>
  <c r="BR15" s="1"/>
  <c r="BS15" s="1"/>
  <c r="BT15" s="1"/>
  <c r="N58" i="7"/>
  <c r="Z58" s="1"/>
  <c r="M58"/>
  <c r="L58"/>
  <c r="K58"/>
  <c r="J58"/>
  <c r="I58"/>
  <c r="H58"/>
  <c r="G58"/>
  <c r="F58"/>
  <c r="E58"/>
  <c r="D58"/>
  <c r="C58"/>
  <c r="C21"/>
  <c r="C20"/>
  <c r="C19"/>
  <c r="C18"/>
  <c r="C17"/>
  <c r="C16"/>
  <c r="C15"/>
  <c r="C14"/>
  <c r="O9"/>
  <c r="O8"/>
  <c r="O7"/>
  <c r="O6"/>
  <c r="O5"/>
  <c r="O4"/>
  <c r="O3"/>
  <c r="O2"/>
  <c r="CE58" i="12" l="1"/>
  <c r="CA58"/>
  <c r="BW58"/>
  <c r="CH58"/>
  <c r="CF58"/>
  <c r="CB58"/>
  <c r="BX58"/>
  <c r="CD58"/>
  <c r="BZ58"/>
  <c r="CG58"/>
  <c r="CC58"/>
  <c r="BY58"/>
  <c r="D22" i="7"/>
  <c r="E19" i="10"/>
  <c r="E20"/>
  <c r="F20"/>
  <c r="F22"/>
  <c r="A23"/>
  <c r="E22"/>
  <c r="F12"/>
  <c r="F21"/>
  <c r="E21"/>
  <c r="AL58" i="7"/>
  <c r="AJ58"/>
  <c r="AH58"/>
  <c r="AF58"/>
  <c r="AD58"/>
  <c r="AB58"/>
  <c r="AK58"/>
  <c r="AI58"/>
  <c r="AG58"/>
  <c r="AE58"/>
  <c r="AC58"/>
  <c r="AA58"/>
  <c r="S30" i="8"/>
  <c r="AC32"/>
  <c r="V31"/>
  <c r="Q29"/>
  <c r="Z28"/>
  <c r="X28"/>
  <c r="V28"/>
  <c r="T28"/>
  <c r="AA28"/>
  <c r="Y28"/>
  <c r="AL28"/>
  <c r="AJ28"/>
  <c r="AH28"/>
  <c r="AF28"/>
  <c r="AD28"/>
  <c r="AB28"/>
  <c r="AM28"/>
  <c r="AK28"/>
  <c r="AI28"/>
  <c r="AG28"/>
  <c r="AE28"/>
  <c r="AC28"/>
  <c r="AX28"/>
  <c r="AV28"/>
  <c r="AT28"/>
  <c r="AR28"/>
  <c r="AP28"/>
  <c r="AN28"/>
  <c r="AY28"/>
  <c r="AW28"/>
  <c r="AU28"/>
  <c r="AS28"/>
  <c r="AQ28"/>
  <c r="AO28"/>
  <c r="BJ28"/>
  <c r="BH28"/>
  <c r="BF28"/>
  <c r="BD28"/>
  <c r="BB28"/>
  <c r="AZ28"/>
  <c r="BK28"/>
  <c r="BI28"/>
  <c r="BG28"/>
  <c r="BE28"/>
  <c r="BC28"/>
  <c r="BA28"/>
  <c r="C22" i="7"/>
  <c r="E22"/>
  <c r="F22" s="1"/>
  <c r="O58"/>
  <c r="Q58"/>
  <c r="S58"/>
  <c r="U58"/>
  <c r="W58"/>
  <c r="Y58"/>
  <c r="D28" i="8"/>
  <c r="F28"/>
  <c r="H28"/>
  <c r="J28"/>
  <c r="L28"/>
  <c r="N28"/>
  <c r="P28"/>
  <c r="R28"/>
  <c r="U28"/>
  <c r="BZ35"/>
  <c r="G48" s="1"/>
  <c r="CB35"/>
  <c r="I48" s="1"/>
  <c r="CD35"/>
  <c r="K48" s="1"/>
  <c r="CF35"/>
  <c r="M48" s="1"/>
  <c r="CH35"/>
  <c r="O48" s="1"/>
  <c r="CJ35"/>
  <c r="CL35"/>
  <c r="CN35"/>
  <c r="E35"/>
  <c r="F42" s="1"/>
  <c r="G35"/>
  <c r="H42" s="1"/>
  <c r="I35"/>
  <c r="J42" s="1"/>
  <c r="K35"/>
  <c r="L42" s="1"/>
  <c r="M35"/>
  <c r="N42" s="1"/>
  <c r="O35"/>
  <c r="P42" s="1"/>
  <c r="Q35"/>
  <c r="F43" s="1"/>
  <c r="S35"/>
  <c r="H43" s="1"/>
  <c r="U35"/>
  <c r="J43" s="1"/>
  <c r="W35"/>
  <c r="L43" s="1"/>
  <c r="Y35"/>
  <c r="N43" s="1"/>
  <c r="AA35"/>
  <c r="P43" s="1"/>
  <c r="AC35"/>
  <c r="F44" s="1"/>
  <c r="AE35"/>
  <c r="H44" s="1"/>
  <c r="AG35"/>
  <c r="J44" s="1"/>
  <c r="AI35"/>
  <c r="L44" s="1"/>
  <c r="AK35"/>
  <c r="N44" s="1"/>
  <c r="AM35"/>
  <c r="P44" s="1"/>
  <c r="P58" i="7"/>
  <c r="R58"/>
  <c r="T58"/>
  <c r="V58"/>
  <c r="X58"/>
  <c r="E28" i="8"/>
  <c r="G28"/>
  <c r="I28"/>
  <c r="K28"/>
  <c r="M28"/>
  <c r="Q28"/>
  <c r="S28"/>
  <c r="W28"/>
  <c r="CA35"/>
  <c r="H48" s="1"/>
  <c r="CC35"/>
  <c r="J48" s="1"/>
  <c r="CE35"/>
  <c r="L48" s="1"/>
  <c r="CG35"/>
  <c r="N48" s="1"/>
  <c r="CI35"/>
  <c r="P48" s="1"/>
  <c r="CK35"/>
  <c r="CM35"/>
  <c r="D35"/>
  <c r="E42" s="1"/>
  <c r="F35"/>
  <c r="G42" s="1"/>
  <c r="H35"/>
  <c r="I42" s="1"/>
  <c r="J35"/>
  <c r="K42" s="1"/>
  <c r="L35"/>
  <c r="M42" s="1"/>
  <c r="N35"/>
  <c r="O42" s="1"/>
  <c r="P35"/>
  <c r="E43" s="1"/>
  <c r="R35"/>
  <c r="G43" s="1"/>
  <c r="T35"/>
  <c r="I43" s="1"/>
  <c r="V35"/>
  <c r="K43" s="1"/>
  <c r="X35"/>
  <c r="M43" s="1"/>
  <c r="Z35"/>
  <c r="O43" s="1"/>
  <c r="AB35"/>
  <c r="E44" s="1"/>
  <c r="AD35"/>
  <c r="G44" s="1"/>
  <c r="AF35"/>
  <c r="I44" s="1"/>
  <c r="AH35"/>
  <c r="K44" s="1"/>
  <c r="AJ35"/>
  <c r="M44" s="1"/>
  <c r="AL35"/>
  <c r="O44" s="1"/>
  <c r="Q43" l="1"/>
  <c r="Q44"/>
  <c r="Q42"/>
  <c r="CQ58" i="12"/>
  <c r="CM58"/>
  <c r="CI58"/>
  <c r="CL58"/>
  <c r="CR58"/>
  <c r="CN58"/>
  <c r="CJ58"/>
  <c r="CP58"/>
  <c r="CS58"/>
  <c r="CO58"/>
  <c r="CK58"/>
  <c r="CT58"/>
  <c r="A24" i="10"/>
  <c r="E23"/>
  <c r="F23"/>
  <c r="AA30" i="8"/>
  <c r="AK32"/>
  <c r="AD31"/>
  <c r="Y29"/>
  <c r="U30"/>
  <c r="AE32"/>
  <c r="X31"/>
  <c r="S29"/>
  <c r="O30"/>
  <c r="Y32"/>
  <c r="R31"/>
  <c r="M29"/>
  <c r="K30"/>
  <c r="U32"/>
  <c r="N31"/>
  <c r="I29"/>
  <c r="AF32"/>
  <c r="Y31"/>
  <c r="T29"/>
  <c r="V30"/>
  <c r="AB32"/>
  <c r="U31"/>
  <c r="P29"/>
  <c r="R30"/>
  <c r="X32"/>
  <c r="Q31"/>
  <c r="L29"/>
  <c r="N30"/>
  <c r="T32"/>
  <c r="M31"/>
  <c r="H29"/>
  <c r="J30"/>
  <c r="BE30"/>
  <c r="BO32"/>
  <c r="BH31"/>
  <c r="BC29"/>
  <c r="BI30"/>
  <c r="BS32"/>
  <c r="BS33" s="1"/>
  <c r="BS34" s="1"/>
  <c r="BS35" s="1"/>
  <c r="L47" s="1"/>
  <c r="BL31"/>
  <c r="BG29"/>
  <c r="BM30"/>
  <c r="BW32"/>
  <c r="BW33" s="1"/>
  <c r="BW34" s="1"/>
  <c r="BW35" s="1"/>
  <c r="P47" s="1"/>
  <c r="BP31"/>
  <c r="BK29"/>
  <c r="BN32"/>
  <c r="BG31"/>
  <c r="BB29"/>
  <c r="BD30"/>
  <c r="BR32"/>
  <c r="BK31"/>
  <c r="BF29"/>
  <c r="BH30"/>
  <c r="BV32"/>
  <c r="BV33" s="1"/>
  <c r="BV34" s="1"/>
  <c r="BV35" s="1"/>
  <c r="O47" s="1"/>
  <c r="BO31"/>
  <c r="BJ29"/>
  <c r="BL30"/>
  <c r="AS30"/>
  <c r="BC32"/>
  <c r="AV31"/>
  <c r="AQ29"/>
  <c r="AW30"/>
  <c r="BG32"/>
  <c r="AZ31"/>
  <c r="AU29"/>
  <c r="BA30"/>
  <c r="BK32"/>
  <c r="BD31"/>
  <c r="AY29"/>
  <c r="BB32"/>
  <c r="AU31"/>
  <c r="AP29"/>
  <c r="AR30"/>
  <c r="BF32"/>
  <c r="AY31"/>
  <c r="AT29"/>
  <c r="AV30"/>
  <c r="BJ32"/>
  <c r="BC31"/>
  <c r="AX29"/>
  <c r="AZ30"/>
  <c r="AG30"/>
  <c r="AQ32"/>
  <c r="AJ31"/>
  <c r="AE29"/>
  <c r="AK30"/>
  <c r="AU32"/>
  <c r="AN31"/>
  <c r="AI29"/>
  <c r="AO30"/>
  <c r="AY32"/>
  <c r="AR31"/>
  <c r="AM29"/>
  <c r="AP32"/>
  <c r="AI31"/>
  <c r="AD29"/>
  <c r="AF30"/>
  <c r="AT32"/>
  <c r="AM31"/>
  <c r="AH29"/>
  <c r="AJ30"/>
  <c r="AX32"/>
  <c r="AQ31"/>
  <c r="AL29"/>
  <c r="AN30"/>
  <c r="AC30"/>
  <c r="AM32"/>
  <c r="AF31"/>
  <c r="AA29"/>
  <c r="AH32"/>
  <c r="AA31"/>
  <c r="V29"/>
  <c r="X30"/>
  <c r="AL32"/>
  <c r="AE31"/>
  <c r="Z29"/>
  <c r="AB30"/>
  <c r="AX58" i="7"/>
  <c r="AV58"/>
  <c r="AT58"/>
  <c r="AR58"/>
  <c r="AP58"/>
  <c r="AN58"/>
  <c r="AW58"/>
  <c r="AU58"/>
  <c r="AS58"/>
  <c r="AQ58"/>
  <c r="AO58"/>
  <c r="AM58"/>
  <c r="W30" i="8"/>
  <c r="AG32"/>
  <c r="Z31"/>
  <c r="U29"/>
  <c r="U33" s="1"/>
  <c r="Q30"/>
  <c r="AA32"/>
  <c r="T31"/>
  <c r="O29"/>
  <c r="M30"/>
  <c r="W32"/>
  <c r="P31"/>
  <c r="K29"/>
  <c r="I30"/>
  <c r="S32"/>
  <c r="L31"/>
  <c r="G29"/>
  <c r="G33" s="1"/>
  <c r="Y30"/>
  <c r="AI32"/>
  <c r="AB31"/>
  <c r="W29"/>
  <c r="AD32"/>
  <c r="W31"/>
  <c r="R29"/>
  <c r="T30"/>
  <c r="Z32"/>
  <c r="S31"/>
  <c r="N29"/>
  <c r="N33" s="1"/>
  <c r="P30"/>
  <c r="V32"/>
  <c r="O31"/>
  <c r="J29"/>
  <c r="J33" s="1"/>
  <c r="L30"/>
  <c r="R32"/>
  <c r="K31"/>
  <c r="F29"/>
  <c r="F33" s="1"/>
  <c r="H30"/>
  <c r="H22" i="7"/>
  <c r="G22"/>
  <c r="BG30" i="8"/>
  <c r="BQ32"/>
  <c r="BJ31"/>
  <c r="BE29"/>
  <c r="BK30"/>
  <c r="BU32"/>
  <c r="BU33" s="1"/>
  <c r="BU34" s="1"/>
  <c r="BU35" s="1"/>
  <c r="N47" s="1"/>
  <c r="BN31"/>
  <c r="BI29"/>
  <c r="BO30"/>
  <c r="BY32"/>
  <c r="BY33" s="1"/>
  <c r="BY34" s="1"/>
  <c r="BY35" s="1"/>
  <c r="F48" s="1"/>
  <c r="BR31"/>
  <c r="BR33" s="1"/>
  <c r="BR34" s="1"/>
  <c r="BR35" s="1"/>
  <c r="K47" s="1"/>
  <c r="BM29"/>
  <c r="BP32"/>
  <c r="BI31"/>
  <c r="BD29"/>
  <c r="BF30"/>
  <c r="BT32"/>
  <c r="BT33" s="1"/>
  <c r="BT34" s="1"/>
  <c r="BT35" s="1"/>
  <c r="M47" s="1"/>
  <c r="BM31"/>
  <c r="BH29"/>
  <c r="BJ30"/>
  <c r="BX32"/>
  <c r="BX33" s="1"/>
  <c r="BQ31"/>
  <c r="BQ33" s="1"/>
  <c r="BQ34" s="1"/>
  <c r="BQ35" s="1"/>
  <c r="J47" s="1"/>
  <c r="BL29"/>
  <c r="BN30"/>
  <c r="AU30"/>
  <c r="BE32"/>
  <c r="AX31"/>
  <c r="AS29"/>
  <c r="AY30"/>
  <c r="BI32"/>
  <c r="BB31"/>
  <c r="AW29"/>
  <c r="BC30"/>
  <c r="BM32"/>
  <c r="BF31"/>
  <c r="BA29"/>
  <c r="BD32"/>
  <c r="AW31"/>
  <c r="AR29"/>
  <c r="AT30"/>
  <c r="BH32"/>
  <c r="BA31"/>
  <c r="AV29"/>
  <c r="AX30"/>
  <c r="BL32"/>
  <c r="BE31"/>
  <c r="AZ29"/>
  <c r="BB30"/>
  <c r="AI30"/>
  <c r="AS32"/>
  <c r="AL31"/>
  <c r="AG29"/>
  <c r="AM30"/>
  <c r="AW32"/>
  <c r="AP31"/>
  <c r="AK29"/>
  <c r="AQ30"/>
  <c r="BA32"/>
  <c r="AT31"/>
  <c r="AO29"/>
  <c r="AR32"/>
  <c r="AK31"/>
  <c r="AF29"/>
  <c r="AH30"/>
  <c r="AV32"/>
  <c r="AO31"/>
  <c r="AJ29"/>
  <c r="AL30"/>
  <c r="AZ32"/>
  <c r="AS31"/>
  <c r="AN29"/>
  <c r="AP30"/>
  <c r="AE30"/>
  <c r="AO32"/>
  <c r="AH31"/>
  <c r="AC29"/>
  <c r="AJ32"/>
  <c r="AC31"/>
  <c r="X29"/>
  <c r="Z30"/>
  <c r="AN32"/>
  <c r="AG31"/>
  <c r="AB29"/>
  <c r="AD30"/>
  <c r="Q33"/>
  <c r="BO33" l="1"/>
  <c r="BO34" s="1"/>
  <c r="BO35" s="1"/>
  <c r="H47" s="1"/>
  <c r="BX34"/>
  <c r="BX35" s="1"/>
  <c r="E48" s="1"/>
  <c r="Q48" s="1"/>
  <c r="C48"/>
  <c r="BN33"/>
  <c r="BN34" s="1"/>
  <c r="BN35" s="1"/>
  <c r="G47" s="1"/>
  <c r="AB33"/>
  <c r="X33"/>
  <c r="AF33"/>
  <c r="F24" i="10"/>
  <c r="A25"/>
  <c r="E24"/>
  <c r="H21" i="7"/>
  <c r="H19"/>
  <c r="H20"/>
  <c r="H18"/>
  <c r="H17"/>
  <c r="H16"/>
  <c r="H15"/>
  <c r="H14"/>
  <c r="BJ58"/>
  <c r="BH58"/>
  <c r="BF58"/>
  <c r="BD58"/>
  <c r="BB58"/>
  <c r="AZ58"/>
  <c r="BI58"/>
  <c r="BG58"/>
  <c r="BE58"/>
  <c r="BC58"/>
  <c r="BA58"/>
  <c r="AY58"/>
  <c r="AN33" i="8"/>
  <c r="AJ33"/>
  <c r="AZ33"/>
  <c r="AV33"/>
  <c r="AV34" s="1"/>
  <c r="AV35" s="1"/>
  <c r="M45" s="1"/>
  <c r="AR33"/>
  <c r="AR34" s="1"/>
  <c r="AR35" s="1"/>
  <c r="I45" s="1"/>
  <c r="BL33"/>
  <c r="BH33"/>
  <c r="BH34" s="1"/>
  <c r="BH35" s="1"/>
  <c r="M46" s="1"/>
  <c r="BD33"/>
  <c r="BD34" s="1"/>
  <c r="BD35" s="1"/>
  <c r="I46" s="1"/>
  <c r="R33"/>
  <c r="Z33"/>
  <c r="V33"/>
  <c r="AL33"/>
  <c r="AH33"/>
  <c r="AD33"/>
  <c r="AX33"/>
  <c r="AX34" s="1"/>
  <c r="AX35" s="1"/>
  <c r="O45" s="1"/>
  <c r="AT33"/>
  <c r="AT34" s="1"/>
  <c r="AT35" s="1"/>
  <c r="K45" s="1"/>
  <c r="AP33"/>
  <c r="AP34" s="1"/>
  <c r="AP35" s="1"/>
  <c r="G45" s="1"/>
  <c r="BJ33"/>
  <c r="BJ34" s="1"/>
  <c r="BJ35" s="1"/>
  <c r="O46" s="1"/>
  <c r="BF33"/>
  <c r="BF34" s="1"/>
  <c r="BF35" s="1"/>
  <c r="K46" s="1"/>
  <c r="BB33"/>
  <c r="BB34" s="1"/>
  <c r="BB35" s="1"/>
  <c r="G46" s="1"/>
  <c r="BP33"/>
  <c r="BP34" s="1"/>
  <c r="BP35" s="1"/>
  <c r="I47" s="1"/>
  <c r="H33"/>
  <c r="L33"/>
  <c r="P33"/>
  <c r="T33"/>
  <c r="G20" i="7"/>
  <c r="G18"/>
  <c r="M17"/>
  <c r="G17"/>
  <c r="M16"/>
  <c r="G16"/>
  <c r="M15"/>
  <c r="G15"/>
  <c r="M14"/>
  <c r="G14"/>
  <c r="G21"/>
  <c r="G19"/>
  <c r="AC33" i="8"/>
  <c r="AO33"/>
  <c r="AO34" s="1"/>
  <c r="AO35" s="1"/>
  <c r="F45" s="1"/>
  <c r="AK33"/>
  <c r="AG33"/>
  <c r="BA33"/>
  <c r="BA34" s="1"/>
  <c r="BA35" s="1"/>
  <c r="F46" s="1"/>
  <c r="AW33"/>
  <c r="AW34" s="1"/>
  <c r="AW35" s="1"/>
  <c r="N45" s="1"/>
  <c r="AS33"/>
  <c r="AS34" s="1"/>
  <c r="AS35" s="1"/>
  <c r="J45" s="1"/>
  <c r="BM33"/>
  <c r="BM34" s="1"/>
  <c r="BM35" s="1"/>
  <c r="F47" s="1"/>
  <c r="BI33"/>
  <c r="BI34" s="1"/>
  <c r="BI35" s="1"/>
  <c r="N46" s="1"/>
  <c r="BE33"/>
  <c r="BE34" s="1"/>
  <c r="BE35" s="1"/>
  <c r="J46" s="1"/>
  <c r="W33"/>
  <c r="K33"/>
  <c r="O33"/>
  <c r="AA33"/>
  <c r="AM33"/>
  <c r="AI33"/>
  <c r="AE33"/>
  <c r="AY33"/>
  <c r="AY34" s="1"/>
  <c r="AY35" s="1"/>
  <c r="P45" s="1"/>
  <c r="AU33"/>
  <c r="AU34" s="1"/>
  <c r="AU35" s="1"/>
  <c r="L45" s="1"/>
  <c r="AQ33"/>
  <c r="AQ34" s="1"/>
  <c r="AQ35" s="1"/>
  <c r="H45" s="1"/>
  <c r="BK33"/>
  <c r="BK34" s="1"/>
  <c r="BK35" s="1"/>
  <c r="P46" s="1"/>
  <c r="BG33"/>
  <c r="BG34" s="1"/>
  <c r="BG35" s="1"/>
  <c r="L46" s="1"/>
  <c r="BC33"/>
  <c r="BC34" s="1"/>
  <c r="BC35" s="1"/>
  <c r="H46" s="1"/>
  <c r="I33"/>
  <c r="M33"/>
  <c r="S33"/>
  <c r="Y33"/>
  <c r="AN34" l="1"/>
  <c r="AN35" s="1"/>
  <c r="E45" s="1"/>
  <c r="Q45" s="1"/>
  <c r="C45"/>
  <c r="BL34"/>
  <c r="BL35" s="1"/>
  <c r="E47" s="1"/>
  <c r="Q47" s="1"/>
  <c r="C47"/>
  <c r="AZ34"/>
  <c r="AZ35" s="1"/>
  <c r="E46" s="1"/>
  <c r="Q46" s="1"/>
  <c r="C46"/>
  <c r="A26" i="10"/>
  <c r="E25"/>
  <c r="F25"/>
  <c r="BV58" i="7"/>
  <c r="BT58"/>
  <c r="BR58"/>
  <c r="BP58"/>
  <c r="BN58"/>
  <c r="BL58"/>
  <c r="BU58"/>
  <c r="BS58"/>
  <c r="BQ58"/>
  <c r="BO58"/>
  <c r="BM58"/>
  <c r="BK58"/>
  <c r="F26" i="10" l="1"/>
  <c r="A27"/>
  <c r="E26"/>
  <c r="CH58" i="7"/>
  <c r="CF58"/>
  <c r="CD58"/>
  <c r="CB58"/>
  <c r="BZ58"/>
  <c r="BX58"/>
  <c r="CG58"/>
  <c r="CE58"/>
  <c r="CC58"/>
  <c r="CA58"/>
  <c r="BY58"/>
  <c r="BW58"/>
  <c r="E27" i="10" l="1"/>
  <c r="F27"/>
  <c r="CT58" i="7"/>
  <c r="CR58"/>
  <c r="CP58"/>
  <c r="CN58"/>
  <c r="CL58"/>
  <c r="CJ58"/>
  <c r="CS58"/>
  <c r="CQ58"/>
  <c r="CO58"/>
  <c r="CM58"/>
  <c r="CK58"/>
  <c r="CI58"/>
  <c r="A20" i="5" l="1"/>
  <c r="A21" s="1"/>
  <c r="A22" s="1"/>
  <c r="A23" s="1"/>
  <c r="CZ14"/>
  <c r="CY14"/>
  <c r="CX14"/>
  <c r="CW14"/>
  <c r="CV14"/>
  <c r="CU14"/>
  <c r="CT14"/>
  <c r="CS14"/>
  <c r="CR14"/>
  <c r="CQ14"/>
  <c r="CP14"/>
  <c r="CO14"/>
  <c r="CN14"/>
  <c r="CM14"/>
  <c r="CL14"/>
  <c r="CK14"/>
  <c r="CJ14"/>
  <c r="CI14"/>
  <c r="CH14"/>
  <c r="CG14"/>
  <c r="CF14"/>
  <c r="CE14"/>
  <c r="CD14"/>
  <c r="CC14"/>
  <c r="CB14"/>
  <c r="CA14"/>
  <c r="BZ14"/>
  <c r="BY14"/>
  <c r="BX14"/>
  <c r="BW14"/>
  <c r="BV14"/>
  <c r="BU14"/>
  <c r="BT14"/>
  <c r="BS14"/>
  <c r="BR14"/>
  <c r="BQ14"/>
  <c r="BP14"/>
  <c r="BO14"/>
  <c r="BN14"/>
  <c r="BM14"/>
  <c r="BL14"/>
  <c r="BK14"/>
  <c r="BJ14"/>
  <c r="BI14"/>
  <c r="BH14"/>
  <c r="BG14"/>
  <c r="BF14"/>
  <c r="BE14"/>
  <c r="BD14"/>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N14"/>
  <c r="M14"/>
  <c r="L14"/>
  <c r="K14"/>
  <c r="J14"/>
  <c r="I14"/>
  <c r="H14"/>
  <c r="G14"/>
  <c r="F14"/>
  <c r="E14"/>
  <c r="CZ9"/>
  <c r="CZ12" s="1"/>
  <c r="CY9"/>
  <c r="CY12" s="1"/>
  <c r="CX9"/>
  <c r="CW9"/>
  <c r="CW12" s="1"/>
  <c r="CV9"/>
  <c r="CV12" s="1"/>
  <c r="CU9"/>
  <c r="CU12" s="1"/>
  <c r="CT9"/>
  <c r="CT12" s="1"/>
  <c r="CS9"/>
  <c r="CS12" s="1"/>
  <c r="CR9"/>
  <c r="CR12" s="1"/>
  <c r="CQ9"/>
  <c r="CQ12" s="1"/>
  <c r="CP9"/>
  <c r="CP12" s="1"/>
  <c r="CO9"/>
  <c r="CO12" s="1"/>
  <c r="CN9"/>
  <c r="CN12" s="1"/>
  <c r="CM9"/>
  <c r="CM12" s="1"/>
  <c r="CL9"/>
  <c r="CK9"/>
  <c r="CK12" s="1"/>
  <c r="CJ9"/>
  <c r="CI9"/>
  <c r="CH9"/>
  <c r="CH12" s="1"/>
  <c r="CG9"/>
  <c r="CF9"/>
  <c r="CF12" s="1"/>
  <c r="CE9"/>
  <c r="CE12" s="1"/>
  <c r="CD9"/>
  <c r="CD12" s="1"/>
  <c r="CC9"/>
  <c r="CC12" s="1"/>
  <c r="CB9"/>
  <c r="CB12" s="1"/>
  <c r="CA9"/>
  <c r="BZ9"/>
  <c r="BZ12" s="1"/>
  <c r="BY9"/>
  <c r="BY12" s="1"/>
  <c r="BX9"/>
  <c r="BX12" s="1"/>
  <c r="BW9"/>
  <c r="BW12" s="1"/>
  <c r="BV9"/>
  <c r="BV12" s="1"/>
  <c r="BU9"/>
  <c r="BU12" s="1"/>
  <c r="BT9"/>
  <c r="BS9"/>
  <c r="BS12" s="1"/>
  <c r="BR9"/>
  <c r="BR12" s="1"/>
  <c r="BQ9"/>
  <c r="BQ12" s="1"/>
  <c r="BP9"/>
  <c r="BP12" s="1"/>
  <c r="BO9"/>
  <c r="BO12" s="1"/>
  <c r="BN9"/>
  <c r="BN12" s="1"/>
  <c r="BM9"/>
  <c r="BM12" s="1"/>
  <c r="BL9"/>
  <c r="BL12" s="1"/>
  <c r="BK9"/>
  <c r="BJ9"/>
  <c r="BI9"/>
  <c r="BH9"/>
  <c r="BH12" s="1"/>
  <c r="BG9"/>
  <c r="BF9"/>
  <c r="BF12" s="1"/>
  <c r="BE9"/>
  <c r="BE12" s="1"/>
  <c r="BD9"/>
  <c r="BC9"/>
  <c r="BC12" s="1"/>
  <c r="BB9"/>
  <c r="BB12" s="1"/>
  <c r="BA9"/>
  <c r="BA12" s="1"/>
  <c r="AZ9"/>
  <c r="AZ12" s="1"/>
  <c r="AY9"/>
  <c r="AX9"/>
  <c r="AX12" s="1"/>
  <c r="AW9"/>
  <c r="AW12" s="1"/>
  <c r="AV9"/>
  <c r="AV12" s="1"/>
  <c r="AU9"/>
  <c r="AU12" s="1"/>
  <c r="AT9"/>
  <c r="AT12" s="1"/>
  <c r="AS9"/>
  <c r="AS12" s="1"/>
  <c r="AR9"/>
  <c r="AR12" s="1"/>
  <c r="AQ9"/>
  <c r="AQ12" s="1"/>
  <c r="AP9"/>
  <c r="AP12" s="1"/>
  <c r="AO9"/>
  <c r="AO12" s="1"/>
  <c r="AN9"/>
  <c r="AN12" s="1"/>
  <c r="AM9"/>
  <c r="AL9"/>
  <c r="AK9"/>
  <c r="AK12" s="1"/>
  <c r="AJ9"/>
  <c r="AJ12" s="1"/>
  <c r="AI9"/>
  <c r="AH9"/>
  <c r="AG9"/>
  <c r="AG12" s="1"/>
  <c r="AF9"/>
  <c r="AF12" s="1"/>
  <c r="AE9"/>
  <c r="AE12" s="1"/>
  <c r="AD9"/>
  <c r="AD12" s="1"/>
  <c r="AC9"/>
  <c r="AC12" s="1"/>
  <c r="AB9"/>
  <c r="AB12" s="1"/>
  <c r="AA9"/>
  <c r="AA12" s="1"/>
  <c r="Z9"/>
  <c r="Z12" s="1"/>
  <c r="Y9"/>
  <c r="X9"/>
  <c r="W9"/>
  <c r="V9"/>
  <c r="V12" s="1"/>
  <c r="U9"/>
  <c r="U12" s="1"/>
  <c r="T9"/>
  <c r="T12" s="1"/>
  <c r="S9"/>
  <c r="S12" s="1"/>
  <c r="R9"/>
  <c r="R12" s="1"/>
  <c r="Q9"/>
  <c r="Q12" s="1"/>
  <c r="P9"/>
  <c r="P12" s="1"/>
  <c r="O9"/>
  <c r="N9"/>
  <c r="M9"/>
  <c r="L9"/>
  <c r="L12" s="1"/>
  <c r="K9"/>
  <c r="J9"/>
  <c r="J12" s="1"/>
  <c r="I9"/>
  <c r="I12" s="1"/>
  <c r="H9"/>
  <c r="G9"/>
  <c r="G12" s="1"/>
  <c r="F9"/>
  <c r="F12" s="1"/>
  <c r="CZ8"/>
  <c r="CY8"/>
  <c r="CX8"/>
  <c r="CW8"/>
  <c r="CV8"/>
  <c r="CU8"/>
  <c r="CT8"/>
  <c r="CS8"/>
  <c r="CR8"/>
  <c r="CQ8"/>
  <c r="CP8"/>
  <c r="CO8"/>
  <c r="CN8"/>
  <c r="CM8"/>
  <c r="CL8"/>
  <c r="CK8"/>
  <c r="CJ8"/>
  <c r="CI8"/>
  <c r="CH8"/>
  <c r="CG8"/>
  <c r="CF8"/>
  <c r="CE8"/>
  <c r="CD8"/>
  <c r="CC8"/>
  <c r="CB8"/>
  <c r="CA8"/>
  <c r="BZ8"/>
  <c r="BY8"/>
  <c r="BX8"/>
  <c r="BW8"/>
  <c r="BV8"/>
  <c r="BU8"/>
  <c r="BT8"/>
  <c r="BS8"/>
  <c r="BR8"/>
  <c r="BQ8"/>
  <c r="BP8"/>
  <c r="BO8"/>
  <c r="BN8"/>
  <c r="BM8"/>
  <c r="BL8"/>
  <c r="BK8"/>
  <c r="BJ8"/>
  <c r="BI8"/>
  <c r="BH8"/>
  <c r="BG8"/>
  <c r="BF8"/>
  <c r="BE8"/>
  <c r="BD8"/>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G8"/>
  <c r="F8"/>
  <c r="E8"/>
  <c r="CZ7"/>
  <c r="CY7"/>
  <c r="CX7"/>
  <c r="CW7"/>
  <c r="CV7"/>
  <c r="CU7"/>
  <c r="CT7"/>
  <c r="CS7"/>
  <c r="CR7"/>
  <c r="CQ7"/>
  <c r="CP7"/>
  <c r="CO7"/>
  <c r="CN7"/>
  <c r="CM7"/>
  <c r="CL7"/>
  <c r="CK7"/>
  <c r="CJ7"/>
  <c r="CI7"/>
  <c r="CH7"/>
  <c r="CG7"/>
  <c r="CF7"/>
  <c r="CE7"/>
  <c r="CD7"/>
  <c r="CC7"/>
  <c r="CB7"/>
  <c r="CA7"/>
  <c r="BZ7"/>
  <c r="BY7"/>
  <c r="BX7"/>
  <c r="BW7"/>
  <c r="BV7"/>
  <c r="BU7"/>
  <c r="BT7"/>
  <c r="BS7"/>
  <c r="BR7"/>
  <c r="BQ7"/>
  <c r="BP7"/>
  <c r="BO7"/>
  <c r="BN7"/>
  <c r="BM7"/>
  <c r="BL7"/>
  <c r="BK7"/>
  <c r="BJ7"/>
  <c r="BI7"/>
  <c r="BH7"/>
  <c r="BG7"/>
  <c r="BF7"/>
  <c r="BE7"/>
  <c r="BD7"/>
  <c r="BC7"/>
  <c r="BB7"/>
  <c r="BA7"/>
  <c r="AZ7"/>
  <c r="AY7"/>
  <c r="AX7"/>
  <c r="AW7"/>
  <c r="AV7"/>
  <c r="AU7"/>
  <c r="AT7"/>
  <c r="AS7"/>
  <c r="AR7"/>
  <c r="AQ7"/>
  <c r="AP7"/>
  <c r="AO7"/>
  <c r="AN7"/>
  <c r="AM7"/>
  <c r="AL7"/>
  <c r="AK7"/>
  <c r="AJ7"/>
  <c r="AI7"/>
  <c r="AH7"/>
  <c r="AG7"/>
  <c r="AF7"/>
  <c r="AE7"/>
  <c r="AD7"/>
  <c r="AC7"/>
  <c r="AB7"/>
  <c r="AA7"/>
  <c r="Z7"/>
  <c r="Y7"/>
  <c r="X7"/>
  <c r="W7"/>
  <c r="V7"/>
  <c r="U7"/>
  <c r="T7"/>
  <c r="S7"/>
  <c r="R7"/>
  <c r="Q7"/>
  <c r="P7"/>
  <c r="O7"/>
  <c r="N7"/>
  <c r="M7"/>
  <c r="L7"/>
  <c r="K7"/>
  <c r="J7"/>
  <c r="I7"/>
  <c r="H7"/>
  <c r="G7"/>
  <c r="F7"/>
  <c r="E7"/>
  <c r="CZ6"/>
  <c r="CY6"/>
  <c r="CX6"/>
  <c r="CW6"/>
  <c r="CV6"/>
  <c r="CU6"/>
  <c r="CT6"/>
  <c r="CS6"/>
  <c r="CR6"/>
  <c r="CQ6"/>
  <c r="CP6"/>
  <c r="CO6"/>
  <c r="CN6"/>
  <c r="CM6"/>
  <c r="CL6"/>
  <c r="CK6"/>
  <c r="CJ6"/>
  <c r="CI6"/>
  <c r="CH6"/>
  <c r="CG6"/>
  <c r="CF6"/>
  <c r="CE6"/>
  <c r="CD6"/>
  <c r="CC6"/>
  <c r="CB6"/>
  <c r="CA6"/>
  <c r="BZ6"/>
  <c r="BY6"/>
  <c r="BX6"/>
  <c r="BW6"/>
  <c r="BV6"/>
  <c r="BU6"/>
  <c r="BT6"/>
  <c r="BS6"/>
  <c r="BR6"/>
  <c r="BQ6"/>
  <c r="BP6"/>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CZ5"/>
  <c r="CY5"/>
  <c r="CX5"/>
  <c r="CW5"/>
  <c r="CV5"/>
  <c r="CU5"/>
  <c r="CT5"/>
  <c r="CS5"/>
  <c r="CR5"/>
  <c r="CQ5"/>
  <c r="CP5"/>
  <c r="CO5"/>
  <c r="CN5"/>
  <c r="CM5"/>
  <c r="CL5"/>
  <c r="CK5"/>
  <c r="CJ5"/>
  <c r="CI5"/>
  <c r="CH5"/>
  <c r="CG5"/>
  <c r="CF5"/>
  <c r="CE5"/>
  <c r="CD5"/>
  <c r="CC5"/>
  <c r="CB5"/>
  <c r="CA5"/>
  <c r="BZ5"/>
  <c r="BY5"/>
  <c r="BX5"/>
  <c r="BW5"/>
  <c r="BV5"/>
  <c r="BU5"/>
  <c r="BT5"/>
  <c r="BS5"/>
  <c r="BR5"/>
  <c r="BQ5"/>
  <c r="BP5"/>
  <c r="BO5"/>
  <c r="BN5"/>
  <c r="BM5"/>
  <c r="BL5"/>
  <c r="BK5"/>
  <c r="BJ5"/>
  <c r="BI5"/>
  <c r="BH5"/>
  <c r="BG5"/>
  <c r="BF5"/>
  <c r="BE5"/>
  <c r="BD5"/>
  <c r="BC5"/>
  <c r="BB5"/>
  <c r="BA5"/>
  <c r="AZ5"/>
  <c r="AY5"/>
  <c r="AX5"/>
  <c r="AW5"/>
  <c r="AV5"/>
  <c r="AU5"/>
  <c r="AT5"/>
  <c r="AS5"/>
  <c r="AR5"/>
  <c r="AQ5"/>
  <c r="AP5"/>
  <c r="AO5"/>
  <c r="AN5"/>
  <c r="AM5"/>
  <c r="AL5"/>
  <c r="AK5"/>
  <c r="AJ5"/>
  <c r="AI5"/>
  <c r="AH5"/>
  <c r="AG5"/>
  <c r="AF5"/>
  <c r="AE5"/>
  <c r="AD5"/>
  <c r="AC5"/>
  <c r="AB5"/>
  <c r="AA5"/>
  <c r="Z5"/>
  <c r="Y5"/>
  <c r="X5"/>
  <c r="W5"/>
  <c r="V5"/>
  <c r="U5"/>
  <c r="T5"/>
  <c r="S5"/>
  <c r="R5"/>
  <c r="Q5"/>
  <c r="P5"/>
  <c r="O5"/>
  <c r="N5"/>
  <c r="M5"/>
  <c r="L5"/>
  <c r="K5"/>
  <c r="J5"/>
  <c r="I5"/>
  <c r="H5"/>
  <c r="G5"/>
  <c r="F5"/>
  <c r="E5"/>
  <c r="CZ4"/>
  <c r="CY4"/>
  <c r="CX4"/>
  <c r="CW4"/>
  <c r="CV4"/>
  <c r="CU4"/>
  <c r="CT4"/>
  <c r="CS4"/>
  <c r="CR4"/>
  <c r="CQ4"/>
  <c r="CP4"/>
  <c r="CO4"/>
  <c r="CN4"/>
  <c r="CM4"/>
  <c r="CL4"/>
  <c r="CK4"/>
  <c r="CJ4"/>
  <c r="CI4"/>
  <c r="CH4"/>
  <c r="CG4"/>
  <c r="CF4"/>
  <c r="CE4"/>
  <c r="CD4"/>
  <c r="CC4"/>
  <c r="CB4"/>
  <c r="CA4"/>
  <c r="BZ4"/>
  <c r="BY4"/>
  <c r="BX4"/>
  <c r="BW4"/>
  <c r="BV4"/>
  <c r="BU4"/>
  <c r="BT4"/>
  <c r="BS4"/>
  <c r="BR4"/>
  <c r="BQ4"/>
  <c r="BP4"/>
  <c r="BO4"/>
  <c r="BN4"/>
  <c r="BM4"/>
  <c r="BL4"/>
  <c r="BK4"/>
  <c r="BJ4"/>
  <c r="BI4"/>
  <c r="BH4"/>
  <c r="BG4"/>
  <c r="BF4"/>
  <c r="BE4"/>
  <c r="BD4"/>
  <c r="BC4"/>
  <c r="BB4"/>
  <c r="BA4"/>
  <c r="AZ4"/>
  <c r="AY4"/>
  <c r="AX4"/>
  <c r="AW4"/>
  <c r="AV4"/>
  <c r="AU4"/>
  <c r="AT4"/>
  <c r="AS4"/>
  <c r="AR4"/>
  <c r="AQ4"/>
  <c r="AP4"/>
  <c r="AO4"/>
  <c r="AN4"/>
  <c r="AM4"/>
  <c r="AL4"/>
  <c r="AK4"/>
  <c r="AJ4"/>
  <c r="AI4"/>
  <c r="AH4"/>
  <c r="AG4"/>
  <c r="AF4"/>
  <c r="AE4"/>
  <c r="AD4"/>
  <c r="AC4"/>
  <c r="AB4"/>
  <c r="AA4"/>
  <c r="Z4"/>
  <c r="Y4"/>
  <c r="X4"/>
  <c r="W4"/>
  <c r="V4"/>
  <c r="U4"/>
  <c r="T4"/>
  <c r="S4"/>
  <c r="R4"/>
  <c r="Q4"/>
  <c r="P4"/>
  <c r="O4"/>
  <c r="N4"/>
  <c r="M4"/>
  <c r="L4"/>
  <c r="K4"/>
  <c r="J4"/>
  <c r="I4"/>
  <c r="H4"/>
  <c r="G4"/>
  <c r="F4"/>
  <c r="E4"/>
  <c r="CZ3"/>
  <c r="CY3"/>
  <c r="CX3"/>
  <c r="CW3"/>
  <c r="CV3"/>
  <c r="CU3"/>
  <c r="CT3"/>
  <c r="CS3"/>
  <c r="CR3"/>
  <c r="CQ3"/>
  <c r="CP3"/>
  <c r="CO3"/>
  <c r="CN3"/>
  <c r="CM3"/>
  <c r="CL3"/>
  <c r="CK3"/>
  <c r="CJ3"/>
  <c r="CI3"/>
  <c r="CH3"/>
  <c r="CG3"/>
  <c r="CF3"/>
  <c r="CE3"/>
  <c r="CD3"/>
  <c r="CC3"/>
  <c r="CB3"/>
  <c r="CA3"/>
  <c r="BZ3"/>
  <c r="BY3"/>
  <c r="BX3"/>
  <c r="BW3"/>
  <c r="BV3"/>
  <c r="BU3"/>
  <c r="BT3"/>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BJ12"/>
  <c r="AH12"/>
  <c r="N12"/>
  <c r="E9"/>
  <c r="CL12"/>
  <c r="CZ13"/>
  <c r="CY13"/>
  <c r="CX13"/>
  <c r="CW13"/>
  <c r="CV13"/>
  <c r="CU13"/>
  <c r="CT13"/>
  <c r="CS13"/>
  <c r="CR13"/>
  <c r="CQ13"/>
  <c r="CP13"/>
  <c r="CO13"/>
  <c r="CN13"/>
  <c r="CM13"/>
  <c r="CL13"/>
  <c r="CK13"/>
  <c r="CJ13"/>
  <c r="CI13"/>
  <c r="CH13"/>
  <c r="CG13"/>
  <c r="CF13"/>
  <c r="CE13"/>
  <c r="CD13"/>
  <c r="CC13"/>
  <c r="CB13"/>
  <c r="CA13"/>
  <c r="BZ13"/>
  <c r="BY13"/>
  <c r="BX13"/>
  <c r="BW13"/>
  <c r="BV13"/>
  <c r="BU13"/>
  <c r="BT13"/>
  <c r="BS13"/>
  <c r="BR13"/>
  <c r="BQ13"/>
  <c r="BP13"/>
  <c r="BO13"/>
  <c r="BN13"/>
  <c r="BM13"/>
  <c r="BL13"/>
  <c r="BK13"/>
  <c r="BJ13"/>
  <c r="BI13"/>
  <c r="BH13"/>
  <c r="BG13"/>
  <c r="BF13"/>
  <c r="BE13"/>
  <c r="BD13"/>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F13"/>
  <c r="E13"/>
  <c r="CX12"/>
  <c r="CG12"/>
  <c r="BI12"/>
  <c r="AL12"/>
  <c r="Y12"/>
  <c r="M12"/>
  <c r="BJ12" i="4"/>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F20" i="5" l="1"/>
  <c r="E19"/>
  <c r="E21"/>
  <c r="E23"/>
  <c r="F22"/>
  <c r="E20"/>
  <c r="E22"/>
  <c r="F19"/>
  <c r="F21"/>
  <c r="F23"/>
  <c r="E12"/>
  <c r="X12"/>
  <c r="BT12"/>
  <c r="CJ12"/>
  <c r="O12"/>
  <c r="W12"/>
  <c r="AM12"/>
  <c r="BG12"/>
  <c r="BK12"/>
  <c r="CA12"/>
  <c r="CI12"/>
  <c r="H12"/>
  <c r="BD12"/>
  <c r="K12"/>
  <c r="AI12"/>
  <c r="AY12"/>
  <c r="CX12" i="3" l="1"/>
  <c r="CW12"/>
  <c r="CV12"/>
  <c r="CU12"/>
  <c r="CT12"/>
  <c r="CS12"/>
  <c r="CR12"/>
  <c r="CQ12"/>
  <c r="CP12"/>
  <c r="CO12"/>
  <c r="CN12"/>
  <c r="CM12"/>
  <c r="CL12"/>
  <c r="CK12"/>
  <c r="CJ12"/>
  <c r="CI12"/>
  <c r="CH12"/>
  <c r="CG12"/>
  <c r="CF12"/>
  <c r="CE12"/>
  <c r="CD12"/>
  <c r="CC12"/>
  <c r="CB12"/>
  <c r="CA12"/>
  <c r="BZ12"/>
  <c r="BY12"/>
  <c r="BX12"/>
  <c r="BW12"/>
  <c r="BV12"/>
  <c r="BU12"/>
  <c r="BT12"/>
  <c r="BS12"/>
  <c r="BR12"/>
  <c r="BQ12"/>
  <c r="BP12"/>
  <c r="BO12"/>
  <c r="BN12"/>
  <c r="BM12"/>
  <c r="BL12"/>
  <c r="BK12"/>
  <c r="BJ1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BJ12" i="2"/>
  <c r="BI12"/>
  <c r="BH12"/>
  <c r="BG12"/>
  <c r="BF12"/>
  <c r="BE12"/>
  <c r="BD12"/>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G12"/>
  <c r="F12"/>
  <c r="E12"/>
  <c r="D12"/>
  <c r="C12"/>
  <c r="C11" i="1" l="1"/>
  <c r="C12"/>
  <c r="C13"/>
  <c r="C14"/>
  <c r="C15"/>
  <c r="C7"/>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comments2.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<sst xmlns="http://schemas.openxmlformats.org/spreadsheetml/2006/main" count="369" uniqueCount="153">
  <si>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</si>
  <si>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</si>
  <si>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</si>
  <si>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</si>
  <si>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</si>
  <si>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</si>
  <si>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</si>
  <si>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</si>
  <si>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</si>
  <si>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</si>
  <si>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</si>
  <si>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</si>
  <si>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</si>
  <si>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</si>
  <si>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</si>
  <si>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</si>
  <si>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Monthly Units (NHH)</t>
  </si>
  <si>
    <t>SF</t>
  </si>
  <si>
    <t>R1</t>
  </si>
  <si>
    <t>R2</t>
  </si>
  <si>
    <t>R3</t>
  </si>
  <si>
    <t>RF</t>
  </si>
  <si>
    <t>DF</t>
  </si>
  <si>
    <t>Latest</t>
  </si>
  <si>
    <t>Monthly Total Sales</t>
  </si>
  <si>
    <t>Monthly Sales (HH)</t>
  </si>
  <si>
    <t>All DNOs should fill in the clear cells (for 2009-10)</t>
  </si>
  <si>
    <t>DNOs applying for restatement should fill in the yellow cells</t>
  </si>
  <si>
    <t>2013 Part</t>
  </si>
  <si>
    <t>DNO Explanation</t>
  </si>
  <si>
    <t>Start Col</t>
  </si>
  <si>
    <t>#Cols</t>
  </si>
  <si>
    <t>Units Enter</t>
  </si>
  <si>
    <t>Units Exit</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</si>
  <si>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</si>
  <si>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</si>
  <si>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</si>
  <si>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</si>
  <si>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</si>
  <si>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</si>
  <si>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</si>
  <si>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</si>
  <si>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</si>
  <si>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</si>
  <si>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</si>
  <si>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</si>
  <si>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</si>
  <si>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</si>
  <si>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</si>
  <si>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</si>
  <si>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</si>
  <si>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</si>
  <si>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</si>
  <si>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</si>
  <si>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</si>
  <si>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</si>
  <si>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</si>
  <si>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</si>
  <si>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</si>
  <si>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</si>
  <si>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</si>
  <si>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</si>
  <si>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</si>
  <si>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</si>
  <si>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</si>
  <si>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</si>
  <si>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</si>
  <si>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</si>
  <si>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</si>
  <si>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</si>
  <si>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</si>
  <si>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</si>
  <si>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</si>
  <si>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</si>
  <si>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</si>
  <si>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</si>
  <si>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</si>
  <si>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</si>
  <si>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</si>
  <si>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</si>
  <si>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</si>
  <si>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</si>
  <si>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</si>
  <si>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</si>
  <si>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</si>
  <si>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</si>
  <si>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</si>
  <si>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</si>
  <si>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</si>
  <si>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</si>
  <si>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</si>
  <si>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</si>
  <si>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</si>
  <si>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</si>
  <si>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</si>
  <si>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</si>
  <si>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Fully-reconciled data in response to July 2013 data request</t>
  </si>
  <si>
    <t>Fully-reconciled data used in November 2013 consultation</t>
  </si>
  <si>
    <t>This sheet identifies the deltas between the original and revised submission of fully-reconciled data</t>
  </si>
  <si>
    <t>DNOs should provide an explanation for the deltas</t>
  </si>
  <si>
    <t>Approach C data for restatement in response to July 2013 data request</t>
  </si>
  <si>
    <t>Units entering</t>
  </si>
  <si>
    <t>Units distributed</t>
  </si>
  <si>
    <t>EHV</t>
  </si>
  <si>
    <t>HV</t>
  </si>
  <si>
    <t>LV1</t>
  </si>
  <si>
    <t>LV2</t>
  </si>
  <si>
    <t>LV3</t>
  </si>
  <si>
    <t>Approach C data for restatement used in November 2013 consultation</t>
  </si>
  <si>
    <t>This sheet identifies the deltas between the original and revised submission of data for Approach C restatement</t>
  </si>
  <si>
    <t>Deltas (Positive change increases losses)</t>
  </si>
  <si>
    <t>Units Entering</t>
  </si>
  <si>
    <t>Units Exiting</t>
  </si>
  <si>
    <t>Original revenue return</t>
  </si>
  <si>
    <t>Units distributed (un-restated)</t>
  </si>
  <si>
    <t>All DNOs should fill in the clear cells.</t>
  </si>
  <si>
    <t>The explanation for such changes should be provided in the table below.</t>
  </si>
  <si>
    <t>DNOs applying for restatement of 2009-10 annual incentive data should fill in the yellow cells.</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</si>
  <si>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</si>
  <si>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</si>
  <si>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</si>
  <si>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Monthly Purchases</t>
  </si>
  <si>
    <t>Commentary By Year</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</si>
  <si>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</si>
  <si>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</si>
  <si>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</si>
  <si>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</si>
  <si>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</si>
  <si>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</si>
  <si>
    <t/>
  </si>
  <si>
    <t>Data for annual incentive</t>
  </si>
  <si>
    <t>Revised revenue return
(addressing data issues)</t>
  </si>
  <si>
    <t>DNOs should fill in the revised data columns where their annual incentive data has changed following the data audit.</t>
  </si>
  <si>
    <t>Units entering adjusted for DGA</t>
  </si>
  <si>
    <t>2005/06 includes 49GWh reported as DPCR3 losses</t>
  </si>
  <si>
    <t>NHH units adjusted for PC1-4 unmetered</t>
  </si>
  <si>
    <t>Later data - not comparable</t>
  </si>
  <si>
    <t>SF to RF</t>
  </si>
  <si>
    <t>Annual Cumulative</t>
  </si>
  <si>
    <t>SF normalisation</t>
  </si>
  <si>
    <t>TEST DATA SET FOR APPROACH  C</t>
  </si>
  <si>
    <t>2009/10 data is original return, prior to July 2011 interim restatement</t>
  </si>
  <si>
    <t>NOTES</t>
  </si>
  <si>
    <t xml:space="preserve">  -  The Extra Settlement Determination (ESD) was not included in annual reports</t>
  </si>
  <si>
    <t xml:space="preserve">  -  The inclusion of HH unbilled was consistent with the reporting methodology</t>
  </si>
  <si>
    <t xml:space="preserve">  -  The inclusion of PC1-4 unmetered in NHH units only started after the end of the reporting period</t>
  </si>
  <si>
    <t xml:space="preserve">The data audit issues (fully reconciled data) are not relevant to the annual incentive data: </t>
  </si>
  <si>
    <t>See Submission Appendix C</t>
  </si>
  <si>
    <t>Sales HH: Removed effect of Extra Settlement Determination (ESD), latest HH data</t>
  </si>
  <si>
    <t>Sales HH: Removed ESD, latest HH data</t>
  </si>
  <si>
    <t>Sales HH: Removed ESD, latest HH data; NHH units adjusted for PC1-4 unmetered (2 months only)</t>
  </si>
  <si>
    <t>Sales HH: Removed ESD and HH unbilled, latest HH data; NHH units adjusted for PC1-4 unmetered</t>
  </si>
  <si>
    <t>Sales HH: Removed ESD and HH unbilled, latest HH data</t>
  </si>
</sst>
</file>

<file path=xl/styles.xml><?xml version="1.0" encoding="utf-8"?>
<styleSheet xmlns="http://schemas.openxmlformats.org/spreadsheetml/2006/main">
  <numFmts count="5">
    <numFmt numFmtId="41" formatCode="_-* #,##0_-;\-* #,##0_-;_-* &quot;-&quot;_-;_-@_-"/>
    <numFmt numFmtId="43" formatCode="_-* #,##0.00_-;\-* #,##0.00_-;_-* &quot;-&quot;??_-;_-@_-"/>
    <numFmt numFmtId="164" formatCode="0.000"/>
    <numFmt numFmtId="165" formatCode="0.0"/>
    <numFmt numFmtId="166" formatCode="_-* #,##0.0_-;\-* #,##0.0_-;_-* &quot;-&quot;??_-;_-@_-"/>
  </numFmts>
  <fonts count="17">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
      <i/>
      <sz val="10"/>
      <name val="Verdana"/>
      <family val="2"/>
    </font>
    <font>
      <b/>
      <u/>
      <sz val="10"/>
      <name val="Verdana"/>
      <family val="2"/>
    </font>
  </fonts>
  <fills count="21">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
      <patternFill patternType="solid">
        <fgColor theme="0" tint="-0.249977111117893"/>
        <bgColor indexed="64"/>
      </patternFill>
    </fill>
    <fill>
      <patternFill patternType="solid">
        <fgColor theme="8" tint="0.59999389629810485"/>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43" fontId="9" fillId="0" borderId="0" applyFont="0" applyFill="0" applyBorder="0" applyAlignment="0" applyProtection="0"/>
  </cellStyleXfs>
  <cellXfs count="193">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0" fontId="3" fillId="2" borderId="5" xfId="0" applyFont="1" applyFill="1" applyBorder="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4" fillId="2" borderId="8" xfId="0" applyFont="1" applyFill="1" applyBorder="1"/>
    <xf numFmtId="164" fontId="4" fillId="2" borderId="0" xfId="0" applyNumberFormat="1" applyFont="1" applyFill="1" applyBorder="1"/>
    <xf numFmtId="164" fontId="4" fillId="2" borderId="9" xfId="0" applyNumberFormat="1" applyFont="1" applyFill="1" applyBorder="1"/>
    <xf numFmtId="17" fontId="3" fillId="2" borderId="0" xfId="0" applyNumberFormat="1" applyFont="1" applyFill="1" applyBorder="1"/>
    <xf numFmtId="17" fontId="3" fillId="2" borderId="9" xfId="0" applyNumberFormat="1" applyFont="1" applyFill="1" applyBorder="1"/>
    <xf numFmtId="0" fontId="3" fillId="2" borderId="3" xfId="0" applyFont="1" applyFill="1" applyBorder="1"/>
    <xf numFmtId="1" fontId="5" fillId="5" borderId="3" xfId="0" applyNumberFormat="1" applyFont="1" applyFill="1" applyBorder="1"/>
    <xf numFmtId="0" fontId="0" fillId="0" borderId="0" xfId="0" applyFill="1"/>
    <xf numFmtId="0" fontId="0" fillId="0" borderId="0" xfId="0" applyFill="1" applyBorder="1"/>
    <xf numFmtId="0" fontId="4" fillId="0" borderId="0" xfId="0" applyFont="1"/>
    <xf numFmtId="1" fontId="5" fillId="6" borderId="3" xfId="0" quotePrefix="1" applyNumberFormat="1" applyFont="1" applyFill="1" applyBorder="1"/>
    <xf numFmtId="1" fontId="5" fillId="0" borderId="0" xfId="0" quotePrefix="1" applyNumberFormat="1" applyFont="1" applyFill="1" applyBorder="1"/>
    <xf numFmtId="0" fontId="4" fillId="0" borderId="3" xfId="0" applyFont="1" applyBorder="1"/>
    <xf numFmtId="0" fontId="8" fillId="0" borderId="3" xfId="0" applyFont="1" applyBorder="1" applyAlignment="1">
      <alignment horizontal="center" vertical="center" wrapText="1"/>
    </xf>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7"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8" borderId="0" xfId="0" applyFill="1"/>
    <xf numFmtId="0" fontId="1" fillId="8" borderId="0" xfId="0" applyFont="1" applyFill="1"/>
    <xf numFmtId="0" fontId="0" fillId="8" borderId="0" xfId="0" applyFont="1" applyFill="1" applyBorder="1"/>
    <xf numFmtId="0" fontId="0" fillId="8" borderId="0" xfId="0" applyNumberFormat="1" applyFont="1" applyFill="1" applyBorder="1" applyAlignment="1"/>
    <xf numFmtId="0" fontId="0" fillId="8" borderId="0" xfId="0" applyFont="1" applyFill="1" applyBorder="1" applyAlignment="1"/>
    <xf numFmtId="0" fontId="0" fillId="8"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9" borderId="5" xfId="0" applyFont="1" applyFill="1" applyBorder="1"/>
    <xf numFmtId="0" fontId="11" fillId="9" borderId="6" xfId="0" applyFont="1" applyFill="1" applyBorder="1"/>
    <xf numFmtId="0" fontId="11" fillId="9" borderId="7" xfId="0" applyFont="1" applyFill="1" applyBorder="1"/>
    <xf numFmtId="0" fontId="11" fillId="9" borderId="14" xfId="0" applyFont="1" applyFill="1" applyBorder="1"/>
    <xf numFmtId="0" fontId="11" fillId="9" borderId="15" xfId="0" applyFont="1" applyFill="1" applyBorder="1"/>
    <xf numFmtId="0" fontId="11" fillId="9" borderId="16" xfId="0" applyFont="1" applyFill="1" applyBorder="1"/>
    <xf numFmtId="0" fontId="0" fillId="9" borderId="8" xfId="0" applyFill="1" applyBorder="1"/>
    <xf numFmtId="165" fontId="0" fillId="9" borderId="0" xfId="0" applyNumberFormat="1" applyFill="1" applyBorder="1"/>
    <xf numFmtId="0" fontId="11" fillId="10" borderId="8" xfId="0" applyFont="1" applyFill="1" applyBorder="1"/>
    <xf numFmtId="165" fontId="0" fillId="10" borderId="0" xfId="0" applyNumberFormat="1" applyFill="1" applyBorder="1"/>
    <xf numFmtId="165" fontId="0" fillId="10" borderId="17" xfId="0" applyNumberFormat="1" applyFill="1" applyBorder="1"/>
    <xf numFmtId="0" fontId="14" fillId="0" borderId="0" xfId="0" applyFont="1"/>
    <xf numFmtId="0" fontId="4" fillId="2" borderId="2" xfId="0" applyFont="1" applyFill="1" applyBorder="1"/>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43" fontId="5" fillId="15" borderId="3" xfId="1" applyFont="1" applyFill="1" applyBorder="1" applyAlignment="1">
      <alignment horizontal="center"/>
    </xf>
    <xf numFmtId="0" fontId="5" fillId="0" borderId="2" xfId="0" applyFont="1" applyBorder="1" applyAlignment="1">
      <alignment horizontal="center"/>
    </xf>
    <xf numFmtId="41" fontId="5" fillId="11" borderId="3" xfId="0" applyNumberFormat="1" applyFont="1" applyFill="1" applyBorder="1" applyAlignment="1"/>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41" fontId="5" fillId="15"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6"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12" fillId="16" borderId="3" xfId="1" applyFont="1" applyFill="1" applyBorder="1" applyAlignment="1">
      <alignment horizontal="center"/>
    </xf>
    <xf numFmtId="43" fontId="12" fillId="18" borderId="3" xfId="1" applyFont="1" applyFill="1" applyBorder="1" applyAlignment="1">
      <alignment horizontal="center"/>
    </xf>
    <xf numFmtId="43" fontId="5" fillId="17" borderId="3" xfId="1" applyFont="1" applyFill="1" applyBorder="1" applyAlignment="1">
      <alignment horizontal="center"/>
    </xf>
    <xf numFmtId="0" fontId="4" fillId="0" borderId="0" xfId="0" applyFont="1" applyFill="1" applyBorder="1" applyAlignment="1">
      <alignment horizontal="right"/>
    </xf>
    <xf numFmtId="43" fontId="5" fillId="7" borderId="3" xfId="1" applyFont="1" applyFill="1" applyBorder="1" applyAlignment="1">
      <alignment horizontal="center"/>
    </xf>
    <xf numFmtId="0" fontId="15" fillId="0" borderId="0" xfId="0" applyFont="1"/>
    <xf numFmtId="0" fontId="9" fillId="0" borderId="3" xfId="0" applyFont="1" applyBorder="1" applyAlignment="1">
      <alignment vertical="top" wrapText="1"/>
    </xf>
    <xf numFmtId="0" fontId="0" fillId="19" borderId="3" xfId="0" applyFill="1" applyBorder="1"/>
    <xf numFmtId="0" fontId="0" fillId="0" borderId="3" xfId="0" applyFill="1" applyBorder="1" applyAlignment="1">
      <alignment vertical="top" wrapText="1"/>
    </xf>
    <xf numFmtId="0" fontId="8" fillId="0" borderId="3" xfId="0" applyFont="1" applyBorder="1" applyAlignment="1">
      <alignment horizontal="center" vertical="center" wrapText="1"/>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1" fontId="5" fillId="3" borderId="3" xfId="0" applyNumberFormat="1" applyFont="1" applyFill="1" applyBorder="1" applyProtection="1">
      <protection locked="0"/>
    </xf>
    <xf numFmtId="1" fontId="5" fillId="0" borderId="3" xfId="0" applyNumberFormat="1" applyFont="1" applyFill="1" applyBorder="1" applyProtection="1">
      <protection locked="0"/>
    </xf>
    <xf numFmtId="0" fontId="0" fillId="0" borderId="3" xfId="0" applyBorder="1" applyProtection="1">
      <protection locked="0"/>
    </xf>
    <xf numFmtId="0" fontId="0" fillId="3" borderId="3" xfId="0" applyFill="1" applyBorder="1" applyProtection="1">
      <protection locked="0"/>
    </xf>
    <xf numFmtId="0" fontId="4" fillId="3" borderId="3" xfId="0" applyFont="1" applyFill="1" applyBorder="1" applyProtection="1">
      <protection locked="0"/>
    </xf>
    <xf numFmtId="0" fontId="0" fillId="0" borderId="0" xfId="0" applyAlignment="1">
      <alignment horizontal="right" wrapText="1"/>
    </xf>
    <xf numFmtId="0" fontId="4" fillId="0" borderId="0" xfId="0" quotePrefix="1" applyFont="1"/>
    <xf numFmtId="0" fontId="0" fillId="0" borderId="0" xfId="0" applyFill="1" applyBorder="1" applyAlignment="1">
      <alignment vertical="top" wrapText="1"/>
    </xf>
    <xf numFmtId="0" fontId="0" fillId="0" borderId="0" xfId="0" applyBorder="1" applyProtection="1">
      <protection locked="0"/>
    </xf>
    <xf numFmtId="0" fontId="0" fillId="0" borderId="8" xfId="0" applyFill="1" applyBorder="1" applyProtection="1">
      <protection locked="0"/>
    </xf>
    <xf numFmtId="0" fontId="0" fillId="0" borderId="0" xfId="0" applyFill="1" applyBorder="1" applyProtection="1">
      <protection locked="0"/>
    </xf>
    <xf numFmtId="0" fontId="0" fillId="2" borderId="5" xfId="0" applyFill="1" applyBorder="1" applyAlignment="1">
      <alignment horizontal="center" wrapText="1"/>
    </xf>
    <xf numFmtId="0" fontId="0" fillId="2" borderId="1" xfId="0" applyFill="1" applyBorder="1" applyAlignment="1">
      <alignment horizontal="center" wrapText="1"/>
    </xf>
    <xf numFmtId="0" fontId="8" fillId="0" borderId="1" xfId="0" applyFont="1" applyBorder="1" applyAlignment="1">
      <alignment horizontal="center" vertical="center" wrapText="1"/>
    </xf>
    <xf numFmtId="0" fontId="1" fillId="0" borderId="8" xfId="0" applyFont="1" applyBorder="1" applyAlignment="1">
      <alignment wrapText="1"/>
    </xf>
    <xf numFmtId="0" fontId="0" fillId="0" borderId="0" xfId="0" applyProtection="1">
      <protection locked="0"/>
    </xf>
    <xf numFmtId="0" fontId="16" fillId="0" borderId="0" xfId="0" applyFont="1"/>
    <xf numFmtId="17" fontId="0" fillId="0" borderId="3" xfId="0" applyNumberFormat="1" applyBorder="1"/>
    <xf numFmtId="17" fontId="0" fillId="0" borderId="10" xfId="0" applyNumberFormat="1" applyFill="1" applyBorder="1" applyAlignment="1">
      <alignment wrapText="1"/>
    </xf>
    <xf numFmtId="3" fontId="0" fillId="20" borderId="3" xfId="0" applyNumberFormat="1" applyFill="1" applyBorder="1"/>
    <xf numFmtId="166" fontId="0" fillId="0" borderId="0" xfId="7" applyNumberFormat="1" applyFont="1"/>
    <xf numFmtId="0" fontId="2" fillId="0" borderId="0" xfId="0" applyFont="1" applyProtection="1">
      <protection locked="0"/>
    </xf>
    <xf numFmtId="43" fontId="5" fillId="11" borderId="3" xfId="1" applyFont="1" applyFill="1" applyBorder="1" applyAlignment="1" applyProtection="1">
      <alignment horizontal="center"/>
      <protection locked="0"/>
    </xf>
    <xf numFmtId="43" fontId="5" fillId="12" borderId="3" xfId="1" applyFont="1" applyFill="1" applyBorder="1" applyAlignment="1" applyProtection="1">
      <alignment horizontal="center"/>
      <protection locked="0"/>
    </xf>
    <xf numFmtId="43" fontId="5" fillId="13" borderId="3" xfId="1" applyFont="1" applyFill="1" applyBorder="1" applyAlignment="1" applyProtection="1">
      <alignment horizontal="center"/>
      <protection locked="0"/>
    </xf>
    <xf numFmtId="43" fontId="5" fillId="14" borderId="3" xfId="1" applyFont="1" applyFill="1" applyBorder="1" applyAlignment="1" applyProtection="1">
      <alignment horizontal="center"/>
      <protection locked="0"/>
    </xf>
    <xf numFmtId="43" fontId="5" fillId="15" borderId="3" xfId="1" applyFont="1" applyFill="1" applyBorder="1" applyAlignment="1" applyProtection="1">
      <alignment horizontal="center"/>
      <protection locked="0"/>
    </xf>
    <xf numFmtId="43" fontId="5" fillId="17" borderId="3" xfId="1" applyFont="1" applyFill="1" applyBorder="1" applyAlignment="1" applyProtection="1">
      <alignment horizontal="center"/>
      <protection locked="0"/>
    </xf>
    <xf numFmtId="43" fontId="5" fillId="16" borderId="3" xfId="1" applyFont="1" applyFill="1" applyBorder="1" applyAlignment="1" applyProtection="1">
      <alignment horizontal="center"/>
      <protection locked="0"/>
    </xf>
    <xf numFmtId="43" fontId="5" fillId="18" borderId="3" xfId="1" applyFont="1" applyFill="1" applyBorder="1" applyAlignment="1" applyProtection="1">
      <alignment horizontal="center"/>
      <protection locked="0"/>
    </xf>
    <xf numFmtId="43" fontId="12" fillId="11" borderId="3" xfId="1" applyFont="1" applyFill="1" applyBorder="1" applyAlignment="1" applyProtection="1">
      <alignment horizontal="center"/>
      <protection locked="0"/>
    </xf>
    <xf numFmtId="43" fontId="12" fillId="12" borderId="3" xfId="1" applyFont="1" applyFill="1" applyBorder="1" applyAlignment="1" applyProtection="1">
      <alignment horizontal="center"/>
      <protection locked="0"/>
    </xf>
    <xf numFmtId="43" fontId="12" fillId="13" borderId="3" xfId="1" applyFont="1" applyFill="1" applyBorder="1" applyAlignment="1" applyProtection="1">
      <alignment horizontal="center"/>
      <protection locked="0"/>
    </xf>
    <xf numFmtId="43" fontId="12" fillId="14" borderId="3" xfId="1" applyFont="1" applyFill="1" applyBorder="1" applyAlignment="1" applyProtection="1">
      <alignment horizontal="center"/>
      <protection locked="0"/>
    </xf>
    <xf numFmtId="43" fontId="12" fillId="15" borderId="3" xfId="1" applyFont="1" applyFill="1" applyBorder="1" applyAlignment="1" applyProtection="1">
      <alignment horizontal="center"/>
      <protection locked="0"/>
    </xf>
    <xf numFmtId="43" fontId="12" fillId="17" borderId="3" xfId="1" applyFont="1" applyFill="1" applyBorder="1" applyAlignment="1" applyProtection="1">
      <alignment horizontal="center"/>
      <protection locked="0"/>
    </xf>
    <xf numFmtId="43" fontId="12" fillId="16" borderId="3" xfId="1" applyFont="1" applyFill="1" applyBorder="1" applyAlignment="1" applyProtection="1">
      <alignment horizontal="center"/>
      <protection locked="0"/>
    </xf>
    <xf numFmtId="43" fontId="12" fillId="18" borderId="3" xfId="1" applyFont="1" applyFill="1" applyBorder="1" applyAlignment="1" applyProtection="1">
      <alignment horizontal="center"/>
      <protection locked="0"/>
    </xf>
    <xf numFmtId="0" fontId="4" fillId="2" borderId="3" xfId="0" applyFont="1" applyFill="1" applyBorder="1" applyProtection="1">
      <protection locked="0"/>
    </xf>
    <xf numFmtId="0" fontId="4" fillId="0" borderId="3" xfId="0" applyFont="1" applyBorder="1" applyAlignment="1" applyProtection="1">
      <alignment wrapText="1"/>
      <protection locked="0"/>
    </xf>
    <xf numFmtId="0" fontId="8" fillId="0" borderId="3" xfId="0" applyFont="1" applyBorder="1" applyAlignment="1">
      <alignment horizontal="center" vertical="center" wrapText="1"/>
    </xf>
    <xf numFmtId="0" fontId="8"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8" fillId="0" borderId="3" xfId="0" applyFont="1" applyBorder="1" applyAlignment="1">
      <alignment horizontal="center" wrapText="1"/>
    </xf>
    <xf numFmtId="0" fontId="1" fillId="2" borderId="2" xfId="0" applyFont="1" applyFill="1" applyBorder="1" applyAlignment="1">
      <alignment horizontal="left"/>
    </xf>
    <xf numFmtId="0" fontId="1" fillId="2" borderId="19" xfId="0" applyFont="1" applyFill="1" applyBorder="1" applyAlignment="1">
      <alignment horizontal="left"/>
    </xf>
    <xf numFmtId="0" fontId="1" fillId="2" borderId="18" xfId="0" applyFont="1" applyFill="1" applyBorder="1" applyAlignment="1">
      <alignment horizontal="left"/>
    </xf>
    <xf numFmtId="0" fontId="1" fillId="2" borderId="2" xfId="0" applyFont="1" applyFill="1" applyBorder="1" applyAlignment="1">
      <alignment horizontal="center" wrapText="1"/>
    </xf>
    <xf numFmtId="0" fontId="1" fillId="2" borderId="18"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8">
    <cellStyle name="Comma" xfId="7" builtinId="3"/>
    <cellStyle name="Comma 2" xfId="1"/>
    <cellStyle name="Comma 3" xfId="2"/>
    <cellStyle name="Normal" xfId="0" builtinId="0"/>
    <cellStyle name="Normal 2" xfId="3"/>
    <cellStyle name="Normal 3" xfId="4"/>
    <cellStyle name="Percent 2" xfId="5"/>
    <cellStyle name="Percent 3" xfId="6"/>
  </cellStyles>
  <dxfs count="3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ont>
        <b/>
        <i val="0"/>
        <color theme="6" tint="-0.24994659260841701"/>
      </font>
    </dxf>
    <dxf>
      <font>
        <b/>
        <i val="0"/>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layout/>
    </c:title>
    <c:plotArea>
      <c:layout/>
      <c:lineChart>
        <c:grouping val="standard"/>
        <c:ser>
          <c:idx val="0"/>
          <c:order val="0"/>
          <c:tx>
            <c:strRef>
              <c:f>'Statistical analysis Closeout'!$C$13</c:f>
              <c:strCache>
                <c:ptCount val="1"/>
                <c:pt idx="0">
                  <c:v>Annual average</c:v>
                </c:pt>
              </c:strCache>
            </c:strRef>
          </c:tx>
          <c:cat>
            <c:strRef>
              <c:f>'Statistical analysis Closeout'!$B$14:$B$21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Closeout'!$C$14:$C$21</c:f>
              <c:numCache>
                <c:formatCode>#,##0</c:formatCode>
                <c:ptCount val="8"/>
                <c:pt idx="0">
                  <c:v>0.73258149999998068</c:v>
                </c:pt>
                <c:pt idx="1">
                  <c:v>-6.0208325000000116</c:v>
                </c:pt>
                <c:pt idx="2">
                  <c:v>4.9606500833333103</c:v>
                </c:pt>
                <c:pt idx="3">
                  <c:v>-11.432818127926803</c:v>
                </c:pt>
                <c:pt idx="4">
                  <c:v>-28.130646538079475</c:v>
                </c:pt>
                <c:pt idx="5">
                  <c:v>-20.123443742315299</c:v>
                </c:pt>
                <c:pt idx="6">
                  <c:v>-16.49469376660441</c:v>
                </c:pt>
                <c:pt idx="7">
                  <c:v>0</c:v>
                </c:pt>
              </c:numCache>
            </c:numRef>
          </c:val>
        </c:ser>
        <c:ser>
          <c:idx val="1"/>
          <c:order val="1"/>
          <c:tx>
            <c:strRef>
              <c:f>'Statistical analysis Closeout'!$G$13</c:f>
              <c:strCache>
                <c:ptCount val="1"/>
                <c:pt idx="0">
                  <c:v> Fixed Lower bound</c:v>
                </c:pt>
              </c:strCache>
            </c:strRef>
          </c:tx>
          <c:cat>
            <c:strRef>
              <c:f>'Statistical analysis Closeout'!$B$14:$B$21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Closeout'!$G$14:$G$21</c:f>
              <c:numCache>
                <c:formatCode>#,##0</c:formatCode>
                <c:ptCount val="8"/>
                <c:pt idx="0">
                  <c:v>-14.469005538081831</c:v>
                </c:pt>
                <c:pt idx="1">
                  <c:v>-14.469005538081831</c:v>
                </c:pt>
                <c:pt idx="2">
                  <c:v>-14.469005538081831</c:v>
                </c:pt>
                <c:pt idx="3">
                  <c:v>-14.469005538081831</c:v>
                </c:pt>
                <c:pt idx="4">
                  <c:v>-14.469005538081831</c:v>
                </c:pt>
                <c:pt idx="5">
                  <c:v>-14.469005538081831</c:v>
                </c:pt>
                <c:pt idx="6">
                  <c:v>-14.469005538081831</c:v>
                </c:pt>
                <c:pt idx="7">
                  <c:v>-14.469005538081831</c:v>
                </c:pt>
              </c:numCache>
            </c:numRef>
          </c:val>
        </c:ser>
        <c:ser>
          <c:idx val="2"/>
          <c:order val="2"/>
          <c:tx>
            <c:strRef>
              <c:f>'Statistical analysis Closeout'!$H$13</c:f>
              <c:strCache>
                <c:ptCount val="1"/>
                <c:pt idx="0">
                  <c:v>Fixed Upper bound</c:v>
                </c:pt>
              </c:strCache>
            </c:strRef>
          </c:tx>
          <c:cat>
            <c:strRef>
              <c:f>'Statistical analysis Closeout'!$B$14:$B$21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Closeout'!$H$14:$H$21</c:f>
              <c:numCache>
                <c:formatCode>#,##0</c:formatCode>
                <c:ptCount val="8"/>
                <c:pt idx="0">
                  <c:v>8.5887960157850678</c:v>
                </c:pt>
                <c:pt idx="1">
                  <c:v>8.5887960157850678</c:v>
                </c:pt>
                <c:pt idx="2">
                  <c:v>8.5887960157850678</c:v>
                </c:pt>
                <c:pt idx="3">
                  <c:v>8.5887960157850678</c:v>
                </c:pt>
                <c:pt idx="4">
                  <c:v>8.5887960157850678</c:v>
                </c:pt>
                <c:pt idx="5">
                  <c:v>8.5887960157850678</c:v>
                </c:pt>
                <c:pt idx="6">
                  <c:v>8.5887960157850678</c:v>
                </c:pt>
                <c:pt idx="7">
                  <c:v>8.5887960157850678</c:v>
                </c:pt>
              </c:numCache>
            </c:numRef>
          </c:val>
        </c:ser>
        <c:marker val="1"/>
        <c:axId val="129066496"/>
        <c:axId val="129068416"/>
      </c:lineChart>
      <c:catAx>
        <c:axId val="129066496"/>
        <c:scaling>
          <c:orientation val="minMax"/>
        </c:scaling>
        <c:axPos val="b"/>
        <c:numFmt formatCode="General" sourceLinked="1"/>
        <c:tickLblPos val="low"/>
        <c:txPr>
          <a:bodyPr rot="-5400000" vert="horz"/>
          <a:lstStyle/>
          <a:p>
            <a:pPr>
              <a:defRPr/>
            </a:pPr>
            <a:endParaRPr lang="en-US"/>
          </a:p>
        </c:txPr>
        <c:crossAx val="129068416"/>
        <c:crosses val="autoZero"/>
        <c:auto val="1"/>
        <c:lblAlgn val="ctr"/>
        <c:lblOffset val="100"/>
      </c:catAx>
      <c:valAx>
        <c:axId val="129068416"/>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layout/>
        </c:title>
        <c:numFmt formatCode="#,##0" sourceLinked="1"/>
        <c:tickLblPos val="nextTo"/>
        <c:crossAx val="129066496"/>
        <c:crosses val="autoZero"/>
        <c:crossBetween val="between"/>
      </c:valAx>
    </c:plotArea>
    <c:legend>
      <c:legendPos val="r"/>
      <c:layout>
        <c:manualLayout>
          <c:xMode val="edge"/>
          <c:yMode val="edge"/>
          <c:x val="0.77926287348074763"/>
          <c:y val="0.27968288791111451"/>
          <c:w val="0.20073256222141292"/>
          <c:h val="0.17822326337350355"/>
        </c:manualLayout>
      </c:layout>
    </c:legend>
    <c:plotVisOnly val="1"/>
    <c:dispBlanksAs val="gap"/>
  </c:chart>
  <c:txPr>
    <a:bodyPr/>
    <a:lstStyle/>
    <a:p>
      <a:pPr>
        <a:defRPr sz="1200"/>
      </a:pPr>
      <a:endParaRPr lang="en-US"/>
    </a:p>
  </c:txPr>
  <c:printSettings>
    <c:headerFooter/>
    <c:pageMargins b="0.75000000000000788" l="0.70000000000000062" r="0.70000000000000062" t="0.750000000000007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 Closeout'!$B$58</c:f>
              <c:strCache>
                <c:ptCount val="1"/>
                <c:pt idx="0">
                  <c:v>CUSUM</c:v>
                </c:pt>
              </c:strCache>
            </c:strRef>
          </c:tx>
          <c:marker>
            <c:symbol val="none"/>
          </c:marker>
          <c:cat>
            <c:numRef>
              <c:f>'Statistical analysis Closeout'!$C$57:$CT$57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 Closeout'!$C$58:$CT$58</c:f>
              <c:numCache>
                <c:formatCode>#,##0</c:formatCode>
                <c:ptCount val="96"/>
                <c:pt idx="0">
                  <c:v>-12.807745000000068</c:v>
                </c:pt>
                <c:pt idx="1">
                  <c:v>-29.086509000000092</c:v>
                </c:pt>
                <c:pt idx="2">
                  <c:v>-16.963989000000083</c:v>
                </c:pt>
                <c:pt idx="3">
                  <c:v>-11.760112000000163</c:v>
                </c:pt>
                <c:pt idx="4">
                  <c:v>-3.627805000000194</c:v>
                </c:pt>
                <c:pt idx="5">
                  <c:v>7.6737469999997074</c:v>
                </c:pt>
                <c:pt idx="6">
                  <c:v>18.884145999999646</c:v>
                </c:pt>
                <c:pt idx="7">
                  <c:v>30.386001499999793</c:v>
                </c:pt>
                <c:pt idx="8">
                  <c:v>41.640843999999788</c:v>
                </c:pt>
                <c:pt idx="9">
                  <c:v>33.585207999999739</c:v>
                </c:pt>
                <c:pt idx="10">
                  <c:v>27.562601999999742</c:v>
                </c:pt>
                <c:pt idx="11">
                  <c:v>8.7909779999997681</c:v>
                </c:pt>
                <c:pt idx="12">
                  <c:v>-14.005018000000177</c:v>
                </c:pt>
                <c:pt idx="13">
                  <c:v>-22.375102000000084</c:v>
                </c:pt>
                <c:pt idx="14">
                  <c:v>-23.501137000000085</c:v>
                </c:pt>
                <c:pt idx="15">
                  <c:v>-13.914787000000047</c:v>
                </c:pt>
                <c:pt idx="16">
                  <c:v>0.30405499999994845</c:v>
                </c:pt>
                <c:pt idx="17">
                  <c:v>10.156493000000069</c:v>
                </c:pt>
                <c:pt idx="18">
                  <c:v>10.931216000000063</c:v>
                </c:pt>
                <c:pt idx="19">
                  <c:v>5.4617569999999205</c:v>
                </c:pt>
                <c:pt idx="20">
                  <c:v>-2.8047239999999647</c:v>
                </c:pt>
                <c:pt idx="21">
                  <c:v>-19.977545000000077</c:v>
                </c:pt>
                <c:pt idx="22">
                  <c:v>-43.682485000000156</c:v>
                </c:pt>
                <c:pt idx="23">
                  <c:v>-63.459012000000371</c:v>
                </c:pt>
                <c:pt idx="24">
                  <c:v>-75.856896000000347</c:v>
                </c:pt>
                <c:pt idx="25">
                  <c:v>-82.63833700000032</c:v>
                </c:pt>
                <c:pt idx="26">
                  <c:v>-92.354545000000371</c:v>
                </c:pt>
                <c:pt idx="27">
                  <c:v>-96.725106000000437</c:v>
                </c:pt>
                <c:pt idx="28">
                  <c:v>-93.085782000000336</c:v>
                </c:pt>
                <c:pt idx="29">
                  <c:v>-63.436985000000277</c:v>
                </c:pt>
                <c:pt idx="30">
                  <c:v>-36.009170000000381</c:v>
                </c:pt>
                <c:pt idx="31">
                  <c:v>-15.727100000000178</c:v>
                </c:pt>
                <c:pt idx="32">
                  <c:v>-4.723854000000415</c:v>
                </c:pt>
                <c:pt idx="33">
                  <c:v>12.358434999999531</c:v>
                </c:pt>
                <c:pt idx="34">
                  <c:v>14.651791999999546</c:v>
                </c:pt>
                <c:pt idx="35">
                  <c:v>-3.9312110000006442</c:v>
                </c:pt>
                <c:pt idx="36">
                  <c:v>-36.833148504079077</c:v>
                </c:pt>
                <c:pt idx="37">
                  <c:v>-56.608561273382293</c:v>
                </c:pt>
                <c:pt idx="38">
                  <c:v>-63.6285787985139</c:v>
                </c:pt>
                <c:pt idx="39">
                  <c:v>-64.585302002230264</c:v>
                </c:pt>
                <c:pt idx="40">
                  <c:v>-48.451641442590244</c:v>
                </c:pt>
                <c:pt idx="41">
                  <c:v>-31.44290920794333</c:v>
                </c:pt>
                <c:pt idx="42">
                  <c:v>-19.176608265040841</c:v>
                </c:pt>
                <c:pt idx="43">
                  <c:v>-6.6846052063960997</c:v>
                </c:pt>
                <c:pt idx="44">
                  <c:v>-6.1934441303994845</c:v>
                </c:pt>
                <c:pt idx="45">
                  <c:v>-31.060799379434911</c:v>
                </c:pt>
                <c:pt idx="46">
                  <c:v>-75.116887303438716</c:v>
                </c:pt>
                <c:pt idx="47">
                  <c:v>-141.12502853512228</c:v>
                </c:pt>
                <c:pt idx="48">
                  <c:v>-207.35229224300349</c:v>
                </c:pt>
                <c:pt idx="49">
                  <c:v>-261.54098316700697</c:v>
                </c:pt>
                <c:pt idx="50">
                  <c:v>-304.71704820781349</c:v>
                </c:pt>
                <c:pt idx="51">
                  <c:v>-332.29423101410714</c:v>
                </c:pt>
                <c:pt idx="52">
                  <c:v>-347.11100966941922</c:v>
                </c:pt>
                <c:pt idx="53">
                  <c:v>-352.24989123740033</c:v>
                </c:pt>
                <c:pt idx="54">
                  <c:v>-356.27635821532976</c:v>
                </c:pt>
                <c:pt idx="55">
                  <c:v>-366.5464076828689</c:v>
                </c:pt>
                <c:pt idx="56">
                  <c:v>-376.8027657552816</c:v>
                </c:pt>
                <c:pt idx="57">
                  <c:v>-397.81749453503562</c:v>
                </c:pt>
                <c:pt idx="58">
                  <c:v>-431.67873260744818</c:v>
                </c:pt>
                <c:pt idx="59">
                  <c:v>-478.69278699207598</c:v>
                </c:pt>
                <c:pt idx="60">
                  <c:v>-530.70083981437995</c:v>
                </c:pt>
                <c:pt idx="61">
                  <c:v>-578.61586688679233</c:v>
                </c:pt>
                <c:pt idx="62">
                  <c:v>-613.90501647648068</c:v>
                </c:pt>
                <c:pt idx="63">
                  <c:v>-641.72869794058022</c:v>
                </c:pt>
                <c:pt idx="64">
                  <c:v>-652.64389755455022</c:v>
                </c:pt>
                <c:pt idx="65">
                  <c:v>-655.86796585055254</c:v>
                </c:pt>
                <c:pt idx="66">
                  <c:v>-659.94148699332322</c:v>
                </c:pt>
                <c:pt idx="67">
                  <c:v>-663.07853285734996</c:v>
                </c:pt>
                <c:pt idx="68">
                  <c:v>-666.43212725017747</c:v>
                </c:pt>
                <c:pt idx="69">
                  <c:v>-674.21248211420402</c:v>
                </c:pt>
                <c:pt idx="70">
                  <c:v>-693.39595450703177</c:v>
                </c:pt>
                <c:pt idx="71">
                  <c:v>-720.17411189985955</c:v>
                </c:pt>
                <c:pt idx="72">
                  <c:v>-747.29115470628437</c:v>
                </c:pt>
                <c:pt idx="73">
                  <c:v>-763.15146509911222</c:v>
                </c:pt>
                <c:pt idx="74">
                  <c:v>-783.41649909911234</c:v>
                </c:pt>
                <c:pt idx="75">
                  <c:v>-809.2867330991121</c:v>
                </c:pt>
                <c:pt idx="76">
                  <c:v>-827.40767709911199</c:v>
                </c:pt>
                <c:pt idx="77">
                  <c:v>-836.55056309911208</c:v>
                </c:pt>
                <c:pt idx="78">
                  <c:v>-847.33633909911202</c:v>
                </c:pt>
                <c:pt idx="79">
                  <c:v>-859.41932409911215</c:v>
                </c:pt>
                <c:pt idx="80">
                  <c:v>-871.03422409911218</c:v>
                </c:pt>
                <c:pt idx="81">
                  <c:v>-882.12934309911225</c:v>
                </c:pt>
                <c:pt idx="82">
                  <c:v>-898.03982209911237</c:v>
                </c:pt>
                <c:pt idx="83">
                  <c:v>-918.11043709911246</c:v>
                </c:pt>
                <c:pt idx="84">
                  <c:v>-918.11043709911246</c:v>
                </c:pt>
                <c:pt idx="85">
                  <c:v>-918.11043709911246</c:v>
                </c:pt>
                <c:pt idx="86">
                  <c:v>-918.11043709911246</c:v>
                </c:pt>
                <c:pt idx="87">
                  <c:v>-918.11043709911246</c:v>
                </c:pt>
                <c:pt idx="88">
                  <c:v>-918.11043709911246</c:v>
                </c:pt>
                <c:pt idx="89">
                  <c:v>-918.11043709911246</c:v>
                </c:pt>
                <c:pt idx="90">
                  <c:v>-918.11043709911246</c:v>
                </c:pt>
                <c:pt idx="91">
                  <c:v>-918.11043709911246</c:v>
                </c:pt>
                <c:pt idx="92">
                  <c:v>-918.11043709911246</c:v>
                </c:pt>
                <c:pt idx="93">
                  <c:v>-918.11043709911246</c:v>
                </c:pt>
                <c:pt idx="94">
                  <c:v>-918.11043709911246</c:v>
                </c:pt>
                <c:pt idx="95">
                  <c:v>-918.11043709911246</c:v>
                </c:pt>
              </c:numCache>
            </c:numRef>
          </c:val>
        </c:ser>
        <c:marker val="1"/>
        <c:axId val="111276032"/>
        <c:axId val="111277568"/>
      </c:lineChart>
      <c:dateAx>
        <c:axId val="111276032"/>
        <c:scaling>
          <c:orientation val="minMax"/>
        </c:scaling>
        <c:axPos val="b"/>
        <c:numFmt formatCode="mmm\-yy" sourceLinked="1"/>
        <c:tickLblPos val="nextTo"/>
        <c:crossAx val="111277568"/>
        <c:crosses val="autoZero"/>
        <c:auto val="1"/>
        <c:lblOffset val="100"/>
      </c:dateAx>
      <c:valAx>
        <c:axId val="111277568"/>
        <c:scaling>
          <c:orientation val="minMax"/>
        </c:scaling>
        <c:axPos val="l"/>
        <c:majorGridlines/>
        <c:numFmt formatCode="#,##0" sourceLinked="1"/>
        <c:tickLblPos val="nextTo"/>
        <c:crossAx val="111276032"/>
        <c:crosses val="autoZero"/>
        <c:crossBetween val="between"/>
      </c:valAx>
    </c:plotArea>
    <c:plotVisOnly val="1"/>
  </c:chart>
  <c:printSettings>
    <c:headerFooter/>
    <c:pageMargins b="0.75000000000000666" l="0.70000000000000062" r="0.70000000000000062" t="0.750000000000006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layout/>
    </c:title>
    <c:plotArea>
      <c:layout/>
      <c:barChart>
        <c:barDir val="col"/>
        <c:grouping val="clustered"/>
        <c:ser>
          <c:idx val="0"/>
          <c:order val="0"/>
          <c:tx>
            <c:strRef>
              <c:f>'Statistical analysis Closeout'!$O$1</c:f>
              <c:strCache>
                <c:ptCount val="1"/>
                <c:pt idx="0">
                  <c:v>Total</c:v>
                </c:pt>
              </c:strCache>
            </c:strRef>
          </c:tx>
          <c:cat>
            <c:strRef>
              <c:f>'Statistical analysis Closeout'!$B$2:$B$8</c:f>
              <c:strCache>
                <c:ptCount val="7"/>
                <c:pt idx="0">
                  <c:v>2005-06</c:v>
                </c:pt>
                <c:pt idx="1">
                  <c:v>2006-07</c:v>
                </c:pt>
                <c:pt idx="2">
                  <c:v>2007-08</c:v>
                </c:pt>
                <c:pt idx="3">
                  <c:v>2008-09</c:v>
                </c:pt>
                <c:pt idx="4">
                  <c:v>2009-10</c:v>
                </c:pt>
                <c:pt idx="5">
                  <c:v>2010-11</c:v>
                </c:pt>
                <c:pt idx="6">
                  <c:v>2011-12</c:v>
                </c:pt>
              </c:strCache>
            </c:strRef>
          </c:cat>
          <c:val>
            <c:numRef>
              <c:f>'Statistical analysis Closeout'!$O$2:$O$8</c:f>
              <c:numCache>
                <c:formatCode>0</c:formatCode>
                <c:ptCount val="7"/>
                <c:pt idx="0">
                  <c:v>8.7909779999997681</c:v>
                </c:pt>
                <c:pt idx="1">
                  <c:v>-72.249990000000139</c:v>
                </c:pt>
                <c:pt idx="2">
                  <c:v>59.527800999999727</c:v>
                </c:pt>
                <c:pt idx="3">
                  <c:v>-137.19381753512164</c:v>
                </c:pt>
                <c:pt idx="4">
                  <c:v>-337.5677584569537</c:v>
                </c:pt>
                <c:pt idx="5">
                  <c:v>-241.48132490778357</c:v>
                </c:pt>
                <c:pt idx="6">
                  <c:v>-197.93632519925291</c:v>
                </c:pt>
              </c:numCache>
            </c:numRef>
          </c:val>
        </c:ser>
        <c:axId val="114180864"/>
        <c:axId val="114182400"/>
      </c:barChart>
      <c:catAx>
        <c:axId val="114180864"/>
        <c:scaling>
          <c:orientation val="minMax"/>
        </c:scaling>
        <c:axPos val="b"/>
        <c:numFmt formatCode="General" sourceLinked="1"/>
        <c:tickLblPos val="nextTo"/>
        <c:crossAx val="114182400"/>
        <c:crosses val="autoZero"/>
        <c:auto val="1"/>
        <c:lblAlgn val="ctr"/>
        <c:lblOffset val="100"/>
      </c:catAx>
      <c:valAx>
        <c:axId val="114182400"/>
        <c:scaling>
          <c:orientation val="minMax"/>
        </c:scaling>
        <c:axPos val="l"/>
        <c:majorGridlines/>
        <c:numFmt formatCode="0" sourceLinked="1"/>
        <c:tickLblPos val="nextTo"/>
        <c:crossAx val="114180864"/>
        <c:crosses val="autoZero"/>
        <c:crossBetween val="between"/>
      </c:valAx>
    </c:plotArea>
    <c:plotVisOnly val="1"/>
  </c:chart>
  <c:printSettings>
    <c:headerFooter/>
    <c:pageMargins b="0.75000000000000644" l="0.70000000000000062" r="0.70000000000000062" t="0.750000000000006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Fixed Confidence intervals</a:t>
            </a:r>
          </a:p>
        </c:rich>
      </c:tx>
      <c:layout/>
    </c:title>
    <c:plotArea>
      <c:layout/>
      <c:lineChart>
        <c:grouping val="standard"/>
        <c:ser>
          <c:idx val="0"/>
          <c:order val="0"/>
          <c:tx>
            <c:strRef>
              <c:f>'Statistical analysis Annual'!$C$13</c:f>
              <c:strCache>
                <c:ptCount val="1"/>
                <c:pt idx="0">
                  <c:v>Annual average</c:v>
                </c:pt>
              </c:strCache>
            </c:strRef>
          </c:tx>
          <c:cat>
            <c:strRef>
              <c:f>'Statistical analysis Annual'!$B$14:$B$21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Annual'!$C$14:$C$21</c:f>
              <c:numCache>
                <c:formatCode>#,##0</c:formatCode>
                <c:ptCount val="8"/>
                <c:pt idx="0">
                  <c:v>2.2884751190476194</c:v>
                </c:pt>
                <c:pt idx="1">
                  <c:v>-3.8548954537698408</c:v>
                </c:pt>
                <c:pt idx="2">
                  <c:v>4.3742752051282059</c:v>
                </c:pt>
                <c:pt idx="3">
                  <c:v>-6.8306123607142863</c:v>
                </c:pt>
                <c:pt idx="4">
                  <c:v>-19.65561270833334</c:v>
                </c:pt>
                <c:pt idx="5">
                  <c:v>0</c:v>
                </c:pt>
                <c:pt idx="6">
                  <c:v>0</c:v>
                </c:pt>
                <c:pt idx="7">
                  <c:v>0</c:v>
                </c:pt>
              </c:numCache>
            </c:numRef>
          </c:val>
        </c:ser>
        <c:ser>
          <c:idx val="1"/>
          <c:order val="1"/>
          <c:tx>
            <c:strRef>
              <c:f>'Statistical analysis Annual'!$G$13</c:f>
              <c:strCache>
                <c:ptCount val="1"/>
                <c:pt idx="0">
                  <c:v> Fixed Lower bound</c:v>
                </c:pt>
              </c:strCache>
            </c:strRef>
          </c:tx>
          <c:cat>
            <c:strRef>
              <c:f>'Statistical analysis Annual'!$B$14:$B$21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Annual'!$G$14:$G$21</c:f>
              <c:numCache>
                <c:formatCode>#,##0</c:formatCode>
                <c:ptCount val="8"/>
                <c:pt idx="0">
                  <c:v>-9.3156882215091237</c:v>
                </c:pt>
                <c:pt idx="1">
                  <c:v>-9.3156882215091237</c:v>
                </c:pt>
                <c:pt idx="2">
                  <c:v>-9.3156882215091237</c:v>
                </c:pt>
                <c:pt idx="3">
                  <c:v>-9.3156882215091237</c:v>
                </c:pt>
                <c:pt idx="4">
                  <c:v>-9.3156882215091237</c:v>
                </c:pt>
                <c:pt idx="5">
                  <c:v>-9.3156882215091237</c:v>
                </c:pt>
                <c:pt idx="6">
                  <c:v>-9.3156882215091237</c:v>
                </c:pt>
                <c:pt idx="7">
                  <c:v>-9.3156882215091237</c:v>
                </c:pt>
              </c:numCache>
            </c:numRef>
          </c:val>
        </c:ser>
        <c:ser>
          <c:idx val="2"/>
          <c:order val="2"/>
          <c:tx>
            <c:strRef>
              <c:f>'Statistical analysis Annual'!$H$13</c:f>
              <c:strCache>
                <c:ptCount val="1"/>
                <c:pt idx="0">
                  <c:v>Fixed Upper bound</c:v>
                </c:pt>
              </c:strCache>
            </c:strRef>
          </c:tx>
          <c:cat>
            <c:strRef>
              <c:f>'Statistical analysis Annual'!$B$14:$B$21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 Annual'!$H$14:$H$21</c:f>
              <c:numCache>
                <c:formatCode>#,##0</c:formatCode>
                <c:ptCount val="8"/>
                <c:pt idx="0">
                  <c:v>7.3043094763549732</c:v>
                </c:pt>
                <c:pt idx="1">
                  <c:v>7.3043094763549732</c:v>
                </c:pt>
                <c:pt idx="2">
                  <c:v>7.3043094763549732</c:v>
                </c:pt>
                <c:pt idx="3">
                  <c:v>7.3043094763549732</c:v>
                </c:pt>
                <c:pt idx="4">
                  <c:v>7.3043094763549732</c:v>
                </c:pt>
                <c:pt idx="5">
                  <c:v>7.3043094763549732</c:v>
                </c:pt>
                <c:pt idx="6">
                  <c:v>7.3043094763549732</c:v>
                </c:pt>
                <c:pt idx="7">
                  <c:v>7.3043094763549732</c:v>
                </c:pt>
              </c:numCache>
            </c:numRef>
          </c:val>
        </c:ser>
        <c:marker val="1"/>
        <c:axId val="124396288"/>
        <c:axId val="124397824"/>
      </c:lineChart>
      <c:catAx>
        <c:axId val="124396288"/>
        <c:scaling>
          <c:orientation val="minMax"/>
        </c:scaling>
        <c:axPos val="b"/>
        <c:numFmt formatCode="General" sourceLinked="1"/>
        <c:tickLblPos val="low"/>
        <c:txPr>
          <a:bodyPr rot="-5400000" vert="horz"/>
          <a:lstStyle/>
          <a:p>
            <a:pPr>
              <a:defRPr/>
            </a:pPr>
            <a:endParaRPr lang="en-US"/>
          </a:p>
        </c:txPr>
        <c:crossAx val="124397824"/>
        <c:crosses val="autoZero"/>
        <c:auto val="1"/>
        <c:lblAlgn val="ctr"/>
        <c:lblOffset val="100"/>
      </c:catAx>
      <c:valAx>
        <c:axId val="124397824"/>
        <c:scaling>
          <c:orientation val="minMax"/>
        </c:scaling>
        <c:axPos val="l"/>
        <c:majorGridlines>
          <c:spPr>
            <a:ln>
              <a:solidFill>
                <a:schemeClr val="bg1">
                  <a:lumMod val="95000"/>
                </a:schemeClr>
              </a:solidFill>
            </a:ln>
          </c:spPr>
        </c:majorGridlines>
        <c:title>
          <c:tx>
            <c:rich>
              <a:bodyPr rot="-5400000" vert="horz"/>
              <a:lstStyle/>
              <a:p>
                <a:pPr>
                  <a:defRPr/>
                </a:pPr>
                <a:r>
                  <a:rPr lang="en-US"/>
                  <a:t>SF to RF or DF</a:t>
                </a:r>
              </a:p>
            </c:rich>
          </c:tx>
          <c:layout/>
        </c:title>
        <c:numFmt formatCode="#,##0" sourceLinked="1"/>
        <c:tickLblPos val="nextTo"/>
        <c:crossAx val="124396288"/>
        <c:crosses val="autoZero"/>
        <c:crossBetween val="between"/>
      </c:valAx>
    </c:plotArea>
    <c:legend>
      <c:legendPos val="r"/>
      <c:layout>
        <c:manualLayout>
          <c:xMode val="edge"/>
          <c:yMode val="edge"/>
          <c:x val="0.77926287348074763"/>
          <c:y val="0.27968288791111462"/>
          <c:w val="0.20073256222141292"/>
          <c:h val="0.17822326337350355"/>
        </c:manualLayout>
      </c:layout>
    </c:legend>
    <c:plotVisOnly val="1"/>
    <c:dispBlanksAs val="gap"/>
  </c:chart>
  <c:txPr>
    <a:bodyPr/>
    <a:lstStyle/>
    <a:p>
      <a:pPr>
        <a:defRPr sz="1200"/>
      </a:pPr>
      <a:endParaRPr lang="en-US"/>
    </a:p>
  </c:txPr>
  <c:printSettings>
    <c:headerFooter/>
    <c:pageMargins b="0.7500000000000081" l="0.70000000000000062" r="0.70000000000000062" t="0.750000000000008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plotArea>
      <c:layout/>
      <c:lineChart>
        <c:grouping val="standard"/>
        <c:ser>
          <c:idx val="0"/>
          <c:order val="0"/>
          <c:tx>
            <c:strRef>
              <c:f>'Statistical analysis Annual'!$B$58</c:f>
              <c:strCache>
                <c:ptCount val="1"/>
                <c:pt idx="0">
                  <c:v>CUSUM</c:v>
                </c:pt>
              </c:strCache>
            </c:strRef>
          </c:tx>
          <c:marker>
            <c:symbol val="none"/>
          </c:marker>
          <c:cat>
            <c:numRef>
              <c:f>'Statistical analysis Annual'!$C$57:$CT$57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 Annual'!$C$58:$CT$58</c:f>
              <c:numCache>
                <c:formatCode>#,##0</c:formatCode>
                <c:ptCount val="96"/>
                <c:pt idx="0">
                  <c:v>-7.5523149999999992</c:v>
                </c:pt>
                <c:pt idx="1">
                  <c:v>-8.3378909999999991</c:v>
                </c:pt>
                <c:pt idx="2">
                  <c:v>-0.30447899999999883</c:v>
                </c:pt>
                <c:pt idx="3">
                  <c:v>18.691704999999999</c:v>
                </c:pt>
                <c:pt idx="4">
                  <c:v>36.185094999999997</c:v>
                </c:pt>
                <c:pt idx="5">
                  <c:v>46.622411</c:v>
                </c:pt>
                <c:pt idx="6">
                  <c:v>39.539644999999986</c:v>
                </c:pt>
                <c:pt idx="7">
                  <c:v>49.83162999999999</c:v>
                </c:pt>
                <c:pt idx="8">
                  <c:v>49.421629000000003</c:v>
                </c:pt>
                <c:pt idx="9">
                  <c:v>42.369495000000001</c:v>
                </c:pt>
                <c:pt idx="10">
                  <c:v>27.46170142857143</c:v>
                </c:pt>
                <c:pt idx="11">
                  <c:v>27.46170142857143</c:v>
                </c:pt>
                <c:pt idx="12">
                  <c:v>18.783842428571432</c:v>
                </c:pt>
                <c:pt idx="13">
                  <c:v>15.897912428571434</c:v>
                </c:pt>
                <c:pt idx="14">
                  <c:v>22.982968428571432</c:v>
                </c:pt>
                <c:pt idx="15">
                  <c:v>34.956932428571434</c:v>
                </c:pt>
                <c:pt idx="16">
                  <c:v>42.578389428571434</c:v>
                </c:pt>
                <c:pt idx="17">
                  <c:v>42.279986428571434</c:v>
                </c:pt>
                <c:pt idx="18">
                  <c:v>37.833870428571437</c:v>
                </c:pt>
                <c:pt idx="19">
                  <c:v>31.17010242857144</c:v>
                </c:pt>
                <c:pt idx="20">
                  <c:v>18.60126742857144</c:v>
                </c:pt>
                <c:pt idx="21">
                  <c:v>-1.5339538380952291</c:v>
                </c:pt>
                <c:pt idx="22">
                  <c:v>-18.797044016666661</c:v>
                </c:pt>
                <c:pt idx="23">
                  <c:v>-18.797044016666661</c:v>
                </c:pt>
                <c:pt idx="24">
                  <c:v>-24.355919016666661</c:v>
                </c:pt>
                <c:pt idx="25">
                  <c:v>-33.397946016666666</c:v>
                </c:pt>
                <c:pt idx="26">
                  <c:v>-38.764234016666663</c:v>
                </c:pt>
                <c:pt idx="27">
                  <c:v>-37.23909501666666</c:v>
                </c:pt>
                <c:pt idx="28">
                  <c:v>-11.913969016666659</c:v>
                </c:pt>
                <c:pt idx="29">
                  <c:v>12.652064983333343</c:v>
                </c:pt>
                <c:pt idx="30">
                  <c:v>31.536864983333341</c:v>
                </c:pt>
                <c:pt idx="31">
                  <c:v>49.480204983333344</c:v>
                </c:pt>
                <c:pt idx="32">
                  <c:v>55.789860983333341</c:v>
                </c:pt>
                <c:pt idx="33">
                  <c:v>50.593992983333344</c:v>
                </c:pt>
                <c:pt idx="34">
                  <c:v>33.694258444871807</c:v>
                </c:pt>
                <c:pt idx="35">
                  <c:v>33.694258444871807</c:v>
                </c:pt>
                <c:pt idx="36">
                  <c:v>17.187478444871807</c:v>
                </c:pt>
                <c:pt idx="37">
                  <c:v>4.0064295448718052</c:v>
                </c:pt>
                <c:pt idx="38">
                  <c:v>-0.51227445512819436</c:v>
                </c:pt>
                <c:pt idx="39">
                  <c:v>3.6363295448718063</c:v>
                </c:pt>
                <c:pt idx="40">
                  <c:v>18.533493544871803</c:v>
                </c:pt>
                <c:pt idx="41">
                  <c:v>31.020608544871806</c:v>
                </c:pt>
                <c:pt idx="42">
                  <c:v>40.687249544871804</c:v>
                </c:pt>
                <c:pt idx="43">
                  <c:v>43.544333544871805</c:v>
                </c:pt>
                <c:pt idx="44">
                  <c:v>27.145418544871802</c:v>
                </c:pt>
                <c:pt idx="45">
                  <c:v>-10.0490264551282</c:v>
                </c:pt>
                <c:pt idx="46">
                  <c:v>-48.273089883699626</c:v>
                </c:pt>
                <c:pt idx="47">
                  <c:v>-48.273089883699626</c:v>
                </c:pt>
                <c:pt idx="48">
                  <c:v>-103.88455888369963</c:v>
                </c:pt>
                <c:pt idx="49">
                  <c:v>-160.43228488369962</c:v>
                </c:pt>
                <c:pt idx="50">
                  <c:v>-188.89034388369961</c:v>
                </c:pt>
                <c:pt idx="51">
                  <c:v>-205.01625088369963</c:v>
                </c:pt>
                <c:pt idx="52">
                  <c:v>-208.93384288369964</c:v>
                </c:pt>
                <c:pt idx="53">
                  <c:v>-211.90603288369965</c:v>
                </c:pt>
                <c:pt idx="54">
                  <c:v>-215.71483288369967</c:v>
                </c:pt>
                <c:pt idx="55">
                  <c:v>-218.95217988369967</c:v>
                </c:pt>
                <c:pt idx="56">
                  <c:v>-231.63686588369967</c:v>
                </c:pt>
                <c:pt idx="57">
                  <c:v>-257.19441088369967</c:v>
                </c:pt>
                <c:pt idx="58">
                  <c:v>-284.14044238369968</c:v>
                </c:pt>
                <c:pt idx="59">
                  <c:v>-284.14044238369968</c:v>
                </c:pt>
                <c:pt idx="60">
                  <c:v>-284.14044238369968</c:v>
                </c:pt>
                <c:pt idx="61">
                  <c:v>-284.14044238369968</c:v>
                </c:pt>
                <c:pt idx="62">
                  <c:v>-284.14044238369968</c:v>
                </c:pt>
                <c:pt idx="63">
                  <c:v>-284.14044238369968</c:v>
                </c:pt>
                <c:pt idx="64">
                  <c:v>-284.14044238369968</c:v>
                </c:pt>
                <c:pt idx="65">
                  <c:v>-284.14044238369968</c:v>
                </c:pt>
                <c:pt idx="66">
                  <c:v>-284.14044238369968</c:v>
                </c:pt>
                <c:pt idx="67">
                  <c:v>-284.14044238369968</c:v>
                </c:pt>
                <c:pt idx="68">
                  <c:v>-284.14044238369968</c:v>
                </c:pt>
                <c:pt idx="69">
                  <c:v>-284.14044238369968</c:v>
                </c:pt>
                <c:pt idx="70">
                  <c:v>-284.14044238369968</c:v>
                </c:pt>
                <c:pt idx="71">
                  <c:v>-284.14044238369968</c:v>
                </c:pt>
                <c:pt idx="72">
                  <c:v>-284.14044238369968</c:v>
                </c:pt>
                <c:pt idx="73">
                  <c:v>-284.14044238369968</c:v>
                </c:pt>
                <c:pt idx="74">
                  <c:v>-284.14044238369968</c:v>
                </c:pt>
                <c:pt idx="75">
                  <c:v>-284.14044238369968</c:v>
                </c:pt>
                <c:pt idx="76">
                  <c:v>-284.14044238369968</c:v>
                </c:pt>
                <c:pt idx="77">
                  <c:v>-284.14044238369968</c:v>
                </c:pt>
                <c:pt idx="78">
                  <c:v>-284.14044238369968</c:v>
                </c:pt>
                <c:pt idx="79">
                  <c:v>-284.14044238369968</c:v>
                </c:pt>
                <c:pt idx="80">
                  <c:v>-284.14044238369968</c:v>
                </c:pt>
                <c:pt idx="81">
                  <c:v>-284.14044238369968</c:v>
                </c:pt>
                <c:pt idx="82">
                  <c:v>-284.14044238369968</c:v>
                </c:pt>
                <c:pt idx="83">
                  <c:v>-284.14044238369968</c:v>
                </c:pt>
                <c:pt idx="84">
                  <c:v>-284.14044238369968</c:v>
                </c:pt>
                <c:pt idx="85">
                  <c:v>-284.14044238369968</c:v>
                </c:pt>
                <c:pt idx="86">
                  <c:v>-284.14044238369968</c:v>
                </c:pt>
                <c:pt idx="87">
                  <c:v>-284.14044238369968</c:v>
                </c:pt>
                <c:pt idx="88">
                  <c:v>-284.14044238369968</c:v>
                </c:pt>
                <c:pt idx="89">
                  <c:v>-284.14044238369968</c:v>
                </c:pt>
                <c:pt idx="90">
                  <c:v>-284.14044238369968</c:v>
                </c:pt>
                <c:pt idx="91">
                  <c:v>-284.14044238369968</c:v>
                </c:pt>
                <c:pt idx="92">
                  <c:v>-284.14044238369968</c:v>
                </c:pt>
                <c:pt idx="93">
                  <c:v>-284.14044238369968</c:v>
                </c:pt>
                <c:pt idx="94">
                  <c:v>-284.14044238369968</c:v>
                </c:pt>
                <c:pt idx="95">
                  <c:v>-284.14044238369968</c:v>
                </c:pt>
              </c:numCache>
            </c:numRef>
          </c:val>
        </c:ser>
        <c:marker val="1"/>
        <c:axId val="124422016"/>
        <c:axId val="124423552"/>
      </c:lineChart>
      <c:dateAx>
        <c:axId val="124422016"/>
        <c:scaling>
          <c:orientation val="minMax"/>
        </c:scaling>
        <c:axPos val="b"/>
        <c:numFmt formatCode="mmm\-yy" sourceLinked="1"/>
        <c:tickLblPos val="nextTo"/>
        <c:crossAx val="124423552"/>
        <c:crosses val="autoZero"/>
        <c:auto val="1"/>
        <c:lblOffset val="100"/>
      </c:dateAx>
      <c:valAx>
        <c:axId val="124423552"/>
        <c:scaling>
          <c:orientation val="minMax"/>
        </c:scaling>
        <c:axPos val="l"/>
        <c:majorGridlines/>
        <c:numFmt formatCode="#,##0" sourceLinked="1"/>
        <c:tickLblPos val="nextTo"/>
        <c:crossAx val="124422016"/>
        <c:crosses val="autoZero"/>
        <c:crossBetween val="between"/>
      </c:valAx>
    </c:plotArea>
    <c:plotVisOnly val="1"/>
  </c:chart>
  <c:printSettings>
    <c:headerFooter/>
    <c:pageMargins b="0.75000000000000688" l="0.70000000000000062" r="0.70000000000000062" t="0.7500000000000068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Total Annual</a:t>
            </a:r>
            <a:r>
              <a:rPr lang="en-US" baseline="0"/>
              <a:t> Reconciliations</a:t>
            </a:r>
            <a:endParaRPr lang="en-US"/>
          </a:p>
        </c:rich>
      </c:tx>
      <c:layout/>
    </c:title>
    <c:plotArea>
      <c:layout/>
      <c:barChart>
        <c:barDir val="col"/>
        <c:grouping val="clustered"/>
        <c:ser>
          <c:idx val="0"/>
          <c:order val="0"/>
          <c:tx>
            <c:strRef>
              <c:f>'Statistical analysis Annual'!$O$1</c:f>
              <c:strCache>
                <c:ptCount val="1"/>
                <c:pt idx="0">
                  <c:v>Total</c:v>
                </c:pt>
              </c:strCache>
            </c:strRef>
          </c:tx>
          <c:cat>
            <c:strRef>
              <c:f>'Statistical analysis Annual'!$B$2:$B$8</c:f>
              <c:strCache>
                <c:ptCount val="7"/>
                <c:pt idx="0">
                  <c:v>2005-06</c:v>
                </c:pt>
                <c:pt idx="1">
                  <c:v>2006-07</c:v>
                </c:pt>
                <c:pt idx="2">
                  <c:v>2007-08</c:v>
                </c:pt>
                <c:pt idx="3">
                  <c:v>2008-09</c:v>
                </c:pt>
                <c:pt idx="4">
                  <c:v>2009-10</c:v>
                </c:pt>
                <c:pt idx="5">
                  <c:v>2010-11</c:v>
                </c:pt>
                <c:pt idx="6">
                  <c:v>2011-12</c:v>
                </c:pt>
              </c:strCache>
            </c:strRef>
          </c:cat>
          <c:val>
            <c:numRef>
              <c:f>'Statistical analysis Annual'!$O$2:$O$8</c:f>
              <c:numCache>
                <c:formatCode>0</c:formatCode>
                <c:ptCount val="7"/>
                <c:pt idx="0">
                  <c:v>27.46170142857143</c:v>
                </c:pt>
                <c:pt idx="1">
                  <c:v>-46.258745445238091</c:v>
                </c:pt>
                <c:pt idx="2">
                  <c:v>52.491302461538474</c:v>
                </c:pt>
                <c:pt idx="3">
                  <c:v>-81.967348328571433</c:v>
                </c:pt>
                <c:pt idx="4">
                  <c:v>-235.86735250000007</c:v>
                </c:pt>
                <c:pt idx="5">
                  <c:v>0</c:v>
                </c:pt>
                <c:pt idx="6">
                  <c:v>0</c:v>
                </c:pt>
              </c:numCache>
            </c:numRef>
          </c:val>
        </c:ser>
        <c:axId val="128789120"/>
        <c:axId val="128799104"/>
      </c:barChart>
      <c:catAx>
        <c:axId val="128789120"/>
        <c:scaling>
          <c:orientation val="minMax"/>
        </c:scaling>
        <c:axPos val="b"/>
        <c:numFmt formatCode="General" sourceLinked="1"/>
        <c:tickLblPos val="nextTo"/>
        <c:crossAx val="128799104"/>
        <c:crosses val="autoZero"/>
        <c:auto val="1"/>
        <c:lblAlgn val="ctr"/>
        <c:lblOffset val="100"/>
      </c:catAx>
      <c:valAx>
        <c:axId val="128799104"/>
        <c:scaling>
          <c:orientation val="minMax"/>
        </c:scaling>
        <c:axPos val="l"/>
        <c:majorGridlines/>
        <c:numFmt formatCode="0" sourceLinked="1"/>
        <c:tickLblPos val="nextTo"/>
        <c:crossAx val="128789120"/>
        <c:crosses val="autoZero"/>
        <c:crossBetween val="between"/>
      </c:valAx>
    </c:plotArea>
    <c:plotVisOnly val="1"/>
  </c:chart>
  <c:printSettings>
    <c:headerFooter/>
    <c:pageMargins b="0.75000000000000666" l="0.70000000000000062" r="0.70000000000000062" t="0.75000000000000666"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B8"/>
  <sheetViews>
    <sheetView workbookViewId="0"/>
  </sheetViews>
  <sheetFormatPr defaultRowHeight="12.75"/>
  <sheetData>
    <row r="1" spans="1:2">
      <c r="A1" t="s">
        <v>119</v>
      </c>
    </row>
    <row r="3" spans="1:2">
      <c r="A3" t="s">
        <v>118</v>
      </c>
    </row>
    <row r="4" spans="1:2">
      <c r="B4" t="s">
        <v>14</v>
      </c>
    </row>
    <row r="5" spans="1:2">
      <c r="B5" t="s">
        <v>34</v>
      </c>
    </row>
    <row r="7" spans="1:2">
      <c r="A7" t="s">
        <v>124</v>
      </c>
    </row>
    <row r="8" spans="1:2">
      <c r="B8" t="s">
        <v>35</v>
      </c>
    </row>
  </sheetData>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CU87"/>
  <sheetViews>
    <sheetView zoomScale="85" zoomScaleNormal="85" workbookViewId="0"/>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v>-12.807745000000068</v>
      </c>
      <c r="D2" s="37">
        <v>-16.278764000000024</v>
      </c>
      <c r="E2" s="37">
        <v>12.122520000000009</v>
      </c>
      <c r="F2" s="37">
        <v>5.2038769999999204</v>
      </c>
      <c r="G2" s="37">
        <v>8.1323069999999689</v>
      </c>
      <c r="H2" s="37">
        <v>11.301551999999901</v>
      </c>
      <c r="I2" s="37">
        <v>11.210398999999938</v>
      </c>
      <c r="J2" s="37">
        <v>11.501855500000147</v>
      </c>
      <c r="K2" s="37">
        <v>11.254842499999995</v>
      </c>
      <c r="L2" s="37">
        <v>-8.0556360000000495</v>
      </c>
      <c r="M2" s="37">
        <v>-6.0226059999999961</v>
      </c>
      <c r="N2" s="37">
        <v>-18.771623999999974</v>
      </c>
      <c r="O2" s="38">
        <f>SUM(C2:N2)</f>
        <v>8.7909779999997681</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v>-22.795995999999946</v>
      </c>
      <c r="D3" s="37">
        <v>-8.3700839999999062</v>
      </c>
      <c r="E3" s="37">
        <v>-1.1260350000000017</v>
      </c>
      <c r="F3" s="37">
        <v>9.5863500000000386</v>
      </c>
      <c r="G3" s="37">
        <v>14.218841999999995</v>
      </c>
      <c r="H3" s="37">
        <v>9.8524380000001202</v>
      </c>
      <c r="I3" s="37">
        <v>0.7747229999999945</v>
      </c>
      <c r="J3" s="37">
        <v>-5.4694590000001426</v>
      </c>
      <c r="K3" s="37">
        <v>-8.2664809999998852</v>
      </c>
      <c r="L3" s="37">
        <v>-17.172821000000113</v>
      </c>
      <c r="M3" s="37">
        <v>-23.704940000000079</v>
      </c>
      <c r="N3" s="37">
        <v>-19.776527000000215</v>
      </c>
      <c r="O3" s="38">
        <f t="shared" ref="O3:O9" si="0">SUM(C3:N3)</f>
        <v>-72.249990000000139</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v>-12.397883999999976</v>
      </c>
      <c r="D4" s="37">
        <v>-6.7814409999999725</v>
      </c>
      <c r="E4" s="37">
        <v>-9.7162080000000515</v>
      </c>
      <c r="F4" s="37">
        <v>-4.3705610000000661</v>
      </c>
      <c r="G4" s="37">
        <v>3.6393240000001015</v>
      </c>
      <c r="H4" s="37">
        <v>29.648797000000059</v>
      </c>
      <c r="I4" s="37">
        <v>27.427814999999896</v>
      </c>
      <c r="J4" s="37">
        <v>20.282070000000203</v>
      </c>
      <c r="K4" s="37">
        <v>11.003245999999763</v>
      </c>
      <c r="L4" s="37">
        <v>17.082288999999946</v>
      </c>
      <c r="M4" s="37">
        <v>2.2933570000000145</v>
      </c>
      <c r="N4" s="37">
        <v>-18.58300300000019</v>
      </c>
      <c r="O4" s="38">
        <f t="shared" si="0"/>
        <v>59.527800999999727</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v>-32.901937504078433</v>
      </c>
      <c r="D5" s="37">
        <v>-19.775412769303216</v>
      </c>
      <c r="E5" s="37">
        <v>-7.0200175251316068</v>
      </c>
      <c r="F5" s="37">
        <v>-0.95672320371636488</v>
      </c>
      <c r="G5" s="37">
        <v>16.13366055964002</v>
      </c>
      <c r="H5" s="37">
        <v>17.008732234646914</v>
      </c>
      <c r="I5" s="37">
        <v>12.26630094290249</v>
      </c>
      <c r="J5" s="37">
        <v>12.492003058644741</v>
      </c>
      <c r="K5" s="37">
        <v>0.49116107599661518</v>
      </c>
      <c r="L5" s="37">
        <v>-24.867355249035427</v>
      </c>
      <c r="M5" s="37">
        <v>-44.056087924003805</v>
      </c>
      <c r="N5" s="37">
        <v>-66.008141231683567</v>
      </c>
      <c r="O5" s="38">
        <f t="shared" si="0"/>
        <v>-137.19381753512164</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v>-66.227263707881207</v>
      </c>
      <c r="D6" s="37">
        <v>-54.188690924003481</v>
      </c>
      <c r="E6" s="37">
        <v>-43.17606504080652</v>
      </c>
      <c r="F6" s="37">
        <v>-27.577182806293649</v>
      </c>
      <c r="G6" s="37">
        <v>-14.816778655312078</v>
      </c>
      <c r="H6" s="37">
        <v>-5.1388815679811159</v>
      </c>
      <c r="I6" s="37">
        <v>-4.0264669779294309</v>
      </c>
      <c r="J6" s="37">
        <v>-10.270049467539138</v>
      </c>
      <c r="K6" s="37">
        <v>-10.256358072412695</v>
      </c>
      <c r="L6" s="37">
        <v>-21.014728779754023</v>
      </c>
      <c r="M6" s="37">
        <v>-33.861238072412561</v>
      </c>
      <c r="N6" s="37">
        <v>-47.014054384627798</v>
      </c>
      <c r="O6" s="38">
        <f t="shared" si="0"/>
        <v>-337.5677584569537</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v>-52.008052822303966</v>
      </c>
      <c r="D7" s="37">
        <v>-47.915027072412386</v>
      </c>
      <c r="E7" s="37">
        <v>-35.28914958968835</v>
      </c>
      <c r="F7" s="37">
        <v>-27.823681464099536</v>
      </c>
      <c r="G7" s="37">
        <v>-10.915199613970003</v>
      </c>
      <c r="H7" s="37">
        <v>-3.224068296002315</v>
      </c>
      <c r="I7" s="37">
        <v>-4.0735211427706872</v>
      </c>
      <c r="J7" s="37">
        <v>-3.1370458640267316</v>
      </c>
      <c r="K7" s="37">
        <v>-3.3535943928275174</v>
      </c>
      <c r="L7" s="37">
        <v>-7.780354864026549</v>
      </c>
      <c r="M7" s="37">
        <v>-19.183472392827753</v>
      </c>
      <c r="N7" s="37">
        <v>-26.778157392827779</v>
      </c>
      <c r="O7" s="38">
        <f t="shared" si="0"/>
        <v>-241.48132490778357</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v>-27.11704280642482</v>
      </c>
      <c r="D8" s="37">
        <v>-15.860310392827841</v>
      </c>
      <c r="E8" s="37">
        <v>-20.265034000000128</v>
      </c>
      <c r="F8" s="37">
        <v>-25.870233999999755</v>
      </c>
      <c r="G8" s="37">
        <v>-18.120943999999895</v>
      </c>
      <c r="H8" s="37">
        <v>-9.1428860000000896</v>
      </c>
      <c r="I8" s="37">
        <v>-10.785775999999942</v>
      </c>
      <c r="J8" s="37">
        <v>-12.082985000000122</v>
      </c>
      <c r="K8" s="37">
        <v>-11.614900000000034</v>
      </c>
      <c r="L8" s="37">
        <v>-11.095119000000068</v>
      </c>
      <c r="M8" s="37">
        <v>-15.910479000000123</v>
      </c>
      <c r="N8" s="37">
        <v>-20.070615000000089</v>
      </c>
      <c r="O8" s="38">
        <f t="shared" si="0"/>
        <v>-197.93632519925291</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c r="D9" s="37"/>
      <c r="E9" s="37"/>
      <c r="F9" s="37"/>
      <c r="G9" s="37"/>
      <c r="H9" s="37"/>
      <c r="I9" s="37"/>
      <c r="J9" s="37"/>
      <c r="K9" s="37"/>
      <c r="L9" s="37"/>
      <c r="M9" s="37"/>
      <c r="N9" s="37"/>
      <c r="O9" s="38">
        <f t="shared" si="0"/>
        <v>0</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88" t="s">
        <v>60</v>
      </c>
      <c r="K13" s="189"/>
      <c r="L13" s="189"/>
      <c r="M13" s="189"/>
      <c r="N13" s="189"/>
      <c r="O13" s="190"/>
      <c r="P13" s="35"/>
      <c r="Q13" s="191"/>
      <c r="R13" s="191"/>
      <c r="S13" s="191"/>
      <c r="T13" s="191"/>
      <c r="U13" s="191"/>
      <c r="V13" s="191"/>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f>AVERAGE($C2:$N2)</f>
        <v>0.73258149999998068</v>
      </c>
      <c r="D14" s="51"/>
      <c r="E14" s="51"/>
      <c r="F14" s="51"/>
      <c r="G14" s="50">
        <f>$G$22</f>
        <v>-14.469005538081831</v>
      </c>
      <c r="H14" s="52">
        <f>$H$22</f>
        <v>8.5887960157850678</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f>AVERAGE($C3:$N3)</f>
        <v>-6.0208325000000116</v>
      </c>
      <c r="D15" s="51"/>
      <c r="E15" s="51"/>
      <c r="F15" s="51"/>
      <c r="G15" s="50">
        <f t="shared" ref="G15:G21" si="1">$G$22</f>
        <v>-14.469005538081831</v>
      </c>
      <c r="H15" s="52">
        <f t="shared" ref="H15:H21" si="2">$H$22</f>
        <v>8.5887960157850678</v>
      </c>
      <c r="I15" s="40"/>
      <c r="J15" s="53" t="s">
        <v>62</v>
      </c>
      <c r="K15" s="54"/>
      <c r="L15" s="43"/>
      <c r="M15" s="55" t="str">
        <f t="shared" ref="M15:M17" si="3">IF(C19&lt;G$22,"abnormally negative",IF(C19&gt;H$22,"abnormally positive","candidate for normal period"))</f>
        <v>abnormally negative</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f>AVERAGE($C4:$N4)</f>
        <v>4.9606500833333103</v>
      </c>
      <c r="D16" s="51"/>
      <c r="E16" s="51"/>
      <c r="F16" s="51"/>
      <c r="G16" s="50">
        <f t="shared" si="1"/>
        <v>-14.469005538081831</v>
      </c>
      <c r="H16" s="52">
        <f t="shared" si="2"/>
        <v>8.5887960157850678</v>
      </c>
      <c r="I16" s="40"/>
      <c r="J16" s="53" t="s">
        <v>63</v>
      </c>
      <c r="K16" s="54"/>
      <c r="L16" s="43"/>
      <c r="M16" s="55" t="str">
        <f>IF(C20&lt;G$22,"abnormally negative",IF(C20&gt;H$22,"abnormally positive","candidate for normal period"))</f>
        <v>abnormally negative</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f>AVERAGE($C5:$N5)</f>
        <v>-11.432818127926803</v>
      </c>
      <c r="D17" s="51"/>
      <c r="E17" s="51"/>
      <c r="F17" s="51"/>
      <c r="G17" s="50">
        <f t="shared" si="1"/>
        <v>-14.469005538081831</v>
      </c>
      <c r="H17" s="52">
        <f t="shared" si="2"/>
        <v>8.5887960157850678</v>
      </c>
      <c r="I17" s="40"/>
      <c r="J17" s="58" t="s">
        <v>64</v>
      </c>
      <c r="K17" s="59"/>
      <c r="L17" s="60"/>
      <c r="M17" s="61" t="e">
        <f t="shared" si="3"/>
        <v>#DIV/0!</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f>AVERAGE($C6:$N6)</f>
        <v>-28.130646538079475</v>
      </c>
      <c r="D18" s="51"/>
      <c r="E18" s="51"/>
      <c r="F18" s="51"/>
      <c r="G18" s="50">
        <f t="shared" si="1"/>
        <v>-14.469005538081831</v>
      </c>
      <c r="H18" s="52">
        <f t="shared" si="2"/>
        <v>8.5887960157850678</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f t="shared" ref="C19:C20" si="4">AVERAGE($C7:$N7)</f>
        <v>-20.123443742315299</v>
      </c>
      <c r="D19" s="51"/>
      <c r="E19" s="51"/>
      <c r="F19" s="51"/>
      <c r="G19" s="50">
        <f t="shared" si="1"/>
        <v>-14.469005538081831</v>
      </c>
      <c r="H19" s="52">
        <f t="shared" si="2"/>
        <v>8.5887960157850678</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f t="shared" si="4"/>
        <v>-16.49469376660441</v>
      </c>
      <c r="D20" s="51"/>
      <c r="E20" s="51"/>
      <c r="F20" s="51"/>
      <c r="G20" s="50">
        <f t="shared" si="1"/>
        <v>-14.469005538081831</v>
      </c>
      <c r="H20" s="52">
        <f t="shared" si="2"/>
        <v>8.5887960157850678</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t="e">
        <f>AVERAGE(C9:N9)</f>
        <v>#DIV/0!</v>
      </c>
      <c r="D21" s="51"/>
      <c r="E21" s="51"/>
      <c r="F21" s="51"/>
      <c r="G21" s="50">
        <f t="shared" si="1"/>
        <v>-14.469005538081831</v>
      </c>
      <c r="H21" s="52">
        <f t="shared" si="2"/>
        <v>8.5887960157850678</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9" t="s">
        <v>65</v>
      </c>
      <c r="C22" s="64">
        <f>AVERAGE(C14:C17)</f>
        <v>-2.9401047611483806</v>
      </c>
      <c r="D22" s="64">
        <f>STDEV(C14:C17)</f>
        <v>7.2463235555835634</v>
      </c>
      <c r="E22" s="64">
        <f>COUNT(C14:C17)</f>
        <v>4</v>
      </c>
      <c r="F22" s="50">
        <f>3.182*(D22/SQRT(E22))</f>
        <v>11.528900776933449</v>
      </c>
      <c r="G22" s="50">
        <f t="shared" ref="G22" si="5">C22-F22</f>
        <v>-14.469005538081831</v>
      </c>
      <c r="H22" s="52">
        <f t="shared" ref="H22" si="6">C22+F22</f>
        <v>8.5887960157850678</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-12.807745000000068</v>
      </c>
      <c r="D58" s="70">
        <f>SUM($C$2:D$2)</f>
        <v>-29.086509000000092</v>
      </c>
      <c r="E58" s="70">
        <f>SUM($C$2:E$2)</f>
        <v>-16.963989000000083</v>
      </c>
      <c r="F58" s="70">
        <f>SUM($C$2:F$2)</f>
        <v>-11.760112000000163</v>
      </c>
      <c r="G58" s="70">
        <f>SUM($C$2:G$2)</f>
        <v>-3.627805000000194</v>
      </c>
      <c r="H58" s="70">
        <f>SUM($C$2:H$2)</f>
        <v>7.6737469999997074</v>
      </c>
      <c r="I58" s="70">
        <f>SUM($C$2:I$2)</f>
        <v>18.884145999999646</v>
      </c>
      <c r="J58" s="70">
        <f>SUM($C$2:J$2)</f>
        <v>30.386001499999793</v>
      </c>
      <c r="K58" s="70">
        <f>SUM($C$2:K$2)</f>
        <v>41.640843999999788</v>
      </c>
      <c r="L58" s="70">
        <f>SUM($C$2:L$2)</f>
        <v>33.585207999999739</v>
      </c>
      <c r="M58" s="70">
        <f>SUM($C$2:M$2)</f>
        <v>27.562601999999742</v>
      </c>
      <c r="N58" s="70">
        <f>SUM($C$2:N$2)</f>
        <v>8.7909779999997681</v>
      </c>
      <c r="O58" s="70">
        <f>SUM($N$58,$C$3:C$3)</f>
        <v>-14.005018000000177</v>
      </c>
      <c r="P58" s="70">
        <f>SUM($N$58,$C$3:D$3)</f>
        <v>-22.375102000000084</v>
      </c>
      <c r="Q58" s="70">
        <f>SUM($N$58,$C$3:E$3)</f>
        <v>-23.501137000000085</v>
      </c>
      <c r="R58" s="70">
        <f>SUM($N$58,$C$3:F$3)</f>
        <v>-13.914787000000047</v>
      </c>
      <c r="S58" s="70">
        <f>SUM($N$58,$C$3:G$3)</f>
        <v>0.30405499999994845</v>
      </c>
      <c r="T58" s="70">
        <f>SUM($N$58,$C$3:H$3)</f>
        <v>10.156493000000069</v>
      </c>
      <c r="U58" s="70">
        <f>SUM($N$58,$C$3:I$3)</f>
        <v>10.931216000000063</v>
      </c>
      <c r="V58" s="70">
        <f>SUM($N$58,$C$3:J$3)</f>
        <v>5.4617569999999205</v>
      </c>
      <c r="W58" s="70">
        <f>SUM($N$58,$C$3:K$3)</f>
        <v>-2.8047239999999647</v>
      </c>
      <c r="X58" s="70">
        <f>SUM($N$58,$C$3:L$3)</f>
        <v>-19.977545000000077</v>
      </c>
      <c r="Y58" s="70">
        <f>SUM($N$58,$C$3:M$3)</f>
        <v>-43.682485000000156</v>
      </c>
      <c r="Z58" s="70">
        <f>SUM($N$58,$C$3:N$3)</f>
        <v>-63.459012000000371</v>
      </c>
      <c r="AA58" s="70">
        <f>SUM($Z$58,$C$4:C$4)</f>
        <v>-75.856896000000347</v>
      </c>
      <c r="AB58" s="70">
        <f>SUM($Z$58,$C$4:D$4)</f>
        <v>-82.63833700000032</v>
      </c>
      <c r="AC58" s="70">
        <f>SUM($Z$58,$C$4:E$4)</f>
        <v>-92.354545000000371</v>
      </c>
      <c r="AD58" s="70">
        <f>SUM($Z$58,$C$4:F$4)</f>
        <v>-96.725106000000437</v>
      </c>
      <c r="AE58" s="70">
        <f>SUM($Z$58,$C$4:G$4)</f>
        <v>-93.085782000000336</v>
      </c>
      <c r="AF58" s="70">
        <f>SUM($Z$58,$C$4:H$4)</f>
        <v>-63.436985000000277</v>
      </c>
      <c r="AG58" s="70">
        <f>SUM($Z$58,$C$4:I$4)</f>
        <v>-36.009170000000381</v>
      </c>
      <c r="AH58" s="70">
        <f>SUM($Z$58,$C$4:J$4)</f>
        <v>-15.727100000000178</v>
      </c>
      <c r="AI58" s="70">
        <f>SUM($Z$58,$C$4:K$4)</f>
        <v>-4.723854000000415</v>
      </c>
      <c r="AJ58" s="70">
        <f>SUM($Z$58,$C$4:L$4)</f>
        <v>12.358434999999531</v>
      </c>
      <c r="AK58" s="70">
        <f>SUM($Z$58,$C$4:M$4)</f>
        <v>14.651791999999546</v>
      </c>
      <c r="AL58" s="70">
        <f>SUM($Z$58,$C$4:N$4)</f>
        <v>-3.9312110000006442</v>
      </c>
      <c r="AM58" s="70">
        <f>SUM($AL$58,$C$5:C$5)</f>
        <v>-36.833148504079077</v>
      </c>
      <c r="AN58" s="70">
        <f>SUM($AL$58,$C$5:D$5)</f>
        <v>-56.608561273382293</v>
      </c>
      <c r="AO58" s="70">
        <f>SUM($AL$58,$C$5:E$5)</f>
        <v>-63.6285787985139</v>
      </c>
      <c r="AP58" s="70">
        <f>SUM($AL$58,$C$5:F$5)</f>
        <v>-64.585302002230264</v>
      </c>
      <c r="AQ58" s="70">
        <f>SUM($AL$58,$C$5:G$5)</f>
        <v>-48.451641442590244</v>
      </c>
      <c r="AR58" s="70">
        <f>SUM($AL$58,$C$5:H$5)</f>
        <v>-31.44290920794333</v>
      </c>
      <c r="AS58" s="70">
        <f>SUM($AL$58,$C$5:I$5)</f>
        <v>-19.176608265040841</v>
      </c>
      <c r="AT58" s="70">
        <f>SUM($AL$58,$C$5:J$5)</f>
        <v>-6.6846052063960997</v>
      </c>
      <c r="AU58" s="70">
        <f>SUM($AL$58,$C$5:K$5)</f>
        <v>-6.1934441303994845</v>
      </c>
      <c r="AV58" s="70">
        <f>SUM($AL$58,$C$5:L$5)</f>
        <v>-31.060799379434911</v>
      </c>
      <c r="AW58" s="70">
        <f>SUM($AL$58,$C$5:M$5)</f>
        <v>-75.116887303438716</v>
      </c>
      <c r="AX58" s="70">
        <f>SUM($AL$58,$C$5:N$5)</f>
        <v>-141.12502853512228</v>
      </c>
      <c r="AY58" s="70">
        <f>SUM($AX$58,$C$6:C$6)</f>
        <v>-207.35229224300349</v>
      </c>
      <c r="AZ58" s="70">
        <f>SUM($AX$58,$C$6:D$6)</f>
        <v>-261.54098316700697</v>
      </c>
      <c r="BA58" s="70">
        <f>SUM($AX$58,$C$6:E$6)</f>
        <v>-304.71704820781349</v>
      </c>
      <c r="BB58" s="70">
        <f>SUM($AX$58,$C$6:F$6)</f>
        <v>-332.29423101410714</v>
      </c>
      <c r="BC58" s="70">
        <f>SUM($AX$58,$C$6:G$6)</f>
        <v>-347.11100966941922</v>
      </c>
      <c r="BD58" s="70">
        <f>SUM($AX$58,$C$6:H$6)</f>
        <v>-352.24989123740033</v>
      </c>
      <c r="BE58" s="70">
        <f>SUM($AX$58,$C$6:I$6)</f>
        <v>-356.27635821532976</v>
      </c>
      <c r="BF58" s="70">
        <f>SUM($AX$58,$C$6:J$6)</f>
        <v>-366.5464076828689</v>
      </c>
      <c r="BG58" s="70">
        <f>SUM($AX$58,$C$6:K$6)</f>
        <v>-376.8027657552816</v>
      </c>
      <c r="BH58" s="70">
        <f>SUM($AX$58,$C$6:L$6)</f>
        <v>-397.81749453503562</v>
      </c>
      <c r="BI58" s="70">
        <f>SUM($AX$58,$C$6:M$6)</f>
        <v>-431.67873260744818</v>
      </c>
      <c r="BJ58" s="70">
        <f>SUM($AX$58,$C$6:N$6)</f>
        <v>-478.69278699207598</v>
      </c>
      <c r="BK58" s="70">
        <f>SUM($BJ$58,$C$7:C$7)</f>
        <v>-530.70083981437995</v>
      </c>
      <c r="BL58" s="70">
        <f>SUM($BJ$58,$C$7:D$7)</f>
        <v>-578.61586688679233</v>
      </c>
      <c r="BM58" s="70">
        <f>SUM($BJ$58,$C$7:E$7)</f>
        <v>-613.90501647648068</v>
      </c>
      <c r="BN58" s="70">
        <f>SUM($BJ$58,$C$7:F$7)</f>
        <v>-641.72869794058022</v>
      </c>
      <c r="BO58" s="70">
        <f>SUM($BJ$58,$C$7:G$7)</f>
        <v>-652.64389755455022</v>
      </c>
      <c r="BP58" s="70">
        <f>SUM($BJ$58,$C$7:H$7)</f>
        <v>-655.86796585055254</v>
      </c>
      <c r="BQ58" s="70">
        <f>SUM($BJ$58,$C$7:I$7)</f>
        <v>-659.94148699332322</v>
      </c>
      <c r="BR58" s="70">
        <f>SUM($BJ$58,$C$7:J$7)</f>
        <v>-663.07853285734996</v>
      </c>
      <c r="BS58" s="70">
        <f>SUM($BJ$58,$C$7:K$7)</f>
        <v>-666.43212725017747</v>
      </c>
      <c r="BT58" s="70">
        <f>SUM($BJ$58,$C$7:L$7)</f>
        <v>-674.21248211420402</v>
      </c>
      <c r="BU58" s="70">
        <f>SUM($BJ$58,$C$7:M$7)</f>
        <v>-693.39595450703177</v>
      </c>
      <c r="BV58" s="70">
        <f>SUM($BJ$58,$C$7:N$7)</f>
        <v>-720.17411189985955</v>
      </c>
      <c r="BW58" s="70">
        <f>SUM($BV$58,$C$8:C$8)</f>
        <v>-747.29115470628437</v>
      </c>
      <c r="BX58" s="70">
        <f>SUM($BV$58,$C$8:D$8)</f>
        <v>-763.15146509911222</v>
      </c>
      <c r="BY58" s="70">
        <f>SUM($BV$58,$C$8:E$8)</f>
        <v>-783.41649909911234</v>
      </c>
      <c r="BZ58" s="70">
        <f>SUM($BV$58,$C$8:F$8)</f>
        <v>-809.2867330991121</v>
      </c>
      <c r="CA58" s="70">
        <f>SUM($BV$58,$C$8:G$8)</f>
        <v>-827.40767709911199</v>
      </c>
      <c r="CB58" s="70">
        <f>SUM($BV$58,$C$8:H$8)</f>
        <v>-836.55056309911208</v>
      </c>
      <c r="CC58" s="70">
        <f>SUM($BV$58,$C$8:I$8)</f>
        <v>-847.33633909911202</v>
      </c>
      <c r="CD58" s="70">
        <f>SUM($BV$58,$C$8:J$8)</f>
        <v>-859.41932409911215</v>
      </c>
      <c r="CE58" s="70">
        <f>SUM($BV$58,$C$8:K$8)</f>
        <v>-871.03422409911218</v>
      </c>
      <c r="CF58" s="70">
        <f>SUM($BV$58,$C$8:L$8)</f>
        <v>-882.12934309911225</v>
      </c>
      <c r="CG58" s="70">
        <f>SUM($BV$58,$C$8:M$8)</f>
        <v>-898.03982209911237</v>
      </c>
      <c r="CH58" s="70">
        <f>SUM($BV$58,$C$8:N$8)</f>
        <v>-918.11043709911246</v>
      </c>
      <c r="CI58" s="70">
        <f>SUM($CH$58,$C$9:C$9)</f>
        <v>-918.11043709911246</v>
      </c>
      <c r="CJ58" s="70">
        <f>SUM($CH$58,$C$9:D$9)</f>
        <v>-918.11043709911246</v>
      </c>
      <c r="CK58" s="70">
        <f>SUM($CH$58,$C$9:E$9)</f>
        <v>-918.11043709911246</v>
      </c>
      <c r="CL58" s="70">
        <f>SUM($CH$58,$C$9:F$9)</f>
        <v>-918.11043709911246</v>
      </c>
      <c r="CM58" s="70">
        <f>SUM($CH$58,$C$9:G$9)</f>
        <v>-918.11043709911246</v>
      </c>
      <c r="CN58" s="70">
        <f>SUM($CH$58,$C$9:H$9)</f>
        <v>-918.11043709911246</v>
      </c>
      <c r="CO58" s="70">
        <f>SUM($CH$58,$C$9:I$9)</f>
        <v>-918.11043709911246</v>
      </c>
      <c r="CP58" s="70">
        <f>SUM($CH$58,$C$9:J$9)</f>
        <v>-918.11043709911246</v>
      </c>
      <c r="CQ58" s="70">
        <f>SUM($CH$58,$C$9:K$9)</f>
        <v>-918.11043709911246</v>
      </c>
      <c r="CR58" s="70">
        <f>SUM($CH$58,$C$9:L$9)</f>
        <v>-918.11043709911246</v>
      </c>
      <c r="CS58" s="70">
        <f>SUM($CH$58,$C$9:M$9)</f>
        <v>-918.11043709911246</v>
      </c>
      <c r="CT58" s="70">
        <f>SUM($CH$58,$C$9:N$9)</f>
        <v>-918.11043709911246</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paperSize="8" scale="64" orientation="landscape" r:id="rId1"/>
  <rowBreaks count="1" manualBreakCount="1">
    <brk id="56" max="16383" man="1"/>
  </rowBreaks>
  <colBreaks count="1" manualBreakCount="1">
    <brk id="16" max="1048575" man="1"/>
  </colBreaks>
  <drawing r:id="rId2"/>
  <legacyDrawing r:id="rId3"/>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CU87"/>
  <sheetViews>
    <sheetView zoomScale="85" zoomScaleNormal="85" workbookViewId="0"/>
  </sheetViews>
  <sheetFormatPr defaultRowHeight="12.75"/>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c r="A1" s="30" t="s">
        <v>36</v>
      </c>
      <c r="B1" s="31" t="s">
        <v>37</v>
      </c>
      <c r="C1" s="32" t="s">
        <v>38</v>
      </c>
      <c r="D1" s="32" t="s">
        <v>39</v>
      </c>
      <c r="E1" s="32" t="s">
        <v>40</v>
      </c>
      <c r="F1" s="32" t="s">
        <v>41</v>
      </c>
      <c r="G1" s="32" t="s">
        <v>42</v>
      </c>
      <c r="H1" s="32" t="s">
        <v>43</v>
      </c>
      <c r="I1" s="32" t="s">
        <v>44</v>
      </c>
      <c r="J1" s="32" t="s">
        <v>45</v>
      </c>
      <c r="K1" s="32" t="s">
        <v>46</v>
      </c>
      <c r="L1" s="32" t="s">
        <v>47</v>
      </c>
      <c r="M1" s="32" t="s">
        <v>48</v>
      </c>
      <c r="N1" s="32" t="s">
        <v>49</v>
      </c>
      <c r="O1" s="33" t="s">
        <v>50</v>
      </c>
      <c r="P1" s="34"/>
      <c r="Q1" s="34"/>
      <c r="R1" s="34"/>
      <c r="S1" s="34"/>
      <c r="T1" s="34"/>
      <c r="U1" s="34"/>
      <c r="V1" s="34"/>
      <c r="W1" s="34"/>
      <c r="X1" s="34"/>
      <c r="Y1" s="34"/>
      <c r="Z1" s="34"/>
      <c r="AA1" s="35"/>
      <c r="AB1" s="36"/>
      <c r="AC1" s="36"/>
      <c r="AD1" s="36"/>
      <c r="AE1" s="36"/>
      <c r="AF1" s="36"/>
      <c r="AG1" s="1"/>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row>
    <row r="2" spans="1:99">
      <c r="A2" s="35"/>
      <c r="B2" s="31" t="s">
        <v>9</v>
      </c>
      <c r="C2" s="37">
        <v>-7.5523149999999992</v>
      </c>
      <c r="D2" s="37">
        <v>-0.78557599999999939</v>
      </c>
      <c r="E2" s="37">
        <v>8.0334120000000002</v>
      </c>
      <c r="F2" s="37">
        <v>18.996183999999996</v>
      </c>
      <c r="G2" s="37">
        <v>17.493389999999998</v>
      </c>
      <c r="H2" s="37">
        <v>10.437315999999999</v>
      </c>
      <c r="I2" s="37">
        <v>-7.0827660000000137</v>
      </c>
      <c r="J2" s="37">
        <v>10.291985</v>
      </c>
      <c r="K2" s="37">
        <v>-0.41000099999998552</v>
      </c>
      <c r="L2" s="37">
        <v>-7.0521340000000006</v>
      </c>
      <c r="M2" s="37">
        <v>-14.907793571428572</v>
      </c>
      <c r="N2" s="37">
        <v>0</v>
      </c>
      <c r="O2" s="38">
        <f>SUM(C2:N2)</f>
        <v>27.46170142857143</v>
      </c>
      <c r="P2" s="39"/>
      <c r="Q2" s="39"/>
      <c r="R2" s="39"/>
      <c r="S2" s="39"/>
      <c r="T2" s="39"/>
      <c r="U2" s="39"/>
      <c r="V2" s="39"/>
      <c r="W2" s="39"/>
      <c r="X2" s="39"/>
      <c r="Y2" s="39"/>
      <c r="Z2" s="39"/>
      <c r="AA2" s="40"/>
      <c r="AB2" s="35"/>
      <c r="AC2" s="35"/>
      <c r="AD2" s="35"/>
      <c r="AE2" s="35"/>
      <c r="AF2" s="35"/>
      <c r="AG2" s="40"/>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row>
    <row r="3" spans="1:99">
      <c r="A3" s="35"/>
      <c r="B3" s="31" t="s">
        <v>10</v>
      </c>
      <c r="C3" s="37">
        <v>-8.6778589999999998</v>
      </c>
      <c r="D3" s="37">
        <v>-2.8859299999999992</v>
      </c>
      <c r="E3" s="37">
        <v>7.0850559999999998</v>
      </c>
      <c r="F3" s="37">
        <v>11.973964</v>
      </c>
      <c r="G3" s="37">
        <v>7.6214570000000004</v>
      </c>
      <c r="H3" s="37">
        <v>-0.29840299999999909</v>
      </c>
      <c r="I3" s="37">
        <v>-4.4461159999999991</v>
      </c>
      <c r="J3" s="37">
        <v>-6.6637679999999984</v>
      </c>
      <c r="K3" s="37">
        <v>-12.568834999999998</v>
      </c>
      <c r="L3" s="37">
        <v>-20.135221266666669</v>
      </c>
      <c r="M3" s="37">
        <v>-17.263090178571431</v>
      </c>
      <c r="N3" s="37">
        <v>0</v>
      </c>
      <c r="O3" s="38">
        <f t="shared" ref="O3:O9" si="0">SUM(C3:N3)</f>
        <v>-46.258745445238091</v>
      </c>
      <c r="P3" s="39"/>
      <c r="Q3" s="39"/>
      <c r="R3" s="39"/>
      <c r="S3" s="39"/>
      <c r="T3" s="39"/>
      <c r="U3" s="39"/>
      <c r="V3" s="39"/>
      <c r="W3" s="39"/>
      <c r="X3" s="39"/>
      <c r="Y3" s="39"/>
      <c r="Z3" s="39"/>
      <c r="AA3" s="40"/>
      <c r="AB3" s="35"/>
      <c r="AC3" s="35"/>
      <c r="AD3" s="35"/>
      <c r="AE3" s="35"/>
      <c r="AF3" s="35"/>
      <c r="AG3" s="40"/>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row>
    <row r="4" spans="1:99">
      <c r="A4" s="35"/>
      <c r="B4" s="31" t="s">
        <v>11</v>
      </c>
      <c r="C4" s="37">
        <v>-5.5588750000000005</v>
      </c>
      <c r="D4" s="37">
        <v>-9.0420270000000009</v>
      </c>
      <c r="E4" s="37">
        <v>-5.3662880000000008</v>
      </c>
      <c r="F4" s="37">
        <v>1.5251390000000007</v>
      </c>
      <c r="G4" s="37">
        <v>25.325126000000001</v>
      </c>
      <c r="H4" s="37">
        <v>24.566034000000002</v>
      </c>
      <c r="I4" s="37">
        <v>18.884799999999998</v>
      </c>
      <c r="J4" s="37">
        <v>17.943340000000003</v>
      </c>
      <c r="K4" s="37">
        <v>6.3096559999999986</v>
      </c>
      <c r="L4" s="37">
        <v>-5.1958679999999973</v>
      </c>
      <c r="M4" s="37">
        <v>-16.899734538461537</v>
      </c>
      <c r="N4" s="37">
        <v>0</v>
      </c>
      <c r="O4" s="38">
        <f t="shared" si="0"/>
        <v>52.491302461538474</v>
      </c>
      <c r="P4" s="39"/>
      <c r="Q4" s="39"/>
      <c r="R4" s="39"/>
      <c r="S4" s="39"/>
      <c r="T4" s="39"/>
      <c r="U4" s="39"/>
      <c r="V4" s="39"/>
      <c r="W4" s="39"/>
      <c r="X4" s="39"/>
      <c r="Y4" s="39"/>
      <c r="Z4" s="39"/>
      <c r="AA4" s="40"/>
      <c r="AB4" s="35"/>
      <c r="AC4" s="35"/>
      <c r="AD4" s="35"/>
      <c r="AE4" s="35"/>
      <c r="AF4" s="35"/>
      <c r="AG4" s="40"/>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row>
    <row r="5" spans="1:99">
      <c r="A5" s="35"/>
      <c r="B5" s="31" t="s">
        <v>12</v>
      </c>
      <c r="C5" s="37">
        <v>-16.506779999999999</v>
      </c>
      <c r="D5" s="37">
        <v>-13.181048900000002</v>
      </c>
      <c r="E5" s="37">
        <v>-4.5187039999999996</v>
      </c>
      <c r="F5" s="37">
        <v>4.1486040000000006</v>
      </c>
      <c r="G5" s="37">
        <v>14.897163999999997</v>
      </c>
      <c r="H5" s="37">
        <v>12.487115000000003</v>
      </c>
      <c r="I5" s="37">
        <v>9.666641000000002</v>
      </c>
      <c r="J5" s="37">
        <v>2.8570840000000013</v>
      </c>
      <c r="K5" s="37">
        <v>-16.398915000000002</v>
      </c>
      <c r="L5" s="37">
        <v>-37.194445000000002</v>
      </c>
      <c r="M5" s="37">
        <v>-38.224063428571426</v>
      </c>
      <c r="N5" s="37">
        <v>0</v>
      </c>
      <c r="O5" s="38">
        <f t="shared" si="0"/>
        <v>-81.967348328571433</v>
      </c>
      <c r="P5" s="39"/>
      <c r="Q5" s="39"/>
      <c r="R5" s="39"/>
      <c r="S5" s="39"/>
      <c r="T5" s="39"/>
      <c r="U5" s="39"/>
      <c r="V5" s="39"/>
      <c r="W5" s="39"/>
      <c r="X5" s="39"/>
      <c r="Y5" s="39"/>
      <c r="Z5" s="39"/>
      <c r="AA5" s="40"/>
      <c r="AB5" s="35"/>
      <c r="AC5" s="35"/>
      <c r="AD5" s="35"/>
      <c r="AE5" s="35"/>
      <c r="AF5" s="35"/>
      <c r="AG5" s="40"/>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row>
    <row r="6" spans="1:99">
      <c r="A6" s="35"/>
      <c r="B6" s="31" t="s">
        <v>13</v>
      </c>
      <c r="C6" s="37">
        <v>-55.611469</v>
      </c>
      <c r="D6" s="37">
        <v>-56.547726000000004</v>
      </c>
      <c r="E6" s="37">
        <v>-28.458058999999999</v>
      </c>
      <c r="F6" s="37">
        <v>-16.125907000000005</v>
      </c>
      <c r="G6" s="37">
        <v>-3.9175920000000133</v>
      </c>
      <c r="H6" s="37">
        <v>-2.9721900000000048</v>
      </c>
      <c r="I6" s="37">
        <v>-3.8088000000000086</v>
      </c>
      <c r="J6" s="37">
        <v>-3.2373470000000042</v>
      </c>
      <c r="K6" s="37">
        <v>-12.684686000000003</v>
      </c>
      <c r="L6" s="37">
        <v>-25.557545000000001</v>
      </c>
      <c r="M6" s="37">
        <v>-26.946031499999997</v>
      </c>
      <c r="N6" s="37">
        <v>0</v>
      </c>
      <c r="O6" s="38">
        <f t="shared" si="0"/>
        <v>-235.86735250000007</v>
      </c>
      <c r="P6" s="39"/>
      <c r="Q6" s="39"/>
      <c r="R6" s="39"/>
      <c r="S6" s="39"/>
      <c r="T6" s="39"/>
      <c r="U6" s="39"/>
      <c r="V6" s="39"/>
      <c r="W6" s="39"/>
      <c r="X6" s="39"/>
      <c r="Y6" s="39"/>
      <c r="Z6" s="39"/>
      <c r="AA6" s="40"/>
      <c r="AB6" s="35"/>
      <c r="AC6" s="35"/>
      <c r="AD6" s="35"/>
      <c r="AE6" s="35"/>
      <c r="AF6" s="35"/>
      <c r="AG6" s="40"/>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row>
    <row r="7" spans="1:99">
      <c r="A7" s="35"/>
      <c r="B7" s="31" t="s">
        <v>51</v>
      </c>
      <c r="C7" s="37"/>
      <c r="D7" s="37"/>
      <c r="E7" s="37"/>
      <c r="F7" s="37"/>
      <c r="G7" s="37"/>
      <c r="H7" s="37"/>
      <c r="I7" s="37"/>
      <c r="J7" s="37"/>
      <c r="K7" s="37"/>
      <c r="L7" s="37"/>
      <c r="M7" s="37"/>
      <c r="N7" s="37"/>
      <c r="O7" s="38">
        <f t="shared" si="0"/>
        <v>0</v>
      </c>
      <c r="P7" s="39"/>
      <c r="Q7" s="39"/>
      <c r="R7" s="39"/>
      <c r="S7" s="39"/>
      <c r="T7" s="39"/>
      <c r="U7" s="39"/>
      <c r="V7" s="39"/>
      <c r="W7" s="39"/>
      <c r="X7" s="39"/>
      <c r="Y7" s="39"/>
      <c r="Z7" s="39"/>
      <c r="AA7" s="40"/>
      <c r="AB7" s="35"/>
      <c r="AC7" s="35"/>
      <c r="AD7" s="35"/>
      <c r="AE7" s="35"/>
      <c r="AF7" s="35"/>
      <c r="AG7" s="40"/>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row>
    <row r="8" spans="1:99">
      <c r="A8" s="35"/>
      <c r="B8" s="31" t="s">
        <v>52</v>
      </c>
      <c r="C8" s="37"/>
      <c r="D8" s="37"/>
      <c r="E8" s="37"/>
      <c r="F8" s="37"/>
      <c r="G8" s="37"/>
      <c r="H8" s="37"/>
      <c r="I8" s="37"/>
      <c r="J8" s="37"/>
      <c r="K8" s="37"/>
      <c r="L8" s="37"/>
      <c r="M8" s="37"/>
      <c r="N8" s="37"/>
      <c r="O8" s="38">
        <f t="shared" si="0"/>
        <v>0</v>
      </c>
      <c r="P8" s="39"/>
      <c r="Q8" s="39"/>
      <c r="R8" s="39"/>
      <c r="S8" s="39"/>
      <c r="T8" s="39"/>
      <c r="U8" s="39"/>
      <c r="V8" s="39"/>
      <c r="W8" s="39"/>
      <c r="X8" s="39"/>
      <c r="Y8" s="39"/>
      <c r="Z8" s="39"/>
      <c r="AA8" s="40"/>
      <c r="AB8" s="35"/>
      <c r="AC8" s="35"/>
      <c r="AD8" s="35"/>
      <c r="AE8" s="35"/>
      <c r="AF8" s="35"/>
      <c r="AG8" s="4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row>
    <row r="9" spans="1:99">
      <c r="A9" s="35"/>
      <c r="B9" s="31" t="s">
        <v>53</v>
      </c>
      <c r="C9" s="37"/>
      <c r="D9" s="37"/>
      <c r="E9" s="37"/>
      <c r="F9" s="37"/>
      <c r="G9" s="37"/>
      <c r="H9" s="37"/>
      <c r="I9" s="37"/>
      <c r="J9" s="37"/>
      <c r="K9" s="37"/>
      <c r="L9" s="37"/>
      <c r="M9" s="37"/>
      <c r="N9" s="37"/>
      <c r="O9" s="38">
        <f t="shared" si="0"/>
        <v>0</v>
      </c>
      <c r="P9" s="39"/>
      <c r="Q9" s="39"/>
      <c r="R9" s="39"/>
      <c r="S9" s="39"/>
      <c r="T9" s="39"/>
      <c r="U9" s="39"/>
      <c r="V9" s="39"/>
      <c r="W9" s="39"/>
      <c r="X9" s="39"/>
      <c r="Y9" s="39"/>
      <c r="Z9" s="39"/>
      <c r="AA9" s="40"/>
      <c r="AB9" s="35"/>
      <c r="AC9" s="35"/>
      <c r="AD9" s="35"/>
      <c r="AE9" s="35"/>
      <c r="AF9" s="35"/>
      <c r="AG9" s="40"/>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row>
    <row r="10" spans="1:99">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row>
    <row r="11" spans="1:99">
      <c r="A11" s="35"/>
      <c r="B11" s="11" t="s">
        <v>27</v>
      </c>
      <c r="C11" s="41"/>
      <c r="D11" s="42"/>
      <c r="E11" s="35"/>
      <c r="F11" s="35"/>
      <c r="G11" s="35"/>
      <c r="H11" s="35"/>
      <c r="I11" s="35"/>
      <c r="J11" s="35"/>
      <c r="K11" s="35"/>
      <c r="L11" s="35"/>
      <c r="M11" s="35"/>
      <c r="N11" s="35"/>
      <c r="O11" s="35"/>
      <c r="P11" s="35"/>
      <c r="Q11" s="43"/>
      <c r="R11" s="43"/>
      <c r="S11" s="43"/>
      <c r="T11" s="43"/>
      <c r="U11" s="43"/>
      <c r="V11" s="43"/>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row>
    <row r="12" spans="1:99">
      <c r="A12" s="35"/>
      <c r="B12" s="35"/>
      <c r="C12" s="35"/>
      <c r="D12" s="35"/>
      <c r="E12" s="35"/>
      <c r="F12" s="35"/>
      <c r="G12" s="35"/>
      <c r="H12" s="35"/>
      <c r="I12" s="35"/>
      <c r="J12" s="35"/>
      <c r="K12" s="35"/>
      <c r="L12" s="35"/>
      <c r="M12" s="35"/>
      <c r="N12" s="35"/>
      <c r="O12" s="35"/>
      <c r="P12" s="35"/>
      <c r="Q12" s="43"/>
      <c r="R12" s="43"/>
      <c r="S12" s="43"/>
      <c r="T12" s="43"/>
      <c r="U12" s="43"/>
      <c r="V12" s="43"/>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row>
    <row r="13" spans="1:99" ht="76.5">
      <c r="A13" s="30" t="s">
        <v>125</v>
      </c>
      <c r="B13" s="44"/>
      <c r="C13" s="45" t="s">
        <v>54</v>
      </c>
      <c r="D13" s="45" t="s">
        <v>55</v>
      </c>
      <c r="E13" s="46" t="s">
        <v>56</v>
      </c>
      <c r="F13" s="45" t="s">
        <v>57</v>
      </c>
      <c r="G13" s="45" t="s">
        <v>58</v>
      </c>
      <c r="H13" s="47" t="s">
        <v>59</v>
      </c>
      <c r="I13" s="48"/>
      <c r="J13" s="188" t="s">
        <v>60</v>
      </c>
      <c r="K13" s="189"/>
      <c r="L13" s="189"/>
      <c r="M13" s="189"/>
      <c r="N13" s="189"/>
      <c r="O13" s="190"/>
      <c r="P13" s="35"/>
      <c r="Q13" s="191"/>
      <c r="R13" s="191"/>
      <c r="S13" s="191"/>
      <c r="T13" s="191"/>
      <c r="U13" s="191"/>
      <c r="V13" s="191"/>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row>
    <row r="14" spans="1:99" ht="13.5" customHeight="1">
      <c r="A14" s="35"/>
      <c r="B14" s="49" t="s">
        <v>9</v>
      </c>
      <c r="C14" s="50">
        <f>AVERAGE($C2:$N2)</f>
        <v>2.2884751190476194</v>
      </c>
      <c r="D14" s="51"/>
      <c r="E14" s="51"/>
      <c r="F14" s="51"/>
      <c r="G14" s="50">
        <f>$G$22</f>
        <v>-9.3156882215091237</v>
      </c>
      <c r="H14" s="52">
        <f>$H$22</f>
        <v>7.3043094763549732</v>
      </c>
      <c r="I14" s="40"/>
      <c r="J14" s="53" t="s">
        <v>61</v>
      </c>
      <c r="K14" s="54"/>
      <c r="L14" s="43"/>
      <c r="M14" s="55" t="str">
        <f>IF(C18&lt;G$22,"abnormally negative",IF(C18&gt;H$22,"abnormally positive","candidate for normal period"))</f>
        <v>abnormally negative</v>
      </c>
      <c r="N14" s="55"/>
      <c r="O14" s="56"/>
      <c r="P14" s="35"/>
      <c r="Q14" s="55"/>
      <c r="R14" s="55"/>
      <c r="S14" s="57"/>
      <c r="T14" s="55"/>
      <c r="U14" s="54"/>
      <c r="V14" s="57"/>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row>
    <row r="15" spans="1:99">
      <c r="A15" s="35"/>
      <c r="B15" s="49" t="s">
        <v>10</v>
      </c>
      <c r="C15" s="50">
        <f>AVERAGE($C3:$N3)</f>
        <v>-3.8548954537698408</v>
      </c>
      <c r="D15" s="51"/>
      <c r="E15" s="51"/>
      <c r="F15" s="51"/>
      <c r="G15" s="50">
        <f t="shared" ref="G15:G21" si="1">$G$22</f>
        <v>-9.3156882215091237</v>
      </c>
      <c r="H15" s="52">
        <f t="shared" ref="H15:H21" si="2">$H$22</f>
        <v>7.3043094763549732</v>
      </c>
      <c r="I15" s="40"/>
      <c r="J15" s="53" t="s">
        <v>62</v>
      </c>
      <c r="K15" s="54"/>
      <c r="L15" s="43"/>
      <c r="M15" s="55" t="e">
        <f t="shared" ref="M15:M17" si="3">IF(C19&lt;G$22,"abnormally negative",IF(C19&gt;H$22,"abnormally positive","candidate for normal period"))</f>
        <v>#DIV/0!</v>
      </c>
      <c r="N15" s="55"/>
      <c r="O15" s="56"/>
      <c r="P15" s="35"/>
      <c r="Q15" s="55"/>
      <c r="R15" s="55"/>
      <c r="S15" s="57"/>
      <c r="T15" s="55"/>
      <c r="U15" s="55"/>
      <c r="V15" s="57"/>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row>
    <row r="16" spans="1:99">
      <c r="A16" s="35"/>
      <c r="B16" s="49" t="s">
        <v>11</v>
      </c>
      <c r="C16" s="50">
        <f>AVERAGE($C4:$N4)</f>
        <v>4.3742752051282059</v>
      </c>
      <c r="D16" s="51"/>
      <c r="E16" s="51"/>
      <c r="F16" s="51"/>
      <c r="G16" s="50">
        <f t="shared" si="1"/>
        <v>-9.3156882215091237</v>
      </c>
      <c r="H16" s="52">
        <f t="shared" si="2"/>
        <v>7.3043094763549732</v>
      </c>
      <c r="I16" s="40"/>
      <c r="J16" s="53" t="s">
        <v>63</v>
      </c>
      <c r="K16" s="54"/>
      <c r="L16" s="43"/>
      <c r="M16" s="55" t="e">
        <f>IF(C20&lt;G$22,"abnormally negative",IF(C20&gt;H$22,"abnormally positive","candidate for normal period"))</f>
        <v>#DIV/0!</v>
      </c>
      <c r="N16" s="55"/>
      <c r="O16" s="56"/>
      <c r="P16" s="35"/>
      <c r="Q16" s="55"/>
      <c r="R16" s="55"/>
      <c r="S16" s="57"/>
      <c r="T16" s="55"/>
      <c r="U16" s="55"/>
      <c r="V16" s="57"/>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row>
    <row r="17" spans="1:99">
      <c r="A17" s="35"/>
      <c r="B17" s="49" t="s">
        <v>12</v>
      </c>
      <c r="C17" s="50">
        <f>AVERAGE($C5:$N5)</f>
        <v>-6.8306123607142863</v>
      </c>
      <c r="D17" s="51"/>
      <c r="E17" s="51"/>
      <c r="F17" s="51"/>
      <c r="G17" s="50">
        <f t="shared" si="1"/>
        <v>-9.3156882215091237</v>
      </c>
      <c r="H17" s="52">
        <f t="shared" si="2"/>
        <v>7.3043094763549732</v>
      </c>
      <c r="I17" s="40"/>
      <c r="J17" s="58" t="s">
        <v>64</v>
      </c>
      <c r="K17" s="59"/>
      <c r="L17" s="60"/>
      <c r="M17" s="61" t="e">
        <f t="shared" si="3"/>
        <v>#DIV/0!</v>
      </c>
      <c r="N17" s="61"/>
      <c r="O17" s="62"/>
      <c r="P17" s="35"/>
      <c r="Q17" s="55"/>
      <c r="R17" s="55"/>
      <c r="S17" s="57"/>
      <c r="T17" s="55"/>
      <c r="U17" s="55"/>
      <c r="V17" s="57"/>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row>
    <row r="18" spans="1:99">
      <c r="A18" s="35"/>
      <c r="B18" s="49" t="s">
        <v>13</v>
      </c>
      <c r="C18" s="50">
        <f>AVERAGE($C6:$N6)</f>
        <v>-19.65561270833334</v>
      </c>
      <c r="D18" s="51"/>
      <c r="E18" s="51"/>
      <c r="F18" s="51"/>
      <c r="G18" s="50">
        <f t="shared" si="1"/>
        <v>-9.3156882215091237</v>
      </c>
      <c r="H18" s="52">
        <f t="shared" si="2"/>
        <v>7.3043094763549732</v>
      </c>
      <c r="I18" s="40"/>
      <c r="J18" s="35"/>
      <c r="K18" s="35"/>
      <c r="L18" s="35"/>
      <c r="M18" s="35"/>
      <c r="N18" s="35"/>
      <c r="O18" s="35"/>
      <c r="P18" s="35"/>
      <c r="Q18" s="55"/>
      <c r="R18" s="55"/>
      <c r="S18" s="55"/>
      <c r="T18" s="55"/>
      <c r="U18" s="55"/>
      <c r="V18" s="57"/>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row>
    <row r="19" spans="1:99">
      <c r="A19" s="35"/>
      <c r="B19" s="49" t="s">
        <v>51</v>
      </c>
      <c r="C19" s="50" t="e">
        <f t="shared" ref="C19:C20" si="4">AVERAGE($C7:$N7)</f>
        <v>#DIV/0!</v>
      </c>
      <c r="D19" s="51"/>
      <c r="E19" s="51"/>
      <c r="F19" s="51"/>
      <c r="G19" s="50">
        <f t="shared" si="1"/>
        <v>-9.3156882215091237</v>
      </c>
      <c r="H19" s="52">
        <f t="shared" si="2"/>
        <v>7.3043094763549732</v>
      </c>
      <c r="I19" s="40"/>
      <c r="J19" s="35"/>
      <c r="K19" s="35"/>
      <c r="L19" s="35"/>
      <c r="M19" s="35"/>
      <c r="N19" s="35"/>
      <c r="O19" s="35"/>
      <c r="P19" s="35"/>
      <c r="Q19" s="55"/>
      <c r="R19" s="55"/>
      <c r="S19" s="55"/>
      <c r="T19" s="55"/>
      <c r="U19" s="55"/>
      <c r="V19" s="57"/>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row>
    <row r="20" spans="1:99">
      <c r="A20" s="35"/>
      <c r="B20" s="49" t="s">
        <v>52</v>
      </c>
      <c r="C20" s="50" t="e">
        <f t="shared" si="4"/>
        <v>#DIV/0!</v>
      </c>
      <c r="D20" s="51"/>
      <c r="E20" s="51"/>
      <c r="F20" s="51"/>
      <c r="G20" s="50">
        <f t="shared" si="1"/>
        <v>-9.3156882215091237</v>
      </c>
      <c r="H20" s="52">
        <f t="shared" si="2"/>
        <v>7.3043094763549732</v>
      </c>
      <c r="I20" s="40"/>
      <c r="J20" s="35"/>
      <c r="K20" s="35"/>
      <c r="L20" s="35"/>
      <c r="M20" s="35"/>
      <c r="N20" s="35"/>
      <c r="O20" s="35"/>
      <c r="P20" s="35"/>
      <c r="Q20" s="55"/>
      <c r="R20" s="63"/>
      <c r="S20" s="63"/>
      <c r="T20" s="55"/>
      <c r="U20" s="63"/>
      <c r="V20" s="57"/>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row>
    <row r="21" spans="1:99">
      <c r="A21" s="35"/>
      <c r="B21" s="49" t="s">
        <v>53</v>
      </c>
      <c r="C21" s="50" t="e">
        <f>AVERAGE(C9:N9)</f>
        <v>#DIV/0!</v>
      </c>
      <c r="D21" s="51"/>
      <c r="E21" s="51"/>
      <c r="F21" s="51"/>
      <c r="G21" s="50">
        <f t="shared" si="1"/>
        <v>-9.3156882215091237</v>
      </c>
      <c r="H21" s="52">
        <f t="shared" si="2"/>
        <v>7.3043094763549732</v>
      </c>
      <c r="I21" s="40"/>
      <c r="J21" s="35"/>
      <c r="K21" s="35"/>
      <c r="L21" s="35"/>
      <c r="M21" s="35"/>
      <c r="N21" s="35"/>
      <c r="O21" s="35"/>
      <c r="P21" s="25"/>
      <c r="Q21" s="55"/>
      <c r="R21" s="55"/>
      <c r="S21" s="55"/>
      <c r="T21" s="55"/>
      <c r="U21" s="57"/>
      <c r="V21" s="57"/>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row>
    <row r="22" spans="1:99" ht="25.5">
      <c r="A22" s="35"/>
      <c r="B22" s="149" t="s">
        <v>65</v>
      </c>
      <c r="C22" s="64">
        <f>AVERAGE(C14:C17)</f>
        <v>-1.0056893725770755</v>
      </c>
      <c r="D22" s="64">
        <f>STDEV(C14:C17)</f>
        <v>5.2231293833639523</v>
      </c>
      <c r="E22" s="64">
        <f>COUNT(C14:C17)</f>
        <v>4</v>
      </c>
      <c r="F22" s="50">
        <f>3.182*(D22/SQRT(E22))</f>
        <v>8.3099988489320484</v>
      </c>
      <c r="G22" s="50">
        <f t="shared" ref="G22" si="5">C22-F22</f>
        <v>-9.3156882215091237</v>
      </c>
      <c r="H22" s="52">
        <f t="shared" ref="H22" si="6">C22+F22</f>
        <v>7.3043094763549732</v>
      </c>
      <c r="I22" s="35"/>
      <c r="J22" s="65"/>
      <c r="K22" s="35"/>
      <c r="L22" s="35"/>
      <c r="M22" s="35"/>
      <c r="N22" s="35"/>
      <c r="O22" s="2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row>
    <row r="23" spans="1:99">
      <c r="A23" s="35"/>
      <c r="B23" s="66"/>
      <c r="C23" s="60"/>
      <c r="D23" s="60"/>
      <c r="E23" s="60"/>
      <c r="F23" s="60"/>
      <c r="G23" s="60"/>
      <c r="H23" s="62"/>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row>
    <row r="24" spans="1:99">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row>
    <row r="25" spans="1:99">
      <c r="A25" s="35"/>
      <c r="B25" s="35"/>
      <c r="C25" s="40"/>
      <c r="D25" s="40"/>
      <c r="E25" s="40"/>
      <c r="F25" s="40"/>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row>
    <row r="26" spans="1:99">
      <c r="A26" s="35"/>
      <c r="B26" s="35"/>
      <c r="C26" s="40"/>
      <c r="D26" s="40"/>
      <c r="E26" s="40"/>
      <c r="F26" s="40"/>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row>
    <row r="27" spans="1:99">
      <c r="A27" s="35"/>
      <c r="B27" s="35"/>
      <c r="C27" s="40"/>
      <c r="D27" s="40"/>
      <c r="E27" s="40"/>
      <c r="F27" s="40"/>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row>
    <row r="28" spans="1:99">
      <c r="A28" s="35"/>
      <c r="B28" s="35"/>
      <c r="C28" s="40"/>
      <c r="D28" s="40"/>
      <c r="E28" s="40"/>
      <c r="F28" s="40"/>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row>
    <row r="29" spans="1:99">
      <c r="A29" s="35"/>
      <c r="B29" s="35"/>
      <c r="C29" s="40"/>
      <c r="D29" s="40"/>
      <c r="E29" s="40"/>
      <c r="F29" s="40"/>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row>
    <row r="30" spans="1:99">
      <c r="A30" s="35"/>
      <c r="B30" s="35"/>
      <c r="C30" s="43"/>
      <c r="D30" s="43"/>
      <c r="E30" s="41"/>
      <c r="F30" s="42"/>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row>
    <row r="31" spans="1:99">
      <c r="A31" s="35"/>
      <c r="B31" s="35"/>
      <c r="C31" s="43"/>
      <c r="D31" s="43"/>
      <c r="E31" s="41"/>
      <c r="F31" s="42"/>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row>
    <row r="32" spans="1:99">
      <c r="A32" s="35"/>
      <c r="B32" s="35"/>
      <c r="C32" s="43"/>
      <c r="D32" s="43"/>
      <c r="E32" s="42"/>
      <c r="F32" s="42"/>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row>
    <row r="33" spans="1:99">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row>
    <row r="34" spans="1:99">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row>
    <row r="35" spans="1:99">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row>
    <row r="36" spans="1:99">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row>
    <row r="37" spans="1:99">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row>
    <row r="38" spans="1:99">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row>
    <row r="39" spans="1:99">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row>
    <row r="40" spans="1:99">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row>
    <row r="41" spans="1:99">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row>
    <row r="42" spans="1:99">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row>
    <row r="43" spans="1:99">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row>
    <row r="44" spans="1:99">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row>
    <row r="45" spans="1:99">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row>
    <row r="46" spans="1:99">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row>
    <row r="47" spans="1:99">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row>
    <row r="48" spans="1:99">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row>
    <row r="49" spans="1:99">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row>
    <row r="50" spans="1:99">
      <c r="A50" s="35"/>
      <c r="B50" s="43"/>
      <c r="C50" s="67"/>
      <c r="D50" s="67"/>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row>
    <row r="51" spans="1:99">
      <c r="A51" s="35"/>
      <c r="B51" s="43"/>
      <c r="C51" s="41"/>
      <c r="D51" s="42"/>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row>
    <row r="52" spans="1:99">
      <c r="A52" s="35"/>
      <c r="B52" s="43"/>
      <c r="C52" s="41"/>
      <c r="D52" s="42"/>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row>
    <row r="53" spans="1:99">
      <c r="A53" s="35"/>
      <c r="B53" s="43"/>
      <c r="C53" s="41"/>
      <c r="D53" s="42"/>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row>
    <row r="54" spans="1:99">
      <c r="A54" s="35"/>
      <c r="B54" s="43"/>
      <c r="C54" s="41"/>
      <c r="D54" s="42"/>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row>
    <row r="55" spans="1:99">
      <c r="A55" s="35"/>
      <c r="B55" s="43"/>
      <c r="C55" s="41"/>
      <c r="D55" s="42"/>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row>
    <row r="56" spans="1:99">
      <c r="A56" s="35"/>
      <c r="B56" s="43"/>
      <c r="C56" s="41"/>
      <c r="D56" s="42"/>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row>
    <row r="57" spans="1:99" s="23" customFormat="1" ht="60.75" customHeight="1">
      <c r="A57" s="68" t="s">
        <v>126</v>
      </c>
      <c r="B57" s="65"/>
      <c r="C57" s="69">
        <v>38443</v>
      </c>
      <c r="D57" s="69">
        <v>38473</v>
      </c>
      <c r="E57" s="69">
        <v>38504</v>
      </c>
      <c r="F57" s="69">
        <v>38534</v>
      </c>
      <c r="G57" s="69">
        <v>38565</v>
      </c>
      <c r="H57" s="69">
        <v>38596</v>
      </c>
      <c r="I57" s="69">
        <v>38626</v>
      </c>
      <c r="J57" s="69">
        <v>38657</v>
      </c>
      <c r="K57" s="69">
        <v>38687</v>
      </c>
      <c r="L57" s="69">
        <v>38718</v>
      </c>
      <c r="M57" s="69">
        <v>38749</v>
      </c>
      <c r="N57" s="69">
        <v>38777</v>
      </c>
      <c r="O57" s="69">
        <v>38808</v>
      </c>
      <c r="P57" s="69">
        <v>38838</v>
      </c>
      <c r="Q57" s="69">
        <v>38869</v>
      </c>
      <c r="R57" s="69">
        <v>38899</v>
      </c>
      <c r="S57" s="69">
        <v>38930</v>
      </c>
      <c r="T57" s="69">
        <v>38961</v>
      </c>
      <c r="U57" s="69">
        <v>38991</v>
      </c>
      <c r="V57" s="69">
        <v>39022</v>
      </c>
      <c r="W57" s="69">
        <v>39052</v>
      </c>
      <c r="X57" s="69">
        <v>39083</v>
      </c>
      <c r="Y57" s="69">
        <v>39114</v>
      </c>
      <c r="Z57" s="69">
        <v>39142</v>
      </c>
      <c r="AA57" s="69">
        <v>39173</v>
      </c>
      <c r="AB57" s="69">
        <v>39203</v>
      </c>
      <c r="AC57" s="69">
        <v>39234</v>
      </c>
      <c r="AD57" s="69">
        <v>39264</v>
      </c>
      <c r="AE57" s="69">
        <v>39295</v>
      </c>
      <c r="AF57" s="69">
        <v>39326</v>
      </c>
      <c r="AG57" s="69">
        <v>39356</v>
      </c>
      <c r="AH57" s="69">
        <v>39387</v>
      </c>
      <c r="AI57" s="69">
        <v>39417</v>
      </c>
      <c r="AJ57" s="69">
        <v>39448</v>
      </c>
      <c r="AK57" s="69">
        <v>39479</v>
      </c>
      <c r="AL57" s="69">
        <v>39508</v>
      </c>
      <c r="AM57" s="69">
        <v>39539</v>
      </c>
      <c r="AN57" s="69">
        <v>39569</v>
      </c>
      <c r="AO57" s="69">
        <v>39600</v>
      </c>
      <c r="AP57" s="69">
        <v>39630</v>
      </c>
      <c r="AQ57" s="69">
        <v>39661</v>
      </c>
      <c r="AR57" s="69">
        <v>39692</v>
      </c>
      <c r="AS57" s="69">
        <v>39722</v>
      </c>
      <c r="AT57" s="69">
        <v>39753</v>
      </c>
      <c r="AU57" s="69">
        <v>39783</v>
      </c>
      <c r="AV57" s="69">
        <v>39814</v>
      </c>
      <c r="AW57" s="69">
        <v>39845</v>
      </c>
      <c r="AX57" s="69">
        <v>39873</v>
      </c>
      <c r="AY57" s="69">
        <v>39904</v>
      </c>
      <c r="AZ57" s="69">
        <v>39934</v>
      </c>
      <c r="BA57" s="69">
        <v>39965</v>
      </c>
      <c r="BB57" s="69">
        <v>39995</v>
      </c>
      <c r="BC57" s="69">
        <v>40026</v>
      </c>
      <c r="BD57" s="69">
        <v>40057</v>
      </c>
      <c r="BE57" s="69">
        <v>40087</v>
      </c>
      <c r="BF57" s="69">
        <v>40118</v>
      </c>
      <c r="BG57" s="69">
        <v>40148</v>
      </c>
      <c r="BH57" s="69">
        <v>40179</v>
      </c>
      <c r="BI57" s="69">
        <v>40210</v>
      </c>
      <c r="BJ57" s="69">
        <v>40238</v>
      </c>
      <c r="BK57" s="69">
        <v>40269</v>
      </c>
      <c r="BL57" s="69">
        <v>40299</v>
      </c>
      <c r="BM57" s="69">
        <v>40330</v>
      </c>
      <c r="BN57" s="69">
        <v>40360</v>
      </c>
      <c r="BO57" s="69">
        <v>40391</v>
      </c>
      <c r="BP57" s="69">
        <v>40422</v>
      </c>
      <c r="BQ57" s="69">
        <v>40452</v>
      </c>
      <c r="BR57" s="69">
        <v>40483</v>
      </c>
      <c r="BS57" s="69">
        <v>40513</v>
      </c>
      <c r="BT57" s="69">
        <v>40544</v>
      </c>
      <c r="BU57" s="69">
        <v>40575</v>
      </c>
      <c r="BV57" s="69">
        <v>40603</v>
      </c>
      <c r="BW57" s="69">
        <v>40634</v>
      </c>
      <c r="BX57" s="69">
        <v>40664</v>
      </c>
      <c r="BY57" s="69">
        <v>40695</v>
      </c>
      <c r="BZ57" s="69">
        <v>40725</v>
      </c>
      <c r="CA57" s="69">
        <v>40756</v>
      </c>
      <c r="CB57" s="69">
        <v>40787</v>
      </c>
      <c r="CC57" s="69">
        <v>40817</v>
      </c>
      <c r="CD57" s="69">
        <v>40848</v>
      </c>
      <c r="CE57" s="69">
        <v>40878</v>
      </c>
      <c r="CF57" s="69">
        <v>40909</v>
      </c>
      <c r="CG57" s="69">
        <v>40940</v>
      </c>
      <c r="CH57" s="69">
        <v>40969</v>
      </c>
      <c r="CI57" s="69">
        <v>41000</v>
      </c>
      <c r="CJ57" s="69">
        <v>41030</v>
      </c>
      <c r="CK57" s="69">
        <v>41061</v>
      </c>
      <c r="CL57" s="69">
        <v>41091</v>
      </c>
      <c r="CM57" s="69">
        <v>41122</v>
      </c>
      <c r="CN57" s="69">
        <v>41153</v>
      </c>
      <c r="CO57" s="69">
        <v>41183</v>
      </c>
      <c r="CP57" s="69">
        <v>41214</v>
      </c>
      <c r="CQ57" s="69">
        <v>41244</v>
      </c>
      <c r="CR57" s="69">
        <v>41275</v>
      </c>
      <c r="CS57" s="69">
        <v>41306</v>
      </c>
      <c r="CT57" s="69">
        <v>41334</v>
      </c>
      <c r="CU57" s="65"/>
    </row>
    <row r="58" spans="1:99" s="23" customFormat="1">
      <c r="A58" s="65"/>
      <c r="B58" s="65" t="s">
        <v>66</v>
      </c>
      <c r="C58" s="70">
        <f>SUM($C$2:C$2)</f>
        <v>-7.5523149999999992</v>
      </c>
      <c r="D58" s="70">
        <f>SUM($C$2:D$2)</f>
        <v>-8.3378909999999991</v>
      </c>
      <c r="E58" s="70">
        <f>SUM($C$2:E$2)</f>
        <v>-0.30447899999999883</v>
      </c>
      <c r="F58" s="70">
        <f>SUM($C$2:F$2)</f>
        <v>18.691704999999999</v>
      </c>
      <c r="G58" s="70">
        <f>SUM($C$2:G$2)</f>
        <v>36.185094999999997</v>
      </c>
      <c r="H58" s="70">
        <f>SUM($C$2:H$2)</f>
        <v>46.622411</v>
      </c>
      <c r="I58" s="70">
        <f>SUM($C$2:I$2)</f>
        <v>39.539644999999986</v>
      </c>
      <c r="J58" s="70">
        <f>SUM($C$2:J$2)</f>
        <v>49.83162999999999</v>
      </c>
      <c r="K58" s="70">
        <f>SUM($C$2:K$2)</f>
        <v>49.421629000000003</v>
      </c>
      <c r="L58" s="70">
        <f>SUM($C$2:L$2)</f>
        <v>42.369495000000001</v>
      </c>
      <c r="M58" s="70">
        <f>SUM($C$2:M$2)</f>
        <v>27.46170142857143</v>
      </c>
      <c r="N58" s="70">
        <f>SUM($C$2:N$2)</f>
        <v>27.46170142857143</v>
      </c>
      <c r="O58" s="70">
        <f>SUM($N$58,$C$3:C$3)</f>
        <v>18.783842428571432</v>
      </c>
      <c r="P58" s="70">
        <f>SUM($N$58,$C$3:D$3)</f>
        <v>15.897912428571434</v>
      </c>
      <c r="Q58" s="70">
        <f>SUM($N$58,$C$3:E$3)</f>
        <v>22.982968428571432</v>
      </c>
      <c r="R58" s="70">
        <f>SUM($N$58,$C$3:F$3)</f>
        <v>34.956932428571434</v>
      </c>
      <c r="S58" s="70">
        <f>SUM($N$58,$C$3:G$3)</f>
        <v>42.578389428571434</v>
      </c>
      <c r="T58" s="70">
        <f>SUM($N$58,$C$3:H$3)</f>
        <v>42.279986428571434</v>
      </c>
      <c r="U58" s="70">
        <f>SUM($N$58,$C$3:I$3)</f>
        <v>37.833870428571437</v>
      </c>
      <c r="V58" s="70">
        <f>SUM($N$58,$C$3:J$3)</f>
        <v>31.17010242857144</v>
      </c>
      <c r="W58" s="70">
        <f>SUM($N$58,$C$3:K$3)</f>
        <v>18.60126742857144</v>
      </c>
      <c r="X58" s="70">
        <f>SUM($N$58,$C$3:L$3)</f>
        <v>-1.5339538380952291</v>
      </c>
      <c r="Y58" s="70">
        <f>SUM($N$58,$C$3:M$3)</f>
        <v>-18.797044016666661</v>
      </c>
      <c r="Z58" s="70">
        <f>SUM($N$58,$C$3:N$3)</f>
        <v>-18.797044016666661</v>
      </c>
      <c r="AA58" s="70">
        <f>SUM($Z$58,$C$4:C$4)</f>
        <v>-24.355919016666661</v>
      </c>
      <c r="AB58" s="70">
        <f>SUM($Z$58,$C$4:D$4)</f>
        <v>-33.397946016666666</v>
      </c>
      <c r="AC58" s="70">
        <f>SUM($Z$58,$C$4:E$4)</f>
        <v>-38.764234016666663</v>
      </c>
      <c r="AD58" s="70">
        <f>SUM($Z$58,$C$4:F$4)</f>
        <v>-37.23909501666666</v>
      </c>
      <c r="AE58" s="70">
        <f>SUM($Z$58,$C$4:G$4)</f>
        <v>-11.913969016666659</v>
      </c>
      <c r="AF58" s="70">
        <f>SUM($Z$58,$C$4:H$4)</f>
        <v>12.652064983333343</v>
      </c>
      <c r="AG58" s="70">
        <f>SUM($Z$58,$C$4:I$4)</f>
        <v>31.536864983333341</v>
      </c>
      <c r="AH58" s="70">
        <f>SUM($Z$58,$C$4:J$4)</f>
        <v>49.480204983333344</v>
      </c>
      <c r="AI58" s="70">
        <f>SUM($Z$58,$C$4:K$4)</f>
        <v>55.789860983333341</v>
      </c>
      <c r="AJ58" s="70">
        <f>SUM($Z$58,$C$4:L$4)</f>
        <v>50.593992983333344</v>
      </c>
      <c r="AK58" s="70">
        <f>SUM($Z$58,$C$4:M$4)</f>
        <v>33.694258444871807</v>
      </c>
      <c r="AL58" s="70">
        <f>SUM($Z$58,$C$4:N$4)</f>
        <v>33.694258444871807</v>
      </c>
      <c r="AM58" s="70">
        <f>SUM($AL$58,$C$5:C$5)</f>
        <v>17.187478444871807</v>
      </c>
      <c r="AN58" s="70">
        <f>SUM($AL$58,$C$5:D$5)</f>
        <v>4.0064295448718052</v>
      </c>
      <c r="AO58" s="70">
        <f>SUM($AL$58,$C$5:E$5)</f>
        <v>-0.51227445512819436</v>
      </c>
      <c r="AP58" s="70">
        <f>SUM($AL$58,$C$5:F$5)</f>
        <v>3.6363295448718063</v>
      </c>
      <c r="AQ58" s="70">
        <f>SUM($AL$58,$C$5:G$5)</f>
        <v>18.533493544871803</v>
      </c>
      <c r="AR58" s="70">
        <f>SUM($AL$58,$C$5:H$5)</f>
        <v>31.020608544871806</v>
      </c>
      <c r="AS58" s="70">
        <f>SUM($AL$58,$C$5:I$5)</f>
        <v>40.687249544871804</v>
      </c>
      <c r="AT58" s="70">
        <f>SUM($AL$58,$C$5:J$5)</f>
        <v>43.544333544871805</v>
      </c>
      <c r="AU58" s="70">
        <f>SUM($AL$58,$C$5:K$5)</f>
        <v>27.145418544871802</v>
      </c>
      <c r="AV58" s="70">
        <f>SUM($AL$58,$C$5:L$5)</f>
        <v>-10.0490264551282</v>
      </c>
      <c r="AW58" s="70">
        <f>SUM($AL$58,$C$5:M$5)</f>
        <v>-48.273089883699626</v>
      </c>
      <c r="AX58" s="70">
        <f>SUM($AL$58,$C$5:N$5)</f>
        <v>-48.273089883699626</v>
      </c>
      <c r="AY58" s="70">
        <f>SUM($AX$58,$C$6:C$6)</f>
        <v>-103.88455888369963</v>
      </c>
      <c r="AZ58" s="70">
        <f>SUM($AX$58,$C$6:D$6)</f>
        <v>-160.43228488369962</v>
      </c>
      <c r="BA58" s="70">
        <f>SUM($AX$58,$C$6:E$6)</f>
        <v>-188.89034388369961</v>
      </c>
      <c r="BB58" s="70">
        <f>SUM($AX$58,$C$6:F$6)</f>
        <v>-205.01625088369963</v>
      </c>
      <c r="BC58" s="70">
        <f>SUM($AX$58,$C$6:G$6)</f>
        <v>-208.93384288369964</v>
      </c>
      <c r="BD58" s="70">
        <f>SUM($AX$58,$C$6:H$6)</f>
        <v>-211.90603288369965</v>
      </c>
      <c r="BE58" s="70">
        <f>SUM($AX$58,$C$6:I$6)</f>
        <v>-215.71483288369967</v>
      </c>
      <c r="BF58" s="70">
        <f>SUM($AX$58,$C$6:J$6)</f>
        <v>-218.95217988369967</v>
      </c>
      <c r="BG58" s="70">
        <f>SUM($AX$58,$C$6:K$6)</f>
        <v>-231.63686588369967</v>
      </c>
      <c r="BH58" s="70">
        <f>SUM($AX$58,$C$6:L$6)</f>
        <v>-257.19441088369967</v>
      </c>
      <c r="BI58" s="70">
        <f>SUM($AX$58,$C$6:M$6)</f>
        <v>-284.14044238369968</v>
      </c>
      <c r="BJ58" s="70">
        <f>SUM($AX$58,$C$6:N$6)</f>
        <v>-284.14044238369968</v>
      </c>
      <c r="BK58" s="70">
        <f>SUM($BJ$58,$C$7:C$7)</f>
        <v>-284.14044238369968</v>
      </c>
      <c r="BL58" s="70">
        <f>SUM($BJ$58,$C$7:D$7)</f>
        <v>-284.14044238369968</v>
      </c>
      <c r="BM58" s="70">
        <f>SUM($BJ$58,$C$7:E$7)</f>
        <v>-284.14044238369968</v>
      </c>
      <c r="BN58" s="70">
        <f>SUM($BJ$58,$C$7:F$7)</f>
        <v>-284.14044238369968</v>
      </c>
      <c r="BO58" s="70">
        <f>SUM($BJ$58,$C$7:G$7)</f>
        <v>-284.14044238369968</v>
      </c>
      <c r="BP58" s="70">
        <f>SUM($BJ$58,$C$7:H$7)</f>
        <v>-284.14044238369968</v>
      </c>
      <c r="BQ58" s="70">
        <f>SUM($BJ$58,$C$7:I$7)</f>
        <v>-284.14044238369968</v>
      </c>
      <c r="BR58" s="70">
        <f>SUM($BJ$58,$C$7:J$7)</f>
        <v>-284.14044238369968</v>
      </c>
      <c r="BS58" s="70">
        <f>SUM($BJ$58,$C$7:K$7)</f>
        <v>-284.14044238369968</v>
      </c>
      <c r="BT58" s="70">
        <f>SUM($BJ$58,$C$7:L$7)</f>
        <v>-284.14044238369968</v>
      </c>
      <c r="BU58" s="70">
        <f>SUM($BJ$58,$C$7:M$7)</f>
        <v>-284.14044238369968</v>
      </c>
      <c r="BV58" s="70">
        <f>SUM($BJ$58,$C$7:N$7)</f>
        <v>-284.14044238369968</v>
      </c>
      <c r="BW58" s="70">
        <f>SUM($BV$58,$C$8:C$8)</f>
        <v>-284.14044238369968</v>
      </c>
      <c r="BX58" s="70">
        <f>SUM($BV$58,$C$8:D$8)</f>
        <v>-284.14044238369968</v>
      </c>
      <c r="BY58" s="70">
        <f>SUM($BV$58,$C$8:E$8)</f>
        <v>-284.14044238369968</v>
      </c>
      <c r="BZ58" s="70">
        <f>SUM($BV$58,$C$8:F$8)</f>
        <v>-284.14044238369968</v>
      </c>
      <c r="CA58" s="70">
        <f>SUM($BV$58,$C$8:G$8)</f>
        <v>-284.14044238369968</v>
      </c>
      <c r="CB58" s="70">
        <f>SUM($BV$58,$C$8:H$8)</f>
        <v>-284.14044238369968</v>
      </c>
      <c r="CC58" s="70">
        <f>SUM($BV$58,$C$8:I$8)</f>
        <v>-284.14044238369968</v>
      </c>
      <c r="CD58" s="70">
        <f>SUM($BV$58,$C$8:J$8)</f>
        <v>-284.14044238369968</v>
      </c>
      <c r="CE58" s="70">
        <f>SUM($BV$58,$C$8:K$8)</f>
        <v>-284.14044238369968</v>
      </c>
      <c r="CF58" s="70">
        <f>SUM($BV$58,$C$8:L$8)</f>
        <v>-284.14044238369968</v>
      </c>
      <c r="CG58" s="70">
        <f>SUM($BV$58,$C$8:M$8)</f>
        <v>-284.14044238369968</v>
      </c>
      <c r="CH58" s="70">
        <f>SUM($BV$58,$C$8:N$8)</f>
        <v>-284.14044238369968</v>
      </c>
      <c r="CI58" s="70">
        <f>SUM($CH$58,$C$9:C$9)</f>
        <v>-284.14044238369968</v>
      </c>
      <c r="CJ58" s="70">
        <f>SUM($CH$58,$C$9:D$9)</f>
        <v>-284.14044238369968</v>
      </c>
      <c r="CK58" s="70">
        <f>SUM($CH$58,$C$9:E$9)</f>
        <v>-284.14044238369968</v>
      </c>
      <c r="CL58" s="70">
        <f>SUM($CH$58,$C$9:F$9)</f>
        <v>-284.14044238369968</v>
      </c>
      <c r="CM58" s="70">
        <f>SUM($CH$58,$C$9:G$9)</f>
        <v>-284.14044238369968</v>
      </c>
      <c r="CN58" s="70">
        <f>SUM($CH$58,$C$9:H$9)</f>
        <v>-284.14044238369968</v>
      </c>
      <c r="CO58" s="70">
        <f>SUM($CH$58,$C$9:I$9)</f>
        <v>-284.14044238369968</v>
      </c>
      <c r="CP58" s="70">
        <f>SUM($CH$58,$C$9:J$9)</f>
        <v>-284.14044238369968</v>
      </c>
      <c r="CQ58" s="70">
        <f>SUM($CH$58,$C$9:K$9)</f>
        <v>-284.14044238369968</v>
      </c>
      <c r="CR58" s="70">
        <f>SUM($CH$58,$C$9:L$9)</f>
        <v>-284.14044238369968</v>
      </c>
      <c r="CS58" s="70">
        <f>SUM($CH$58,$C$9:M$9)</f>
        <v>-284.14044238369968</v>
      </c>
      <c r="CT58" s="70">
        <f>SUM($CH$58,$C$9:N$9)</f>
        <v>-284.14044238369968</v>
      </c>
      <c r="CU58" s="65"/>
    </row>
    <row r="59" spans="1:99" s="23" customFormat="1">
      <c r="A59" s="65"/>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c r="AX59" s="65"/>
      <c r="AY59" s="65"/>
      <c r="AZ59" s="65"/>
      <c r="BA59" s="65"/>
      <c r="BB59" s="65"/>
      <c r="BC59" s="65"/>
      <c r="BD59" s="65"/>
      <c r="BE59" s="65"/>
      <c r="BF59" s="65"/>
      <c r="BG59" s="65"/>
      <c r="BH59" s="65"/>
      <c r="BI59" s="65"/>
      <c r="BJ59" s="65"/>
      <c r="BK59" s="65"/>
      <c r="BL59" s="65"/>
      <c r="BM59" s="65"/>
      <c r="BN59" s="65"/>
      <c r="BO59" s="65"/>
      <c r="BP59" s="65"/>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row>
    <row r="60" spans="1:99" s="23" customFormat="1">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c r="AY60" s="65"/>
      <c r="AZ60" s="65"/>
      <c r="BA60" s="65"/>
      <c r="BB60" s="65"/>
      <c r="BC60" s="65"/>
      <c r="BD60" s="65"/>
      <c r="BE60" s="65"/>
      <c r="BF60" s="65"/>
      <c r="BG60" s="65"/>
      <c r="BH60" s="65"/>
      <c r="BI60" s="65"/>
      <c r="BJ60" s="65"/>
      <c r="BK60" s="65"/>
      <c r="BL60" s="65"/>
      <c r="BM60" s="65"/>
      <c r="BN60" s="65"/>
      <c r="BO60" s="65"/>
      <c r="BP60" s="65"/>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row>
    <row r="61" spans="1:99" s="23" customFormat="1">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row>
    <row r="62" spans="1:99" s="23" customFormat="1">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c r="BM62" s="65"/>
      <c r="BN62" s="65"/>
      <c r="BO62" s="65"/>
      <c r="BP62" s="65"/>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row>
    <row r="63" spans="1:99" s="23" customFormat="1">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c r="AY63" s="65"/>
      <c r="AZ63" s="65"/>
      <c r="BA63" s="65"/>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row>
    <row r="64" spans="1:99" s="23" customFormat="1">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row>
    <row r="65" spans="1:99" s="23" customFormat="1">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row>
    <row r="66" spans="1:99" s="23" customFormat="1">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5"/>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row>
    <row r="67" spans="1:99" s="23" customFormat="1">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5"/>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row>
    <row r="68" spans="1:99" s="23" customFormat="1">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row>
    <row r="69" spans="1:99" s="23" customFormat="1">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row>
    <row r="70" spans="1:99" s="23" customFormat="1">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row>
    <row r="71" spans="1:99" s="23" customFormat="1">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row>
    <row r="72" spans="1:99" s="23" customFormat="1">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row>
    <row r="73" spans="1:99" s="23" customForma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row>
    <row r="74" spans="1:99" s="23" customFormat="1">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row>
    <row r="75" spans="1:99" s="23" customFormat="1">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row>
    <row r="76" spans="1:99" s="23" customFormat="1">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row>
    <row r="77" spans="1:99" s="23" customFormat="1">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row>
    <row r="78" spans="1:99" s="23" customFormat="1">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row>
    <row r="79" spans="1:99" s="23" customFormat="1">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row>
    <row r="80" spans="1:99" s="23" customFormat="1">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row>
    <row r="81" spans="1:99" s="23" customFormat="1">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row>
    <row r="82" spans="1:99">
      <c r="A82" s="35"/>
      <c r="B82" s="43"/>
      <c r="C82" s="41"/>
      <c r="D82" s="42"/>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row>
    <row r="83" spans="1:99">
      <c r="A83" s="35"/>
      <c r="B83" s="43"/>
      <c r="C83" s="41"/>
      <c r="D83" s="42"/>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row>
    <row r="84" spans="1:99">
      <c r="A84" s="35"/>
      <c r="B84" s="43"/>
      <c r="C84" s="41"/>
      <c r="D84" s="42"/>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row>
    <row r="85" spans="1:99">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row>
    <row r="86" spans="1:99">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row>
    <row r="87" spans="1:99">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row>
  </sheetData>
  <mergeCells count="2">
    <mergeCell ref="J13:O13"/>
    <mergeCell ref="Q13:V13"/>
  </mergeCells>
  <pageMargins left="0.19685039370078741" right="0.15748031496062992" top="0.51181102362204722" bottom="0.39370078740157483" header="0.31496062992125984" footer="0.31496062992125984"/>
  <pageSetup paperSize="8" scale="64" orientation="landscape" r:id="rId1"/>
  <rowBreaks count="1" manualBreakCount="1">
    <brk id="56" max="16383" man="1"/>
  </rowBreaks>
  <colBreaks count="1" manualBreakCount="1">
    <brk id="16" max="1048575" man="1"/>
  </colBreaks>
  <drawing r:id="rId2"/>
  <legacyDrawing r:id="rId3"/>
</worksheet>
</file>

<file path=xl/worksheets/sheet12.xml><?xml version="1.0" encoding="utf-8"?>
<worksheet xmlns="http://schemas.openxmlformats.org/spreadsheetml/2006/main" xmlns:r="http://schemas.openxmlformats.org/officeDocument/2006/relationships">
  <dimension ref="A1:CV48"/>
  <sheetViews>
    <sheetView zoomScale="85" zoomScaleNormal="85" workbookViewId="0">
      <pane xSplit="3" ySplit="3" topLeftCell="D16" activePane="bottomRight" state="frozen"/>
      <selection pane="topRight"/>
      <selection pane="bottomLeft"/>
      <selection pane="bottomRight"/>
    </sheetView>
  </sheetViews>
  <sheetFormatPr defaultRowHeight="12.75"/>
  <cols>
    <col min="1" max="1" width="74.5" customWidth="1"/>
    <col min="2" max="2" width="9.5" customWidth="1"/>
    <col min="3" max="3" width="41.5" customWidth="1"/>
  </cols>
  <sheetData>
    <row r="1" spans="2:100">
      <c r="B1" s="73"/>
      <c r="C1" s="73"/>
      <c r="D1" s="73"/>
      <c r="E1" s="73"/>
      <c r="F1" s="73"/>
      <c r="G1" s="73"/>
      <c r="H1" s="73"/>
      <c r="I1" s="73"/>
      <c r="J1" s="73"/>
      <c r="K1" s="73"/>
    </row>
    <row r="2" spans="2:100">
      <c r="B2" s="74" t="s">
        <v>68</v>
      </c>
      <c r="C2" s="75"/>
      <c r="D2" s="76"/>
      <c r="E2" s="77"/>
      <c r="F2" s="78"/>
      <c r="G2" s="78"/>
      <c r="H2" s="78"/>
      <c r="I2" s="78"/>
      <c r="J2" s="78"/>
      <c r="K2" s="78"/>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row>
    <row r="3" spans="2:100">
      <c r="B3" s="1"/>
      <c r="C3" s="43"/>
      <c r="D3" s="41"/>
      <c r="E3" s="42"/>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row>
    <row r="4" spans="2:100">
      <c r="B4" s="35"/>
      <c r="C4" s="31"/>
      <c r="D4" s="71">
        <v>38443</v>
      </c>
      <c r="E4" s="71">
        <v>38473</v>
      </c>
      <c r="F4" s="71">
        <v>38504</v>
      </c>
      <c r="G4" s="71">
        <v>38534</v>
      </c>
      <c r="H4" s="71">
        <v>38565</v>
      </c>
      <c r="I4" s="71">
        <v>38596</v>
      </c>
      <c r="J4" s="71">
        <v>38626</v>
      </c>
      <c r="K4" s="71">
        <v>38657</v>
      </c>
      <c r="L4" s="71">
        <v>38687</v>
      </c>
      <c r="M4" s="71">
        <v>38718</v>
      </c>
      <c r="N4" s="71">
        <v>38749</v>
      </c>
      <c r="O4" s="71">
        <v>38777</v>
      </c>
      <c r="P4" s="71">
        <v>38808</v>
      </c>
      <c r="Q4" s="71">
        <v>38838</v>
      </c>
      <c r="R4" s="71">
        <v>38869</v>
      </c>
      <c r="S4" s="71">
        <v>38899</v>
      </c>
      <c r="T4" s="71">
        <v>38930</v>
      </c>
      <c r="U4" s="71">
        <v>38961</v>
      </c>
      <c r="V4" s="71">
        <v>38991</v>
      </c>
      <c r="W4" s="71">
        <v>39022</v>
      </c>
      <c r="X4" s="71">
        <v>39052</v>
      </c>
      <c r="Y4" s="71">
        <v>39083</v>
      </c>
      <c r="Z4" s="71">
        <v>39114</v>
      </c>
      <c r="AA4" s="71">
        <v>39142</v>
      </c>
      <c r="AB4" s="71">
        <v>39173</v>
      </c>
      <c r="AC4" s="71">
        <v>39203</v>
      </c>
      <c r="AD4" s="71">
        <v>39234</v>
      </c>
      <c r="AE4" s="71">
        <v>39264</v>
      </c>
      <c r="AF4" s="71">
        <v>39295</v>
      </c>
      <c r="AG4" s="71">
        <v>39326</v>
      </c>
      <c r="AH4" s="71">
        <v>39356</v>
      </c>
      <c r="AI4" s="71">
        <v>39387</v>
      </c>
      <c r="AJ4" s="71">
        <v>39417</v>
      </c>
      <c r="AK4" s="71">
        <v>39448</v>
      </c>
      <c r="AL4" s="71">
        <v>39479</v>
      </c>
      <c r="AM4" s="71">
        <v>39508</v>
      </c>
      <c r="AN4" s="71">
        <v>39539</v>
      </c>
      <c r="AO4" s="71">
        <v>39569</v>
      </c>
      <c r="AP4" s="71">
        <v>39600</v>
      </c>
      <c r="AQ4" s="71">
        <v>39630</v>
      </c>
      <c r="AR4" s="71">
        <v>39661</v>
      </c>
      <c r="AS4" s="71">
        <v>39692</v>
      </c>
      <c r="AT4" s="71">
        <v>39722</v>
      </c>
      <c r="AU4" s="71">
        <v>39753</v>
      </c>
      <c r="AV4" s="71">
        <v>39783</v>
      </c>
      <c r="AW4" s="71">
        <v>39814</v>
      </c>
      <c r="AX4" s="71">
        <v>39845</v>
      </c>
      <c r="AY4" s="71">
        <v>39873</v>
      </c>
      <c r="AZ4" s="71">
        <v>39904</v>
      </c>
      <c r="BA4" s="71">
        <v>39934</v>
      </c>
      <c r="BB4" s="71">
        <v>39965</v>
      </c>
      <c r="BC4" s="71">
        <v>39995</v>
      </c>
      <c r="BD4" s="71">
        <v>40026</v>
      </c>
      <c r="BE4" s="71">
        <v>40057</v>
      </c>
      <c r="BF4" s="71">
        <v>40087</v>
      </c>
      <c r="BG4" s="71">
        <v>40118</v>
      </c>
      <c r="BH4" s="71">
        <v>40148</v>
      </c>
      <c r="BI4" s="71">
        <v>40179</v>
      </c>
      <c r="BJ4" s="71">
        <v>40210</v>
      </c>
      <c r="BK4" s="71">
        <v>40238</v>
      </c>
      <c r="BL4" s="71">
        <v>40269</v>
      </c>
      <c r="BM4" s="71">
        <v>40299</v>
      </c>
      <c r="BN4" s="71">
        <v>40330</v>
      </c>
      <c r="BO4" s="71">
        <v>40360</v>
      </c>
      <c r="BP4" s="71">
        <v>40391</v>
      </c>
      <c r="BQ4" s="71">
        <v>40422</v>
      </c>
      <c r="BR4" s="71">
        <v>40452</v>
      </c>
      <c r="BS4" s="71">
        <v>40483</v>
      </c>
      <c r="BT4" s="71">
        <v>40513</v>
      </c>
      <c r="BU4" s="71">
        <v>40544</v>
      </c>
      <c r="BV4" s="71">
        <v>40575</v>
      </c>
      <c r="BW4" s="71">
        <v>40603</v>
      </c>
      <c r="BX4" s="71">
        <v>40634</v>
      </c>
      <c r="BY4" s="71">
        <v>40664</v>
      </c>
      <c r="BZ4" s="71">
        <v>40695</v>
      </c>
      <c r="CA4" s="71">
        <v>40725</v>
      </c>
      <c r="CB4" s="71">
        <v>40756</v>
      </c>
      <c r="CC4" s="71">
        <v>40787</v>
      </c>
      <c r="CD4" s="71">
        <v>40817</v>
      </c>
      <c r="CE4" s="71">
        <v>40848</v>
      </c>
      <c r="CF4" s="71">
        <v>40878</v>
      </c>
      <c r="CG4" s="71">
        <v>40909</v>
      </c>
      <c r="CH4" s="71">
        <v>40940</v>
      </c>
      <c r="CI4" s="71">
        <v>40969</v>
      </c>
      <c r="CJ4" s="71">
        <v>41000</v>
      </c>
      <c r="CK4" s="71">
        <v>41030</v>
      </c>
      <c r="CL4" s="71">
        <v>41061</v>
      </c>
      <c r="CM4" s="71">
        <v>41091</v>
      </c>
      <c r="CN4" s="71">
        <v>41122</v>
      </c>
      <c r="CO4" s="35"/>
      <c r="CP4" s="35"/>
      <c r="CQ4" s="35"/>
      <c r="CR4" s="35"/>
      <c r="CS4" s="35"/>
      <c r="CT4" s="35"/>
      <c r="CU4" s="35"/>
      <c r="CV4" s="35"/>
    </row>
    <row r="5" spans="2:100">
      <c r="B5" s="79" t="s">
        <v>69</v>
      </c>
      <c r="C5" s="80" t="s">
        <v>120</v>
      </c>
      <c r="D5" s="72">
        <v>962.90448300000003</v>
      </c>
      <c r="E5" s="72">
        <v>909.11441500000001</v>
      </c>
      <c r="F5" s="72">
        <v>803.929936</v>
      </c>
      <c r="G5" s="72">
        <v>824.66359900000009</v>
      </c>
      <c r="H5" s="72">
        <v>824.05538000000001</v>
      </c>
      <c r="I5" s="72">
        <v>856.62667750000003</v>
      </c>
      <c r="J5" s="72">
        <v>1020.4384865000001</v>
      </c>
      <c r="K5" s="72">
        <v>1247.912615</v>
      </c>
      <c r="L5" s="72">
        <v>1346.484563</v>
      </c>
      <c r="M5" s="72">
        <v>1328.083042</v>
      </c>
      <c r="N5" s="72">
        <v>1182.3119220000001</v>
      </c>
      <c r="O5" s="72">
        <v>1244.111846</v>
      </c>
      <c r="P5" s="72">
        <v>983.860006</v>
      </c>
      <c r="Q5" s="72">
        <v>865.52413999999999</v>
      </c>
      <c r="R5" s="72">
        <v>819.29592200000002</v>
      </c>
      <c r="S5" s="72">
        <v>828.86467200000004</v>
      </c>
      <c r="T5" s="72">
        <v>837.08537999999999</v>
      </c>
      <c r="U5" s="72">
        <v>853.58927099999994</v>
      </c>
      <c r="V5" s="72">
        <v>1028.759742</v>
      </c>
      <c r="W5" s="72">
        <v>1179.057006</v>
      </c>
      <c r="X5" s="72">
        <v>1281.4821320000001</v>
      </c>
      <c r="Y5" s="72">
        <v>1247.6644680000002</v>
      </c>
      <c r="Z5" s="72">
        <v>1103.6293880000001</v>
      </c>
      <c r="AA5" s="72">
        <v>1137.9399960000001</v>
      </c>
      <c r="AB5" s="72">
        <v>933.402738</v>
      </c>
      <c r="AC5" s="72">
        <v>856.35539099999994</v>
      </c>
      <c r="AD5" s="72">
        <v>772.55204200000003</v>
      </c>
      <c r="AE5" s="72">
        <v>808.80534499999999</v>
      </c>
      <c r="AF5" s="72">
        <v>812.83194800000001</v>
      </c>
      <c r="AG5" s="72">
        <v>866.33610199999998</v>
      </c>
      <c r="AH5" s="72">
        <v>1012.2534790000001</v>
      </c>
      <c r="AI5" s="72">
        <v>1190.911875</v>
      </c>
      <c r="AJ5" s="72">
        <v>1311.9575109999998</v>
      </c>
      <c r="AK5" s="72">
        <v>1270.4893810000001</v>
      </c>
      <c r="AL5" s="72">
        <v>1161.1316470000002</v>
      </c>
      <c r="AM5" s="72">
        <v>1201.49333</v>
      </c>
      <c r="AN5" s="72">
        <v>996.46173199999998</v>
      </c>
      <c r="AO5" s="72">
        <v>838.34887500000002</v>
      </c>
      <c r="AP5" s="72">
        <v>777.59296400000005</v>
      </c>
      <c r="AQ5" s="72">
        <v>809.02313600000002</v>
      </c>
      <c r="AR5" s="72">
        <v>808.67079899999999</v>
      </c>
      <c r="AS5" s="72">
        <v>870.48860500000001</v>
      </c>
      <c r="AT5" s="72">
        <v>1051.069058</v>
      </c>
      <c r="AU5" s="72">
        <v>1212.3186170000001</v>
      </c>
      <c r="AV5" s="72">
        <v>1357.7618459999999</v>
      </c>
      <c r="AW5" s="72">
        <v>1339.8872690000001</v>
      </c>
      <c r="AX5" s="72">
        <v>1159.5816459999999</v>
      </c>
      <c r="AY5" s="72">
        <v>1140.026818</v>
      </c>
      <c r="AZ5" s="72">
        <v>907.41279000000009</v>
      </c>
      <c r="BA5" s="72">
        <v>846.29587100000003</v>
      </c>
      <c r="BB5" s="72">
        <v>772.458077</v>
      </c>
      <c r="BC5" s="72">
        <v>794.18391299999996</v>
      </c>
      <c r="BD5" s="72">
        <v>795.03903400000002</v>
      </c>
      <c r="BE5" s="72">
        <v>830.81527700000004</v>
      </c>
      <c r="BF5" s="72">
        <v>976.84995200000003</v>
      </c>
      <c r="BG5" s="72">
        <v>1117.5353479999999</v>
      </c>
      <c r="BH5" s="72">
        <v>1294.1862209999999</v>
      </c>
      <c r="BI5" s="72">
        <v>1332.8655000000001</v>
      </c>
      <c r="BJ5" s="72">
        <v>1143.4178929999998</v>
      </c>
      <c r="BK5" s="72">
        <v>1115.0390709999999</v>
      </c>
      <c r="BL5" s="72">
        <v>929.42448999999999</v>
      </c>
      <c r="BM5" s="72">
        <v>864.49661300000002</v>
      </c>
      <c r="BN5" s="72">
        <v>762.88505399999997</v>
      </c>
      <c r="BO5" s="72">
        <v>791.305432</v>
      </c>
      <c r="BP5" s="72">
        <v>800.54239100000007</v>
      </c>
      <c r="BQ5" s="72">
        <v>832.61818699999992</v>
      </c>
      <c r="BR5" s="72">
        <v>958.16859699999998</v>
      </c>
      <c r="BS5" s="72">
        <v>1163.573879</v>
      </c>
      <c r="BT5" s="72">
        <v>1376.041185</v>
      </c>
      <c r="BU5" s="72">
        <v>1253.2044820000001</v>
      </c>
      <c r="BV5" s="72">
        <v>1047.7809549999999</v>
      </c>
      <c r="BW5" s="72">
        <v>1096.536685</v>
      </c>
      <c r="BX5" s="72">
        <v>867.73994099999993</v>
      </c>
      <c r="BY5" s="72">
        <v>846.65193799999997</v>
      </c>
      <c r="BZ5" s="72">
        <v>785.98194699999999</v>
      </c>
      <c r="CA5" s="72">
        <v>799.01594999999998</v>
      </c>
      <c r="CB5" s="72">
        <v>806.124326</v>
      </c>
      <c r="CC5" s="72">
        <v>807.90660099999991</v>
      </c>
      <c r="CD5" s="72">
        <v>925.84014000000002</v>
      </c>
      <c r="CE5" s="72">
        <v>1025.026022</v>
      </c>
      <c r="CF5" s="72">
        <v>1189.860576</v>
      </c>
      <c r="CG5" s="72">
        <v>1178.28117</v>
      </c>
      <c r="CH5" s="72">
        <v>1114.8934510000001</v>
      </c>
      <c r="CI5" s="72">
        <v>1009.374996</v>
      </c>
      <c r="CJ5" s="72">
        <v>909.89132399999994</v>
      </c>
      <c r="CK5" s="72">
        <v>845.60162800000001</v>
      </c>
      <c r="CL5" s="72">
        <v>786.10436600000003</v>
      </c>
      <c r="CM5" s="72">
        <v>794.38475799999992</v>
      </c>
      <c r="CN5" s="72">
        <v>786.09810600000003</v>
      </c>
      <c r="CO5" s="35"/>
      <c r="CP5" s="35"/>
      <c r="CQ5" s="35"/>
      <c r="CR5" s="35"/>
      <c r="CS5" s="35"/>
      <c r="CT5" s="35"/>
      <c r="CU5" s="35"/>
      <c r="CV5" s="35"/>
    </row>
    <row r="6" spans="2:100">
      <c r="B6" s="79" t="s">
        <v>70</v>
      </c>
      <c r="C6" s="80" t="s">
        <v>18</v>
      </c>
      <c r="D6" s="72">
        <v>962.90448300000003</v>
      </c>
      <c r="E6" s="72">
        <v>909.14412100000004</v>
      </c>
      <c r="F6" s="72">
        <v>816.58394699999997</v>
      </c>
      <c r="G6" s="72">
        <v>826.91392400000007</v>
      </c>
      <c r="H6" s="72">
        <v>827.848749</v>
      </c>
      <c r="I6" s="72">
        <v>860.09642250000002</v>
      </c>
      <c r="J6" s="72">
        <v>1023.2584805</v>
      </c>
      <c r="K6" s="72">
        <v>1248.0130305</v>
      </c>
      <c r="L6" s="72">
        <v>1346.5849784999998</v>
      </c>
      <c r="M6" s="72">
        <v>1323.546902</v>
      </c>
      <c r="N6" s="72">
        <v>1178.3237080000001</v>
      </c>
      <c r="O6" s="72">
        <v>1235.749738</v>
      </c>
      <c r="P6" s="72">
        <v>977.44424300000003</v>
      </c>
      <c r="Q6" s="72">
        <v>864.843076</v>
      </c>
      <c r="R6" s="72">
        <v>822.90768600000001</v>
      </c>
      <c r="S6" s="72">
        <v>835.09461400000009</v>
      </c>
      <c r="T6" s="72">
        <v>841.30083400000001</v>
      </c>
      <c r="U6" s="72">
        <v>854.06629599999997</v>
      </c>
      <c r="V6" s="72">
        <v>1026.9767709999999</v>
      </c>
      <c r="W6" s="72">
        <v>1177.6885400000001</v>
      </c>
      <c r="X6" s="72">
        <v>1277.381568</v>
      </c>
      <c r="Y6" s="72">
        <v>1239.9706800000001</v>
      </c>
      <c r="Z6" s="72">
        <v>1095.552101</v>
      </c>
      <c r="AA6" s="72">
        <v>1133.622834</v>
      </c>
      <c r="AB6" s="72">
        <v>931.899675</v>
      </c>
      <c r="AC6" s="72">
        <v>856.09691199999997</v>
      </c>
      <c r="AD6" s="72">
        <v>770.52489800000001</v>
      </c>
      <c r="AE6" s="72">
        <v>810.29761399999995</v>
      </c>
      <c r="AF6" s="72">
        <v>818.19450900000004</v>
      </c>
      <c r="AG6" s="72">
        <v>879.167913</v>
      </c>
      <c r="AH6" s="72">
        <v>1017.705498</v>
      </c>
      <c r="AI6" s="72">
        <v>1194.9221870000001</v>
      </c>
      <c r="AJ6" s="72">
        <v>1311.4608279999998</v>
      </c>
      <c r="AK6" s="72">
        <v>1274.743958</v>
      </c>
      <c r="AL6" s="72">
        <v>1154.3331980000003</v>
      </c>
      <c r="AM6" s="72">
        <v>1193.6922950000001</v>
      </c>
      <c r="AN6" s="72">
        <v>989.29740600000002</v>
      </c>
      <c r="AO6" s="72">
        <v>834.48548000000005</v>
      </c>
      <c r="AP6" s="72">
        <v>777.23351700000001</v>
      </c>
      <c r="AQ6" s="72">
        <v>812.42456900000002</v>
      </c>
      <c r="AR6" s="72">
        <v>817.59067600000003</v>
      </c>
      <c r="AS6" s="72">
        <v>875.680385</v>
      </c>
      <c r="AT6" s="72">
        <v>1055.9716510000001</v>
      </c>
      <c r="AU6" s="72">
        <v>1215.372132</v>
      </c>
      <c r="AV6" s="72">
        <v>1356.346546</v>
      </c>
      <c r="AW6" s="72">
        <v>1329.3168560000001</v>
      </c>
      <c r="AX6" s="72">
        <v>1142.0635699999998</v>
      </c>
      <c r="AY6" s="72">
        <v>1121.3810600000002</v>
      </c>
      <c r="AZ6" s="72">
        <v>892.41888300000005</v>
      </c>
      <c r="BA6" s="72">
        <v>836.48811500000011</v>
      </c>
      <c r="BB6" s="72">
        <v>768.31298600000002</v>
      </c>
      <c r="BC6" s="72">
        <v>794.99277899999993</v>
      </c>
      <c r="BD6" s="72">
        <v>798.18534699999998</v>
      </c>
      <c r="BE6" s="72">
        <v>835.23161200000004</v>
      </c>
      <c r="BF6" s="72">
        <v>980.00443600000006</v>
      </c>
      <c r="BG6" s="72">
        <v>1120.2086689999999</v>
      </c>
      <c r="BH6" s="72">
        <v>1296.1848449999998</v>
      </c>
      <c r="BI6" s="72">
        <v>1328.90362</v>
      </c>
      <c r="BJ6" s="72">
        <v>1135.2492169999998</v>
      </c>
      <c r="BK6" s="72">
        <v>1104.715424</v>
      </c>
      <c r="BL6" s="72">
        <v>921.02294900000004</v>
      </c>
      <c r="BM6" s="72">
        <v>859.03042499999992</v>
      </c>
      <c r="BN6" s="72">
        <v>761.01910399999997</v>
      </c>
      <c r="BO6" s="72">
        <v>791.554123</v>
      </c>
      <c r="BP6" s="72">
        <v>803.30428500000005</v>
      </c>
      <c r="BQ6" s="72">
        <v>836.551919</v>
      </c>
      <c r="BR6" s="72">
        <v>960.91476399999988</v>
      </c>
      <c r="BS6" s="72">
        <v>1165.210998</v>
      </c>
      <c r="BT6" s="72">
        <v>1377.6944060000001</v>
      </c>
      <c r="BU6" s="72">
        <v>1249.7770700000001</v>
      </c>
      <c r="BV6" s="72">
        <v>1041.1240009999999</v>
      </c>
      <c r="BW6" s="72">
        <v>1091.353278</v>
      </c>
      <c r="BX6" s="72">
        <v>864.07576699999993</v>
      </c>
      <c r="BY6" s="72">
        <v>845.66787899999986</v>
      </c>
      <c r="BZ6" s="72">
        <v>784.30234299999995</v>
      </c>
      <c r="CA6" s="72">
        <v>798.10258799999997</v>
      </c>
      <c r="CB6" s="72">
        <v>805.71911</v>
      </c>
      <c r="CC6" s="72">
        <v>808.29277999999999</v>
      </c>
      <c r="CD6" s="72">
        <v>925.67402299999992</v>
      </c>
      <c r="CE6" s="72">
        <v>1025.2600689999999</v>
      </c>
      <c r="CF6" s="72">
        <v>1189.9665230000001</v>
      </c>
      <c r="CG6" s="72">
        <v>1174.9227599999999</v>
      </c>
      <c r="CH6" s="72">
        <v>1109.67247</v>
      </c>
      <c r="CI6" s="72">
        <v>1003.972268</v>
      </c>
      <c r="CJ6" s="72">
        <v>903.48999299999991</v>
      </c>
      <c r="CK6" s="72">
        <v>840.60886600000003</v>
      </c>
      <c r="CL6" s="72">
        <v>786.64909599999999</v>
      </c>
      <c r="CM6" s="72">
        <v>795.12989199999993</v>
      </c>
      <c r="CN6" s="72">
        <v>786.80272300000001</v>
      </c>
      <c r="CO6" s="35"/>
      <c r="CP6" s="35"/>
      <c r="CQ6" s="35"/>
      <c r="CR6" s="35"/>
      <c r="CS6" s="35"/>
      <c r="CT6" s="35"/>
      <c r="CU6" s="35"/>
      <c r="CV6" s="35"/>
    </row>
    <row r="7" spans="2:100">
      <c r="B7" s="79"/>
      <c r="C7" s="80" t="s">
        <v>19</v>
      </c>
      <c r="D7" s="72">
        <v>955.52274999999997</v>
      </c>
      <c r="E7" s="72">
        <v>900.98963600000002</v>
      </c>
      <c r="F7" s="72">
        <v>816.54754500000001</v>
      </c>
      <c r="G7" s="72">
        <v>831.19477900000004</v>
      </c>
      <c r="H7" s="72">
        <v>830.49249799999996</v>
      </c>
      <c r="I7" s="72">
        <v>865.55339449999997</v>
      </c>
      <c r="J7" s="72">
        <v>1029.9006455000001</v>
      </c>
      <c r="K7" s="72">
        <v>1254.1254745000001</v>
      </c>
      <c r="L7" s="72">
        <v>1351.4665424999998</v>
      </c>
      <c r="M7" s="72">
        <v>1322.53765</v>
      </c>
      <c r="N7" s="72">
        <v>1174.5915910000001</v>
      </c>
      <c r="O7" s="72">
        <v>1223.5387370000001</v>
      </c>
      <c r="P7" s="72">
        <v>959.59349800000007</v>
      </c>
      <c r="Q7" s="72">
        <v>855.44405900000004</v>
      </c>
      <c r="R7" s="72">
        <v>822.33733500000005</v>
      </c>
      <c r="S7" s="72">
        <v>842.01917900000012</v>
      </c>
      <c r="T7" s="72">
        <v>851.36357599999997</v>
      </c>
      <c r="U7" s="72">
        <v>861.443896</v>
      </c>
      <c r="V7" s="72">
        <v>1026.9765789999999</v>
      </c>
      <c r="W7" s="72">
        <v>1172.769051</v>
      </c>
      <c r="X7" s="72">
        <v>1273.9213520000001</v>
      </c>
      <c r="Y7" s="72">
        <v>1235.0161410000001</v>
      </c>
      <c r="Z7" s="72">
        <v>1082.8485430000001</v>
      </c>
      <c r="AA7" s="72">
        <v>1121.0080439999999</v>
      </c>
      <c r="AB7" s="72">
        <v>925.32717100000002</v>
      </c>
      <c r="AC7" s="72">
        <v>854.28979500000003</v>
      </c>
      <c r="AD7" s="72">
        <v>768.528414</v>
      </c>
      <c r="AE7" s="72">
        <v>809.1799729999999</v>
      </c>
      <c r="AF7" s="72">
        <v>819.47002200000009</v>
      </c>
      <c r="AG7" s="72">
        <v>893.19175600000005</v>
      </c>
      <c r="AH7" s="72">
        <v>1035.621478</v>
      </c>
      <c r="AI7" s="72">
        <v>1206.2623430000001</v>
      </c>
      <c r="AJ7" s="72">
        <v>1320.0546939999997</v>
      </c>
      <c r="AK7" s="72">
        <v>1278.789426</v>
      </c>
      <c r="AL7" s="72">
        <v>1154.2743400000002</v>
      </c>
      <c r="AM7" s="72">
        <v>1178.359629</v>
      </c>
      <c r="AN7" s="72">
        <v>967.17043799999999</v>
      </c>
      <c r="AO7" s="72">
        <v>823.65094900000008</v>
      </c>
      <c r="AP7" s="72">
        <v>771.80682899999999</v>
      </c>
      <c r="AQ7" s="72">
        <v>810.36598100000003</v>
      </c>
      <c r="AR7" s="72">
        <v>822.84778500000004</v>
      </c>
      <c r="AS7" s="72">
        <v>885.93753000000004</v>
      </c>
      <c r="AT7" s="72">
        <v>1063.6097199999999</v>
      </c>
      <c r="AU7" s="72">
        <v>1223.578988</v>
      </c>
      <c r="AV7" s="72">
        <v>1358.826587</v>
      </c>
      <c r="AW7" s="72">
        <v>1323.6730750000002</v>
      </c>
      <c r="AX7" s="72">
        <v>1122.9573399999997</v>
      </c>
      <c r="AY7" s="72">
        <v>1090.1371680000002</v>
      </c>
      <c r="AZ7" s="72">
        <v>857.22782299999994</v>
      </c>
      <c r="BA7" s="72">
        <v>806.09992800000009</v>
      </c>
      <c r="BB7" s="72">
        <v>748.50682199999994</v>
      </c>
      <c r="BC7" s="72">
        <v>784.26845000000003</v>
      </c>
      <c r="BD7" s="72">
        <v>799.58056399999998</v>
      </c>
      <c r="BE7" s="72">
        <v>841.74829099999999</v>
      </c>
      <c r="BF7" s="72">
        <v>986.36700500000006</v>
      </c>
      <c r="BG7" s="72">
        <v>1125.1123199999997</v>
      </c>
      <c r="BH7" s="72">
        <v>1301.2067999999999</v>
      </c>
      <c r="BI7" s="72">
        <v>1329.634843</v>
      </c>
      <c r="BJ7" s="72">
        <v>1129.2211549999997</v>
      </c>
      <c r="BK7" s="72">
        <v>1091.171016</v>
      </c>
      <c r="BL7" s="72">
        <v>902.85715199999993</v>
      </c>
      <c r="BM7" s="72">
        <v>844.23736800000006</v>
      </c>
      <c r="BN7" s="72">
        <v>753.98092899999983</v>
      </c>
      <c r="BO7" s="72">
        <v>787.74369400000012</v>
      </c>
      <c r="BP7" s="72">
        <v>805.49095200000011</v>
      </c>
      <c r="BQ7" s="72">
        <v>841.37480799999992</v>
      </c>
      <c r="BR7" s="72">
        <v>964.4888269999999</v>
      </c>
      <c r="BS7" s="72">
        <v>1167.961681</v>
      </c>
      <c r="BT7" s="72">
        <v>1380.2103150000003</v>
      </c>
      <c r="BU7" s="72">
        <v>1251.9283260000002</v>
      </c>
      <c r="BV7" s="72">
        <v>1038.3475149999999</v>
      </c>
      <c r="BW7" s="72">
        <v>1081.4065069999999</v>
      </c>
      <c r="BX7" s="72">
        <v>851.83788099999981</v>
      </c>
      <c r="BY7" s="72">
        <v>841.2081169999999</v>
      </c>
      <c r="BZ7" s="72">
        <v>776.35013699999979</v>
      </c>
      <c r="CA7" s="72">
        <v>784.99000999999998</v>
      </c>
      <c r="CB7" s="72">
        <v>801.18874800000015</v>
      </c>
      <c r="CC7" s="72">
        <v>806.5963549999999</v>
      </c>
      <c r="CD7" s="72">
        <v>923.46429099999989</v>
      </c>
      <c r="CE7" s="72">
        <v>1022.0137729999999</v>
      </c>
      <c r="CF7" s="72">
        <v>1188.2155030000001</v>
      </c>
      <c r="CG7" s="72">
        <v>1175.1314050000001</v>
      </c>
      <c r="CH7" s="72">
        <v>1107.0385940000001</v>
      </c>
      <c r="CI7" s="72">
        <v>997.56603300000006</v>
      </c>
      <c r="CJ7" s="72">
        <v>894.46853699999997</v>
      </c>
      <c r="CK7" s="72">
        <v>830.79907200000002</v>
      </c>
      <c r="CL7" s="72">
        <v>778.15437299999996</v>
      </c>
      <c r="CM7" s="72">
        <v>790.96695599999998</v>
      </c>
      <c r="CN7" s="72">
        <v>785.90156800000011</v>
      </c>
      <c r="CO7" s="35"/>
      <c r="CP7" s="35"/>
      <c r="CQ7" s="35"/>
      <c r="CR7" s="35"/>
      <c r="CS7" s="35"/>
      <c r="CT7" s="35"/>
      <c r="CU7" s="35"/>
      <c r="CV7" s="35"/>
    </row>
    <row r="8" spans="2:100">
      <c r="B8" s="79"/>
      <c r="C8" s="80" t="s">
        <v>20</v>
      </c>
      <c r="D8" s="72">
        <v>955.46729399999992</v>
      </c>
      <c r="E8" s="72">
        <v>900.13500699999997</v>
      </c>
      <c r="F8" s="72">
        <v>816.54754500000001</v>
      </c>
      <c r="G8" s="72">
        <v>830.18123600000001</v>
      </c>
      <c r="H8" s="72">
        <v>831.08897999999999</v>
      </c>
      <c r="I8" s="72">
        <v>865.97973649999994</v>
      </c>
      <c r="J8" s="72">
        <v>1030.2694635</v>
      </c>
      <c r="K8" s="72">
        <v>1257.8433625</v>
      </c>
      <c r="L8" s="72">
        <v>1355.3953314999999</v>
      </c>
      <c r="M8" s="72">
        <v>1324.796112</v>
      </c>
      <c r="N8" s="72">
        <v>1175.5463790000001</v>
      </c>
      <c r="O8" s="72">
        <v>1224.597878</v>
      </c>
      <c r="P8" s="72">
        <v>960.03184700000008</v>
      </c>
      <c r="Q8" s="72">
        <v>852.51442100000008</v>
      </c>
      <c r="R8" s="72">
        <v>817.82319800000005</v>
      </c>
      <c r="S8" s="72">
        <v>839.02563700000007</v>
      </c>
      <c r="T8" s="72">
        <v>850.22291399999995</v>
      </c>
      <c r="U8" s="72">
        <v>862.59531900000002</v>
      </c>
      <c r="V8" s="72">
        <v>1028.7719769999999</v>
      </c>
      <c r="W8" s="72">
        <v>1173.715385</v>
      </c>
      <c r="X8" s="72">
        <v>1274.3310700000002</v>
      </c>
      <c r="Y8" s="72">
        <v>1234.04982</v>
      </c>
      <c r="Z8" s="72">
        <v>1081.1281670000001</v>
      </c>
      <c r="AA8" s="72">
        <v>1118.0572829999999</v>
      </c>
      <c r="AB8" s="72">
        <v>921.97916900000007</v>
      </c>
      <c r="AC8" s="72">
        <v>849.59122400000001</v>
      </c>
      <c r="AD8" s="72">
        <v>762.57478900000001</v>
      </c>
      <c r="AE8" s="72">
        <v>803.89402699999994</v>
      </c>
      <c r="AF8" s="72">
        <v>816.16817600000013</v>
      </c>
      <c r="AG8" s="72">
        <v>895.46025200000008</v>
      </c>
      <c r="AH8" s="72">
        <v>1038.0935360000001</v>
      </c>
      <c r="AI8" s="72">
        <v>1210.1784160000002</v>
      </c>
      <c r="AJ8" s="72">
        <v>1324.4736309999996</v>
      </c>
      <c r="AK8" s="72">
        <v>1283.677224</v>
      </c>
      <c r="AL8" s="72">
        <v>1158.6782090000002</v>
      </c>
      <c r="AM8" s="72">
        <v>1178.4783669999999</v>
      </c>
      <c r="AN8" s="72">
        <v>964.35273299999994</v>
      </c>
      <c r="AO8" s="72">
        <v>819.07264300000008</v>
      </c>
      <c r="AP8" s="72">
        <v>767.39197100000001</v>
      </c>
      <c r="AQ8" s="72">
        <v>806.60112100000003</v>
      </c>
      <c r="AR8" s="72">
        <v>819.95075800000006</v>
      </c>
      <c r="AS8" s="72">
        <v>885.70488699999999</v>
      </c>
      <c r="AT8" s="72">
        <v>1063.7896059999998</v>
      </c>
      <c r="AU8" s="72">
        <v>1224.8032490000001</v>
      </c>
      <c r="AV8" s="72">
        <v>1361.5260250000001</v>
      </c>
      <c r="AW8" s="72">
        <v>1324.5328210000002</v>
      </c>
      <c r="AX8" s="72">
        <v>1120.4713279999996</v>
      </c>
      <c r="AY8" s="72">
        <v>1084.0363410000002</v>
      </c>
      <c r="AZ8" s="72">
        <v>848.06237599999997</v>
      </c>
      <c r="BA8" s="72">
        <v>794.78358900000012</v>
      </c>
      <c r="BB8" s="72">
        <v>734.81760499999984</v>
      </c>
      <c r="BC8" s="72">
        <v>770.24274600000012</v>
      </c>
      <c r="BD8" s="72">
        <v>789.46721300000002</v>
      </c>
      <c r="BE8" s="72">
        <v>836.29194799999993</v>
      </c>
      <c r="BF8" s="72">
        <v>983.48032000000012</v>
      </c>
      <c r="BG8" s="72">
        <v>1123.4356439999997</v>
      </c>
      <c r="BH8" s="72">
        <v>1302.2186109999998</v>
      </c>
      <c r="BI8" s="72">
        <v>1331.2896020000001</v>
      </c>
      <c r="BJ8" s="72">
        <v>1128.7365409999998</v>
      </c>
      <c r="BK8" s="72">
        <v>1088.136481</v>
      </c>
      <c r="BL8" s="72">
        <v>898.10754799999995</v>
      </c>
      <c r="BM8" s="72">
        <v>836.30157700000007</v>
      </c>
      <c r="BN8" s="72">
        <v>744.93007199999988</v>
      </c>
      <c r="BO8" s="72">
        <v>780.61134800000025</v>
      </c>
      <c r="BP8" s="72">
        <v>801.53641800000014</v>
      </c>
      <c r="BQ8" s="72">
        <v>839.20119199999988</v>
      </c>
      <c r="BR8" s="72">
        <v>963.53417200000013</v>
      </c>
      <c r="BS8" s="72">
        <v>1165.741786</v>
      </c>
      <c r="BT8" s="72">
        <v>1379.1516820000002</v>
      </c>
      <c r="BU8" s="72">
        <v>1251.8891940000003</v>
      </c>
      <c r="BV8" s="72">
        <v>1036.1890519999999</v>
      </c>
      <c r="BW8" s="72">
        <v>1078.9741809999998</v>
      </c>
      <c r="BX8" s="72">
        <v>847.9115079999998</v>
      </c>
      <c r="BY8" s="72">
        <v>837.84923899999978</v>
      </c>
      <c r="BZ8" s="72">
        <v>771.36256399999991</v>
      </c>
      <c r="CA8" s="72">
        <v>778.82941100000016</v>
      </c>
      <c r="CB8" s="72">
        <v>792.60601200000008</v>
      </c>
      <c r="CC8" s="72">
        <v>802.15168599999993</v>
      </c>
      <c r="CD8" s="72">
        <v>919.28944300000001</v>
      </c>
      <c r="CE8" s="72">
        <v>1017.9075449999999</v>
      </c>
      <c r="CF8" s="72">
        <v>1184.4980580000001</v>
      </c>
      <c r="CG8" s="72">
        <v>1172.9803489999999</v>
      </c>
      <c r="CH8" s="72">
        <v>1105.1449500000001</v>
      </c>
      <c r="CI8" s="72">
        <v>996.17089099999998</v>
      </c>
      <c r="CJ8" s="72">
        <v>892.67878599999995</v>
      </c>
      <c r="CK8" s="72">
        <v>826.22216399999991</v>
      </c>
      <c r="CL8" s="72">
        <v>771.38419899999985</v>
      </c>
      <c r="CM8" s="72">
        <v>784.25574800000004</v>
      </c>
      <c r="CN8" s="72">
        <v>779.85454200000015</v>
      </c>
      <c r="CO8" s="35"/>
      <c r="CP8" s="35"/>
      <c r="CQ8" s="35"/>
      <c r="CR8" s="35"/>
      <c r="CS8" s="35"/>
      <c r="CT8" s="35"/>
      <c r="CU8" s="35"/>
      <c r="CV8" s="35"/>
    </row>
    <row r="9" spans="2:100">
      <c r="B9" s="79"/>
      <c r="C9" s="80" t="s">
        <v>21</v>
      </c>
      <c r="D9" s="72">
        <v>950.09673799999996</v>
      </c>
      <c r="E9" s="72">
        <v>892.83565099999998</v>
      </c>
      <c r="F9" s="72">
        <v>816.05245600000001</v>
      </c>
      <c r="G9" s="72">
        <v>829.86747600000001</v>
      </c>
      <c r="H9" s="72">
        <v>832.18768699999998</v>
      </c>
      <c r="I9" s="72">
        <v>867.92822949999993</v>
      </c>
      <c r="J9" s="72">
        <v>1031.6488855</v>
      </c>
      <c r="K9" s="72">
        <v>1259.4144705000001</v>
      </c>
      <c r="L9" s="72">
        <v>1357.7394055</v>
      </c>
      <c r="M9" s="72">
        <v>1320.0274059999999</v>
      </c>
      <c r="N9" s="72">
        <v>1176.2893160000001</v>
      </c>
      <c r="O9" s="72">
        <v>1225.340222</v>
      </c>
      <c r="P9" s="72">
        <v>961.06401000000005</v>
      </c>
      <c r="Q9" s="72">
        <v>857.15405600000008</v>
      </c>
      <c r="R9" s="72">
        <v>818.16988700000002</v>
      </c>
      <c r="S9" s="72">
        <v>838.45102200000008</v>
      </c>
      <c r="T9" s="72">
        <v>851.30422199999998</v>
      </c>
      <c r="U9" s="72">
        <v>863.44170900000006</v>
      </c>
      <c r="V9" s="72">
        <v>1029.534465</v>
      </c>
      <c r="W9" s="72">
        <v>1173.5875469999999</v>
      </c>
      <c r="X9" s="72">
        <v>1273.2156510000002</v>
      </c>
      <c r="Y9" s="72">
        <v>1230.4916470000001</v>
      </c>
      <c r="Z9" s="72">
        <v>1079.924448</v>
      </c>
      <c r="AA9" s="72">
        <v>1118.1634689999998</v>
      </c>
      <c r="AB9" s="72">
        <v>921.00485400000002</v>
      </c>
      <c r="AC9" s="72">
        <v>849.57394999999997</v>
      </c>
      <c r="AD9" s="72">
        <v>762.83583399999998</v>
      </c>
      <c r="AE9" s="72">
        <v>804.43478399999992</v>
      </c>
      <c r="AF9" s="72">
        <v>816.47127200000011</v>
      </c>
      <c r="AG9" s="72">
        <v>895.98489900000004</v>
      </c>
      <c r="AH9" s="72">
        <v>1039.681294</v>
      </c>
      <c r="AI9" s="72">
        <v>1211.1939450000002</v>
      </c>
      <c r="AJ9" s="72">
        <v>1322.9607569999996</v>
      </c>
      <c r="AK9" s="72">
        <v>1287.57167</v>
      </c>
      <c r="AL9" s="72">
        <v>1163.4250040000002</v>
      </c>
      <c r="AM9" s="72">
        <v>1182.9103269999998</v>
      </c>
      <c r="AN9" s="72">
        <v>965.35230999999999</v>
      </c>
      <c r="AO9" s="72">
        <v>820.42810600000007</v>
      </c>
      <c r="AP9" s="72">
        <v>768.43990299999996</v>
      </c>
      <c r="AQ9" s="72">
        <v>805.92091900000003</v>
      </c>
      <c r="AR9" s="72">
        <v>817.51972600000011</v>
      </c>
      <c r="AS9" s="72">
        <v>879.90481299999999</v>
      </c>
      <c r="AT9" s="72">
        <v>1055.9369289999997</v>
      </c>
      <c r="AU9" s="72">
        <v>1214.3987180000001</v>
      </c>
      <c r="AV9" s="72">
        <v>1347.644673</v>
      </c>
      <c r="AW9" s="72">
        <v>1304.7537840000002</v>
      </c>
      <c r="AX9" s="72">
        <v>1104.9172239999996</v>
      </c>
      <c r="AY9" s="72">
        <v>1063.5561150000003</v>
      </c>
      <c r="AZ9" s="72">
        <v>831.00101699999993</v>
      </c>
      <c r="BA9" s="72">
        <v>781.49884600000007</v>
      </c>
      <c r="BB9" s="72">
        <v>724.45163799999989</v>
      </c>
      <c r="BC9" s="72">
        <v>761.3140810000001</v>
      </c>
      <c r="BD9" s="72">
        <v>783.01134100000002</v>
      </c>
      <c r="BE9" s="72">
        <v>828.8921509999999</v>
      </c>
      <c r="BF9" s="72">
        <v>975.6703480000001</v>
      </c>
      <c r="BG9" s="72">
        <v>1114.7947929999996</v>
      </c>
      <c r="BH9" s="72">
        <v>1291.5856319999998</v>
      </c>
      <c r="BI9" s="72">
        <v>1319.2595800000001</v>
      </c>
      <c r="BJ9" s="72">
        <v>1117.2124239999998</v>
      </c>
      <c r="BK9" s="72">
        <v>1075.5600999999999</v>
      </c>
      <c r="BL9" s="72">
        <v>884.830377</v>
      </c>
      <c r="BM9" s="72">
        <v>824.23735500000009</v>
      </c>
      <c r="BN9" s="72">
        <v>734.10640799999987</v>
      </c>
      <c r="BO9" s="72">
        <v>770.45868800000028</v>
      </c>
      <c r="BP9" s="72">
        <v>792.82699300000013</v>
      </c>
      <c r="BQ9" s="72">
        <v>832.42430799999977</v>
      </c>
      <c r="BR9" s="72">
        <v>957.33075700000018</v>
      </c>
      <c r="BS9" s="72">
        <v>1161.5132189999999</v>
      </c>
      <c r="BT9" s="72">
        <v>1373.7998560000001</v>
      </c>
      <c r="BU9" s="72">
        <v>1246.5005130000002</v>
      </c>
      <c r="BV9" s="72">
        <v>1029.7097479999998</v>
      </c>
      <c r="BW9" s="72">
        <v>1070.8707929999998</v>
      </c>
      <c r="BX9" s="72">
        <v>841.62752499999999</v>
      </c>
      <c r="BY9" s="72">
        <v>831.90389299999958</v>
      </c>
      <c r="BZ9" s="72">
        <v>765.71691299999986</v>
      </c>
      <c r="CA9" s="72">
        <v>773.14571600000022</v>
      </c>
      <c r="CB9" s="72">
        <v>788.0033820000001</v>
      </c>
      <c r="CC9" s="72">
        <v>798.76371499999982</v>
      </c>
      <c r="CD9" s="72">
        <v>915.05436400000008</v>
      </c>
      <c r="CE9" s="72">
        <v>1012.9430369999999</v>
      </c>
      <c r="CF9" s="72">
        <v>1178.245676</v>
      </c>
      <c r="CG9" s="72">
        <v>1167.1860509999999</v>
      </c>
      <c r="CH9" s="72">
        <v>1098.982972</v>
      </c>
      <c r="CI9" s="72">
        <v>989.30438099999992</v>
      </c>
      <c r="CJ9" s="72">
        <v>886.52726400000006</v>
      </c>
      <c r="CK9" s="72">
        <v>819.99547099999984</v>
      </c>
      <c r="CL9" s="72">
        <v>766.40384999999981</v>
      </c>
      <c r="CM9" s="72">
        <v>779.93252500000006</v>
      </c>
      <c r="CN9" s="72">
        <v>775.3950020000002</v>
      </c>
      <c r="CO9" s="35"/>
      <c r="CP9" s="35"/>
      <c r="CQ9" s="35"/>
      <c r="CR9" s="35"/>
      <c r="CS9" s="35"/>
      <c r="CT9" s="35"/>
      <c r="CU9" s="35"/>
      <c r="CV9" s="35"/>
    </row>
    <row r="10" spans="2:100">
      <c r="B10" s="79"/>
      <c r="C10" s="80" t="s">
        <v>22</v>
      </c>
      <c r="D10" s="72">
        <v>950.09673799999996</v>
      </c>
      <c r="E10" s="72">
        <v>892.83565099999998</v>
      </c>
      <c r="F10" s="72">
        <v>816.05245600000001</v>
      </c>
      <c r="G10" s="72">
        <v>829.86747600000001</v>
      </c>
      <c r="H10" s="72">
        <v>832.18768699999998</v>
      </c>
      <c r="I10" s="72">
        <v>867.92822949999993</v>
      </c>
      <c r="J10" s="72">
        <v>1031.6488855</v>
      </c>
      <c r="K10" s="72">
        <v>1259.4144705000001</v>
      </c>
      <c r="L10" s="72">
        <v>1357.7394055</v>
      </c>
      <c r="M10" s="72">
        <v>1320.0274059999999</v>
      </c>
      <c r="N10" s="72">
        <v>1176.2893160000001</v>
      </c>
      <c r="O10" s="72">
        <v>1225.340222</v>
      </c>
      <c r="P10" s="72">
        <v>961.06401000000005</v>
      </c>
      <c r="Q10" s="72">
        <v>857.15405600000008</v>
      </c>
      <c r="R10" s="72">
        <v>818.16988700000002</v>
      </c>
      <c r="S10" s="72">
        <v>838.45102200000008</v>
      </c>
      <c r="T10" s="72">
        <v>851.30422199999998</v>
      </c>
      <c r="U10" s="72">
        <v>863.44170900000006</v>
      </c>
      <c r="V10" s="72">
        <v>1029.534465</v>
      </c>
      <c r="W10" s="72">
        <v>1173.5875469999999</v>
      </c>
      <c r="X10" s="72">
        <v>1273.2156510000002</v>
      </c>
      <c r="Y10" s="72">
        <v>1230.4916470000001</v>
      </c>
      <c r="Z10" s="72">
        <v>1079.924448</v>
      </c>
      <c r="AA10" s="72">
        <v>1118.1634689999998</v>
      </c>
      <c r="AB10" s="72">
        <v>921.00485400000002</v>
      </c>
      <c r="AC10" s="72">
        <v>849.57394999999997</v>
      </c>
      <c r="AD10" s="72">
        <v>762.83583399999998</v>
      </c>
      <c r="AE10" s="72">
        <v>804.43478399999992</v>
      </c>
      <c r="AF10" s="72">
        <v>816.47127200000011</v>
      </c>
      <c r="AG10" s="72">
        <v>895.98489900000004</v>
      </c>
      <c r="AH10" s="72">
        <v>1039.681294</v>
      </c>
      <c r="AI10" s="72">
        <v>1211.1939450000002</v>
      </c>
      <c r="AJ10" s="72">
        <v>1322.9607569999996</v>
      </c>
      <c r="AK10" s="72">
        <v>1287.57167</v>
      </c>
      <c r="AL10" s="72">
        <v>1163.4250040000002</v>
      </c>
      <c r="AM10" s="72">
        <v>1182.9103269999998</v>
      </c>
      <c r="AN10" s="72">
        <v>965.35230999999999</v>
      </c>
      <c r="AO10" s="72">
        <v>820.42810600000007</v>
      </c>
      <c r="AP10" s="72">
        <v>768.43990299999996</v>
      </c>
      <c r="AQ10" s="72">
        <v>805.92091900000003</v>
      </c>
      <c r="AR10" s="72">
        <v>817.51972600000011</v>
      </c>
      <c r="AS10" s="72">
        <v>879.90481299999999</v>
      </c>
      <c r="AT10" s="72">
        <v>1055.9369289999997</v>
      </c>
      <c r="AU10" s="72">
        <v>1214.3987180000001</v>
      </c>
      <c r="AV10" s="72">
        <v>1347.644673</v>
      </c>
      <c r="AW10" s="72">
        <v>1304.7537840000002</v>
      </c>
      <c r="AX10" s="72">
        <v>1104.9172239999996</v>
      </c>
      <c r="AY10" s="72">
        <v>1063.5561150000003</v>
      </c>
      <c r="AZ10" s="72">
        <v>831.00101699999993</v>
      </c>
      <c r="BA10" s="72">
        <v>781.49884600000007</v>
      </c>
      <c r="BB10" s="72">
        <v>724.45163799999989</v>
      </c>
      <c r="BC10" s="72">
        <v>761.3140810000001</v>
      </c>
      <c r="BD10" s="72">
        <v>783.01134100000002</v>
      </c>
      <c r="BE10" s="72">
        <v>828.8921509999999</v>
      </c>
      <c r="BF10" s="72">
        <v>975.6703480000001</v>
      </c>
      <c r="BG10" s="72">
        <v>1114.7947929999996</v>
      </c>
      <c r="BH10" s="72">
        <v>1291.5856319999998</v>
      </c>
      <c r="BI10" s="72">
        <v>1319.2595800000001</v>
      </c>
      <c r="BJ10" s="72">
        <v>1117.2124239999998</v>
      </c>
      <c r="BK10" s="72">
        <v>1075.5600999999999</v>
      </c>
      <c r="BL10" s="72">
        <v>884.830377</v>
      </c>
      <c r="BM10" s="72">
        <v>824.23735500000009</v>
      </c>
      <c r="BN10" s="72">
        <v>734.10640799999987</v>
      </c>
      <c r="BO10" s="72">
        <v>770.45868800000028</v>
      </c>
      <c r="BP10" s="72">
        <v>792.82699300000013</v>
      </c>
      <c r="BQ10" s="72">
        <v>832.42430799999977</v>
      </c>
      <c r="BR10" s="72">
        <v>957.33075700000018</v>
      </c>
      <c r="BS10" s="72">
        <v>1161.5132189999999</v>
      </c>
      <c r="BT10" s="72">
        <v>1373.7998560000001</v>
      </c>
      <c r="BU10" s="72">
        <v>1246.5005130000002</v>
      </c>
      <c r="BV10" s="72">
        <v>1029.7097479999998</v>
      </c>
      <c r="BW10" s="72">
        <v>1070.8707929999998</v>
      </c>
      <c r="BX10" s="72">
        <v>841.62752499999999</v>
      </c>
      <c r="BY10" s="72">
        <v>831.90389299999958</v>
      </c>
      <c r="BZ10" s="72">
        <v>765.71691299999986</v>
      </c>
      <c r="CA10" s="72">
        <v>773.14571600000022</v>
      </c>
      <c r="CB10" s="72">
        <v>788.0033820000001</v>
      </c>
      <c r="CC10" s="72">
        <v>798.76371499999982</v>
      </c>
      <c r="CD10" s="72">
        <v>915.05436400000008</v>
      </c>
      <c r="CE10" s="72">
        <v>1012.9430369999999</v>
      </c>
      <c r="CF10" s="72">
        <v>1178.245676</v>
      </c>
      <c r="CG10" s="72">
        <v>1167.1860509999999</v>
      </c>
      <c r="CH10" s="72">
        <v>1098.982972</v>
      </c>
      <c r="CI10" s="72">
        <v>989.30438099999992</v>
      </c>
      <c r="CJ10" s="72">
        <v>886.52726400000006</v>
      </c>
      <c r="CK10" s="72">
        <v>819.99547099999984</v>
      </c>
      <c r="CL10" s="72">
        <v>766.40384999999981</v>
      </c>
      <c r="CM10" s="72">
        <v>779.93252500000006</v>
      </c>
      <c r="CN10" s="72">
        <v>775.3950020000002</v>
      </c>
      <c r="CO10" s="35"/>
      <c r="CP10" s="35"/>
      <c r="CQ10" s="35"/>
      <c r="CR10" s="35"/>
      <c r="CS10" s="35"/>
      <c r="CT10" s="35"/>
      <c r="CU10" s="35"/>
      <c r="CV10" s="35"/>
    </row>
    <row r="11" spans="2:100">
      <c r="B11" s="81"/>
      <c r="C11" s="31" t="s">
        <v>67</v>
      </c>
      <c r="D11" s="72">
        <v>987.87279788422506</v>
      </c>
      <c r="E11" s="72">
        <v>868.97045596882504</v>
      </c>
      <c r="F11" s="72">
        <v>810.88070536672649</v>
      </c>
      <c r="G11" s="72">
        <v>802.70022345479379</v>
      </c>
      <c r="H11" s="72">
        <v>809.31399177480216</v>
      </c>
      <c r="I11" s="72">
        <v>864.63524300222412</v>
      </c>
      <c r="J11" s="72">
        <v>1023.6429763299091</v>
      </c>
      <c r="K11" s="72">
        <v>1232.619975090287</v>
      </c>
      <c r="L11" s="72">
        <v>1353.2503482326631</v>
      </c>
      <c r="M11" s="72">
        <v>1295.2240045149108</v>
      </c>
      <c r="N11" s="72">
        <v>1174.3957017406963</v>
      </c>
      <c r="O11" s="72">
        <v>1286.6030126115452</v>
      </c>
      <c r="P11" s="72">
        <v>1017.0235693320851</v>
      </c>
      <c r="Q11" s="72">
        <v>867.06563086341816</v>
      </c>
      <c r="R11" s="72">
        <v>795.20363037517268</v>
      </c>
      <c r="S11" s="72">
        <v>796.29594624767083</v>
      </c>
      <c r="T11" s="72">
        <v>821.85871830732685</v>
      </c>
      <c r="U11" s="72">
        <v>844.62798998406697</v>
      </c>
      <c r="V11" s="72">
        <v>994.95519878683422</v>
      </c>
      <c r="W11" s="72">
        <v>1167.2364680873247</v>
      </c>
      <c r="X11" s="72">
        <v>1281.8323608310352</v>
      </c>
      <c r="Y11" s="72">
        <v>1247.3635703317723</v>
      </c>
      <c r="Z11" s="72">
        <v>1110.9122454373971</v>
      </c>
      <c r="AA11" s="72">
        <v>1194.380724283734</v>
      </c>
      <c r="AB11" s="72">
        <v>900.23917466791522</v>
      </c>
      <c r="AC11" s="72">
        <v>854.81390013658211</v>
      </c>
      <c r="AD11" s="72">
        <v>796.64433362482691</v>
      </c>
      <c r="AE11" s="72">
        <v>841.37407075232909</v>
      </c>
      <c r="AF11" s="72">
        <v>828.05860969267314</v>
      </c>
      <c r="AG11" s="72">
        <v>875.29738301593216</v>
      </c>
      <c r="AH11" s="72">
        <v>1046.0580222131664</v>
      </c>
      <c r="AI11" s="72">
        <v>1202.7324129126741</v>
      </c>
      <c r="AJ11" s="72">
        <v>1311.6072821689647</v>
      </c>
      <c r="AK11" s="72">
        <v>1270.7902786682275</v>
      </c>
      <c r="AL11" s="72">
        <v>1153.8487895626038</v>
      </c>
      <c r="AM11" s="72">
        <v>1145.0526017162672</v>
      </c>
      <c r="AN11" s="72">
        <v>1028.1882226120906</v>
      </c>
      <c r="AO11" s="72">
        <v>812.51238909163567</v>
      </c>
      <c r="AP11" s="72">
        <v>806.11438787896168</v>
      </c>
      <c r="AQ11" s="72">
        <v>819.60168037536687</v>
      </c>
      <c r="AR11" s="72">
        <v>822.32853305795948</v>
      </c>
      <c r="AS11" s="72">
        <v>870.90891884508437</v>
      </c>
      <c r="AT11" s="72">
        <v>1041.2581471328365</v>
      </c>
      <c r="AU11" s="72">
        <v>1179.2909441143051</v>
      </c>
      <c r="AV11" s="72">
        <v>1318.3740244544369</v>
      </c>
      <c r="AW11" s="72">
        <v>1287.7030047907026</v>
      </c>
      <c r="AX11" s="72">
        <v>1113.8988035280076</v>
      </c>
      <c r="AY11" s="72">
        <v>1117.2498974879713</v>
      </c>
      <c r="AZ11" s="72">
        <v>895.74249437334095</v>
      </c>
      <c r="BA11" s="72">
        <v>851.71507002561441</v>
      </c>
      <c r="BB11" s="72">
        <v>794.15699404692259</v>
      </c>
      <c r="BC11" s="72">
        <v>787.7303227637351</v>
      </c>
      <c r="BD11" s="72">
        <v>801.3265715682677</v>
      </c>
      <c r="BE11" s="72">
        <v>849.39454336713129</v>
      </c>
      <c r="BF11" s="72">
        <v>999.21095805108803</v>
      </c>
      <c r="BG11" s="72">
        <v>1131.2000996236859</v>
      </c>
      <c r="BH11" s="72">
        <v>1304.6953450054298</v>
      </c>
      <c r="BI11" s="72">
        <v>1340.4319707096308</v>
      </c>
      <c r="BJ11" s="72">
        <v>1148.8417855056703</v>
      </c>
      <c r="BK11" s="72">
        <v>1140.7075920715181</v>
      </c>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35"/>
      <c r="CP11" s="35"/>
      <c r="CQ11" s="35"/>
      <c r="CR11" s="35"/>
      <c r="CS11" s="35"/>
      <c r="CT11" s="35"/>
      <c r="CU11" s="35"/>
      <c r="CV11" s="35"/>
    </row>
    <row r="12" spans="2:100">
      <c r="B12" s="82"/>
    </row>
    <row r="13" spans="2:100">
      <c r="B13" s="82"/>
    </row>
    <row r="14" spans="2:100" ht="15" thickBot="1">
      <c r="B14" s="79" t="s">
        <v>71</v>
      </c>
      <c r="C14" s="83"/>
      <c r="BL14" s="84"/>
      <c r="BM14" s="84"/>
      <c r="BN14" s="84"/>
      <c r="BO14" s="84"/>
      <c r="BP14" s="84"/>
      <c r="BQ14" s="84"/>
      <c r="BR14" s="84"/>
      <c r="BS14" s="84"/>
      <c r="BT14" s="84"/>
      <c r="BU14" s="84"/>
      <c r="BV14" s="84"/>
      <c r="BW14" s="84"/>
      <c r="BX14" s="84"/>
      <c r="BY14" s="84"/>
      <c r="BZ14" s="84"/>
      <c r="CA14" s="84"/>
      <c r="CB14" s="84"/>
      <c r="CC14" s="84"/>
      <c r="CD14" s="84"/>
      <c r="CE14" s="84"/>
      <c r="CF14" s="84"/>
      <c r="CG14" s="84"/>
      <c r="CH14" s="84"/>
      <c r="CI14" s="84"/>
      <c r="CJ14" s="84"/>
      <c r="CK14" s="84"/>
      <c r="CL14" s="84"/>
      <c r="CM14" s="84"/>
      <c r="CN14" s="84"/>
      <c r="CO14" s="84"/>
      <c r="CP14" s="84"/>
      <c r="CQ14" s="84"/>
      <c r="CR14" s="84"/>
      <c r="CS14" s="84"/>
      <c r="CT14" s="84"/>
      <c r="CU14" s="84"/>
      <c r="CV14" s="85"/>
    </row>
    <row r="15" spans="2:100" ht="14.25">
      <c r="B15" s="82"/>
      <c r="C15" s="86"/>
      <c r="D15" s="87">
        <v>200504</v>
      </c>
      <c r="E15" s="87">
        <v>200505</v>
      </c>
      <c r="F15" s="87">
        <v>200506</v>
      </c>
      <c r="G15" s="87">
        <v>200507</v>
      </c>
      <c r="H15" s="87">
        <v>200508</v>
      </c>
      <c r="I15" s="87">
        <v>200509</v>
      </c>
      <c r="J15" s="87">
        <v>200510</v>
      </c>
      <c r="K15" s="87">
        <v>200511</v>
      </c>
      <c r="L15" s="87">
        <v>200512</v>
      </c>
      <c r="M15" s="87">
        <v>200601</v>
      </c>
      <c r="N15" s="87">
        <v>200602</v>
      </c>
      <c r="O15" s="87">
        <v>200603</v>
      </c>
      <c r="P15" s="87">
        <v>200604</v>
      </c>
      <c r="Q15" s="87">
        <v>200605</v>
      </c>
      <c r="R15" s="87">
        <v>200606</v>
      </c>
      <c r="S15" s="87">
        <v>200607</v>
      </c>
      <c r="T15" s="87">
        <v>200608</v>
      </c>
      <c r="U15" s="87">
        <v>200609</v>
      </c>
      <c r="V15" s="87">
        <v>200610</v>
      </c>
      <c r="W15" s="87">
        <v>200611</v>
      </c>
      <c r="X15" s="87">
        <v>200612</v>
      </c>
      <c r="Y15" s="87">
        <v>200701</v>
      </c>
      <c r="Z15" s="87">
        <v>200702</v>
      </c>
      <c r="AA15" s="87">
        <v>200703</v>
      </c>
      <c r="AB15" s="87">
        <v>200704</v>
      </c>
      <c r="AC15" s="87">
        <v>200705</v>
      </c>
      <c r="AD15" s="87">
        <v>200706</v>
      </c>
      <c r="AE15" s="87">
        <v>200707</v>
      </c>
      <c r="AF15" s="87">
        <v>200708</v>
      </c>
      <c r="AG15" s="87">
        <v>200709</v>
      </c>
      <c r="AH15" s="87">
        <v>200710</v>
      </c>
      <c r="AI15" s="87">
        <v>200711</v>
      </c>
      <c r="AJ15" s="87">
        <v>200712</v>
      </c>
      <c r="AK15" s="87">
        <v>200801</v>
      </c>
      <c r="AL15" s="87">
        <v>200802</v>
      </c>
      <c r="AM15" s="87">
        <v>200803</v>
      </c>
      <c r="AN15" s="87">
        <v>200804</v>
      </c>
      <c r="AO15" s="87">
        <v>200805</v>
      </c>
      <c r="AP15" s="87">
        <v>200806</v>
      </c>
      <c r="AQ15" s="87">
        <v>200807</v>
      </c>
      <c r="AR15" s="87">
        <v>200808</v>
      </c>
      <c r="AS15" s="87">
        <v>200809</v>
      </c>
      <c r="AT15" s="87">
        <v>200810</v>
      </c>
      <c r="AU15" s="87">
        <v>200811</v>
      </c>
      <c r="AV15" s="87">
        <v>200812</v>
      </c>
      <c r="AW15" s="87">
        <v>200901</v>
      </c>
      <c r="AX15" s="87">
        <v>200902</v>
      </c>
      <c r="AY15" s="87">
        <v>200903</v>
      </c>
      <c r="AZ15" s="87">
        <v>200904</v>
      </c>
      <c r="BA15" s="87">
        <v>200905</v>
      </c>
      <c r="BB15" s="87">
        <v>200906</v>
      </c>
      <c r="BC15" s="87">
        <v>200907</v>
      </c>
      <c r="BD15" s="87">
        <v>200908</v>
      </c>
      <c r="BE15" s="87">
        <v>200909</v>
      </c>
      <c r="BF15" s="87">
        <v>200910</v>
      </c>
      <c r="BG15" s="87">
        <v>200911</v>
      </c>
      <c r="BH15" s="87">
        <v>200912</v>
      </c>
      <c r="BI15" s="87">
        <v>201001</v>
      </c>
      <c r="BJ15" s="87">
        <v>201002</v>
      </c>
      <c r="BK15" s="88">
        <v>201003</v>
      </c>
      <c r="BL15" s="89">
        <f>BK15+1</f>
        <v>201004</v>
      </c>
      <c r="BM15" s="90">
        <f t="shared" ref="BM15:BT15" si="0">BL15+1</f>
        <v>201005</v>
      </c>
      <c r="BN15" s="90">
        <f t="shared" si="0"/>
        <v>201006</v>
      </c>
      <c r="BO15" s="90">
        <f t="shared" si="0"/>
        <v>201007</v>
      </c>
      <c r="BP15" s="90">
        <f t="shared" si="0"/>
        <v>201008</v>
      </c>
      <c r="BQ15" s="90">
        <f t="shared" si="0"/>
        <v>201009</v>
      </c>
      <c r="BR15" s="90">
        <f t="shared" si="0"/>
        <v>201010</v>
      </c>
      <c r="BS15" s="90">
        <f t="shared" si="0"/>
        <v>201011</v>
      </c>
      <c r="BT15" s="90">
        <f t="shared" si="0"/>
        <v>201012</v>
      </c>
      <c r="BU15" s="90">
        <v>201101</v>
      </c>
      <c r="BV15" s="90">
        <f>BU15+1</f>
        <v>201102</v>
      </c>
      <c r="BW15" s="90">
        <f t="shared" ref="BW15:CF15" si="1">BV15+1</f>
        <v>201103</v>
      </c>
      <c r="BX15" s="90">
        <f t="shared" si="1"/>
        <v>201104</v>
      </c>
      <c r="BY15" s="90">
        <f t="shared" si="1"/>
        <v>201105</v>
      </c>
      <c r="BZ15" s="90">
        <f t="shared" si="1"/>
        <v>201106</v>
      </c>
      <c r="CA15" s="90">
        <f t="shared" si="1"/>
        <v>201107</v>
      </c>
      <c r="CB15" s="90">
        <f t="shared" si="1"/>
        <v>201108</v>
      </c>
      <c r="CC15" s="90">
        <f t="shared" si="1"/>
        <v>201109</v>
      </c>
      <c r="CD15" s="90">
        <f t="shared" si="1"/>
        <v>201110</v>
      </c>
      <c r="CE15" s="90">
        <f t="shared" si="1"/>
        <v>201111</v>
      </c>
      <c r="CF15" s="90">
        <f t="shared" si="1"/>
        <v>201112</v>
      </c>
      <c r="CG15" s="90">
        <v>201201</v>
      </c>
      <c r="CH15" s="90">
        <f>CG15+1</f>
        <v>201202</v>
      </c>
      <c r="CI15" s="90">
        <f t="shared" ref="CI15:CR15" si="2">CH15+1</f>
        <v>201203</v>
      </c>
      <c r="CJ15" s="90">
        <f t="shared" si="2"/>
        <v>201204</v>
      </c>
      <c r="CK15" s="90">
        <f t="shared" si="2"/>
        <v>201205</v>
      </c>
      <c r="CL15" s="90">
        <f t="shared" si="2"/>
        <v>201206</v>
      </c>
      <c r="CM15" s="90">
        <f t="shared" si="2"/>
        <v>201207</v>
      </c>
      <c r="CN15" s="90">
        <f t="shared" si="2"/>
        <v>201208</v>
      </c>
      <c r="CO15" s="90">
        <f t="shared" si="2"/>
        <v>201209</v>
      </c>
      <c r="CP15" s="90">
        <f>CO15+1</f>
        <v>201210</v>
      </c>
      <c r="CQ15" s="90">
        <f t="shared" si="2"/>
        <v>201211</v>
      </c>
      <c r="CR15" s="90">
        <f t="shared" si="2"/>
        <v>201212</v>
      </c>
      <c r="CS15" s="90">
        <v>201301</v>
      </c>
      <c r="CT15" s="90">
        <f>CS15+1</f>
        <v>201302</v>
      </c>
      <c r="CU15" s="91">
        <f>CT15+1</f>
        <v>201303</v>
      </c>
      <c r="CV15" s="85"/>
    </row>
    <row r="16" spans="2:100" ht="14.25">
      <c r="B16" s="82"/>
      <c r="C16" s="92" t="s">
        <v>72</v>
      </c>
      <c r="D16" s="93">
        <f>IF(D6=0,0,D6-D5)</f>
        <v>0</v>
      </c>
      <c r="E16" s="93">
        <f t="shared" ref="E16:BP20" si="3">IF(E6=0,0,E6-E5)</f>
        <v>2.9706000000032873E-2</v>
      </c>
      <c r="F16" s="93">
        <f t="shared" si="3"/>
        <v>12.654010999999969</v>
      </c>
      <c r="G16" s="93">
        <f t="shared" si="3"/>
        <v>2.2503249999999753</v>
      </c>
      <c r="H16" s="93">
        <f t="shared" si="3"/>
        <v>3.7933689999999842</v>
      </c>
      <c r="I16" s="93">
        <f t="shared" si="3"/>
        <v>3.469744999999989</v>
      </c>
      <c r="J16" s="93">
        <f t="shared" si="3"/>
        <v>2.8199939999999515</v>
      </c>
      <c r="K16" s="93">
        <f t="shared" si="3"/>
        <v>0.10041550000005373</v>
      </c>
      <c r="L16" s="93">
        <f t="shared" si="3"/>
        <v>0.10041549999982635</v>
      </c>
      <c r="M16" s="93">
        <f t="shared" si="3"/>
        <v>-4.5361399999999321</v>
      </c>
      <c r="N16" s="93">
        <f t="shared" si="3"/>
        <v>-3.9882139999999708</v>
      </c>
      <c r="O16" s="93">
        <f t="shared" si="3"/>
        <v>-8.3621080000000347</v>
      </c>
      <c r="P16" s="93">
        <f t="shared" si="3"/>
        <v>-6.4157629999999699</v>
      </c>
      <c r="Q16" s="93">
        <f t="shared" si="3"/>
        <v>-0.68106399999999212</v>
      </c>
      <c r="R16" s="93">
        <f t="shared" si="3"/>
        <v>3.6117639999999938</v>
      </c>
      <c r="S16" s="93">
        <f t="shared" si="3"/>
        <v>6.2299420000000509</v>
      </c>
      <c r="T16" s="93">
        <f t="shared" si="3"/>
        <v>4.2154540000000225</v>
      </c>
      <c r="U16" s="93">
        <f t="shared" si="3"/>
        <v>0.47702500000002601</v>
      </c>
      <c r="V16" s="93">
        <f t="shared" si="3"/>
        <v>-1.7829710000000887</v>
      </c>
      <c r="W16" s="93">
        <f t="shared" si="3"/>
        <v>-1.3684659999998985</v>
      </c>
      <c r="X16" s="93">
        <f t="shared" si="3"/>
        <v>-4.1005640000000767</v>
      </c>
      <c r="Y16" s="93">
        <f t="shared" si="3"/>
        <v>-7.6937880000000405</v>
      </c>
      <c r="Z16" s="93">
        <f t="shared" si="3"/>
        <v>-8.0772870000000694</v>
      </c>
      <c r="AA16" s="93">
        <f t="shared" si="3"/>
        <v>-4.317162000000053</v>
      </c>
      <c r="AB16" s="93">
        <f t="shared" si="3"/>
        <v>-1.5030629999999974</v>
      </c>
      <c r="AC16" s="93">
        <f t="shared" si="3"/>
        <v>-0.25847899999996571</v>
      </c>
      <c r="AD16" s="93">
        <f t="shared" si="3"/>
        <v>-2.0271440000000212</v>
      </c>
      <c r="AE16" s="93">
        <f t="shared" si="3"/>
        <v>1.4922689999999648</v>
      </c>
      <c r="AF16" s="93">
        <f t="shared" si="3"/>
        <v>5.3625610000000279</v>
      </c>
      <c r="AG16" s="93">
        <f t="shared" si="3"/>
        <v>12.831811000000016</v>
      </c>
      <c r="AH16" s="93">
        <f t="shared" si="3"/>
        <v>5.4520189999999502</v>
      </c>
      <c r="AI16" s="93">
        <f t="shared" si="3"/>
        <v>4.0103120000001127</v>
      </c>
      <c r="AJ16" s="93">
        <f t="shared" si="3"/>
        <v>-0.49668300000007548</v>
      </c>
      <c r="AK16" s="93">
        <f t="shared" si="3"/>
        <v>4.2545769999999266</v>
      </c>
      <c r="AL16" s="93">
        <f t="shared" si="3"/>
        <v>-6.7984489999998914</v>
      </c>
      <c r="AM16" s="93">
        <f t="shared" si="3"/>
        <v>-7.8010349999999562</v>
      </c>
      <c r="AN16" s="93">
        <f t="shared" si="3"/>
        <v>-7.16432599999996</v>
      </c>
      <c r="AO16" s="93">
        <f t="shared" si="3"/>
        <v>-3.8633949999999686</v>
      </c>
      <c r="AP16" s="93">
        <f t="shared" si="3"/>
        <v>-0.35944700000004559</v>
      </c>
      <c r="AQ16" s="93">
        <f t="shared" si="3"/>
        <v>3.4014329999999973</v>
      </c>
      <c r="AR16" s="93">
        <f t="shared" si="3"/>
        <v>8.9198770000000422</v>
      </c>
      <c r="AS16" s="93">
        <f t="shared" si="3"/>
        <v>5.1917799999999943</v>
      </c>
      <c r="AT16" s="93">
        <f t="shared" si="3"/>
        <v>4.9025930000000244</v>
      </c>
      <c r="AU16" s="93">
        <f t="shared" si="3"/>
        <v>3.0535149999998339</v>
      </c>
      <c r="AV16" s="93">
        <f t="shared" si="3"/>
        <v>-1.4152999999998883</v>
      </c>
      <c r="AW16" s="93">
        <f t="shared" si="3"/>
        <v>-10.570412999999917</v>
      </c>
      <c r="AX16" s="93">
        <f t="shared" si="3"/>
        <v>-17.518076000000065</v>
      </c>
      <c r="AY16" s="93">
        <f t="shared" si="3"/>
        <v>-18.645757999999887</v>
      </c>
      <c r="AZ16" s="93">
        <f t="shared" si="3"/>
        <v>-14.993907000000036</v>
      </c>
      <c r="BA16" s="93">
        <f t="shared" si="3"/>
        <v>-9.8077559999999266</v>
      </c>
      <c r="BB16" s="93">
        <f t="shared" si="3"/>
        <v>-4.1450909999999794</v>
      </c>
      <c r="BC16" s="93">
        <f t="shared" si="3"/>
        <v>0.80886599999996633</v>
      </c>
      <c r="BD16" s="93">
        <f t="shared" si="3"/>
        <v>3.1463129999999637</v>
      </c>
      <c r="BE16" s="93">
        <f t="shared" si="3"/>
        <v>4.4163350000000037</v>
      </c>
      <c r="BF16" s="93">
        <f t="shared" si="3"/>
        <v>3.1544840000000249</v>
      </c>
      <c r="BG16" s="93">
        <f t="shared" si="3"/>
        <v>2.6733209999999872</v>
      </c>
      <c r="BH16" s="93">
        <f t="shared" si="3"/>
        <v>1.9986239999998361</v>
      </c>
      <c r="BI16" s="93">
        <f t="shared" si="3"/>
        <v>-3.9618800000000647</v>
      </c>
      <c r="BJ16" s="93">
        <f t="shared" si="3"/>
        <v>-8.1686760000000049</v>
      </c>
      <c r="BK16" s="93">
        <f t="shared" si="3"/>
        <v>-10.323646999999937</v>
      </c>
      <c r="BL16" s="93">
        <f t="shared" si="3"/>
        <v>-8.401540999999952</v>
      </c>
      <c r="BM16" s="93">
        <f t="shared" si="3"/>
        <v>-5.466188000000102</v>
      </c>
      <c r="BN16" s="93">
        <f t="shared" si="3"/>
        <v>-1.865949999999998</v>
      </c>
      <c r="BO16" s="93">
        <f t="shared" si="3"/>
        <v>0.24869100000000799</v>
      </c>
      <c r="BP16" s="93">
        <f t="shared" si="3"/>
        <v>2.7618939999999839</v>
      </c>
      <c r="BQ16" s="93">
        <f t="shared" ref="BQ16:CU20" si="4">IF(BQ6=0,0,BQ6-BQ5)</f>
        <v>3.9337320000000773</v>
      </c>
      <c r="BR16" s="93">
        <f t="shared" si="4"/>
        <v>2.7461669999999003</v>
      </c>
      <c r="BS16" s="93">
        <f t="shared" si="4"/>
        <v>1.6371189999999842</v>
      </c>
      <c r="BT16" s="93">
        <f t="shared" si="4"/>
        <v>1.6532210000000305</v>
      </c>
      <c r="BU16" s="93">
        <f t="shared" si="4"/>
        <v>-3.4274120000000039</v>
      </c>
      <c r="BV16" s="93">
        <f t="shared" si="4"/>
        <v>-6.6569540000000416</v>
      </c>
      <c r="BW16" s="93">
        <f t="shared" si="4"/>
        <v>-5.1834069999999883</v>
      </c>
      <c r="BX16" s="93">
        <f t="shared" si="4"/>
        <v>-3.6641740000000027</v>
      </c>
      <c r="BY16" s="93">
        <f t="shared" si="4"/>
        <v>-0.9840590000001157</v>
      </c>
      <c r="BZ16" s="93">
        <f t="shared" si="4"/>
        <v>-1.6796040000000403</v>
      </c>
      <c r="CA16" s="93">
        <f t="shared" si="4"/>
        <v>-0.91336200000000645</v>
      </c>
      <c r="CB16" s="93">
        <f t="shared" si="4"/>
        <v>-0.4052159999999958</v>
      </c>
      <c r="CC16" s="93">
        <f t="shared" si="4"/>
        <v>0.38617900000008376</v>
      </c>
      <c r="CD16" s="93">
        <f t="shared" si="4"/>
        <v>-0.16611700000009932</v>
      </c>
      <c r="CE16" s="93">
        <f t="shared" si="4"/>
        <v>0.23404699999991863</v>
      </c>
      <c r="CF16" s="93">
        <f t="shared" si="4"/>
        <v>0.10594700000001467</v>
      </c>
      <c r="CG16" s="93">
        <f t="shared" si="4"/>
        <v>-3.358410000000049</v>
      </c>
      <c r="CH16" s="93">
        <f t="shared" si="4"/>
        <v>-5.2209810000001653</v>
      </c>
      <c r="CI16" s="93">
        <f t="shared" si="4"/>
        <v>-5.4027280000000246</v>
      </c>
      <c r="CJ16" s="93">
        <f t="shared" si="4"/>
        <v>-6.4013310000000274</v>
      </c>
      <c r="CK16" s="93">
        <f t="shared" si="4"/>
        <v>-4.9927619999999706</v>
      </c>
      <c r="CL16" s="93">
        <f t="shared" si="4"/>
        <v>0.54472999999995864</v>
      </c>
      <c r="CM16" s="93">
        <f t="shared" si="4"/>
        <v>0.74513400000000729</v>
      </c>
      <c r="CN16" s="93">
        <f t="shared" si="4"/>
        <v>0.70461699999998473</v>
      </c>
      <c r="CO16" s="93">
        <f t="shared" si="4"/>
        <v>0</v>
      </c>
      <c r="CP16" s="93">
        <f t="shared" si="4"/>
        <v>0</v>
      </c>
      <c r="CQ16" s="93">
        <f t="shared" si="4"/>
        <v>0</v>
      </c>
      <c r="CR16" s="93">
        <f t="shared" si="4"/>
        <v>0</v>
      </c>
      <c r="CS16" s="93">
        <f t="shared" si="4"/>
        <v>0</v>
      </c>
      <c r="CT16" s="93">
        <f t="shared" si="4"/>
        <v>0</v>
      </c>
      <c r="CU16" s="93">
        <f t="shared" si="4"/>
        <v>0</v>
      </c>
      <c r="CV16" s="85"/>
    </row>
    <row r="17" spans="1:100" ht="14.25">
      <c r="B17" s="82"/>
      <c r="C17" s="92" t="s">
        <v>73</v>
      </c>
      <c r="D17" s="93">
        <f t="shared" ref="D17:S20" si="5">IF(D7=0,0,D7-D6)</f>
        <v>-7.3817330000000538</v>
      </c>
      <c r="E17" s="93">
        <f t="shared" si="5"/>
        <v>-8.1544850000000224</v>
      </c>
      <c r="F17" s="93">
        <f t="shared" si="5"/>
        <v>-3.640199999995275E-2</v>
      </c>
      <c r="G17" s="93">
        <f t="shared" si="5"/>
        <v>4.2808549999999741</v>
      </c>
      <c r="H17" s="93">
        <f t="shared" si="5"/>
        <v>2.6437489999999571</v>
      </c>
      <c r="I17" s="93">
        <f t="shared" si="5"/>
        <v>5.4569719999999506</v>
      </c>
      <c r="J17" s="93">
        <f t="shared" si="5"/>
        <v>6.6421650000000909</v>
      </c>
      <c r="K17" s="93">
        <f t="shared" si="5"/>
        <v>6.1124440000000959</v>
      </c>
      <c r="L17" s="93">
        <f t="shared" si="5"/>
        <v>4.8815640000000258</v>
      </c>
      <c r="M17" s="93">
        <f t="shared" si="5"/>
        <v>-1.0092520000000604</v>
      </c>
      <c r="N17" s="93">
        <f t="shared" si="5"/>
        <v>-3.7321170000000166</v>
      </c>
      <c r="O17" s="93">
        <f t="shared" si="5"/>
        <v>-12.211000999999897</v>
      </c>
      <c r="P17" s="93">
        <f t="shared" si="5"/>
        <v>-17.850744999999961</v>
      </c>
      <c r="Q17" s="93">
        <f t="shared" si="5"/>
        <v>-9.399016999999958</v>
      </c>
      <c r="R17" s="93">
        <f t="shared" si="5"/>
        <v>-0.57035099999995964</v>
      </c>
      <c r="S17" s="93">
        <f t="shared" si="5"/>
        <v>6.9245650000000296</v>
      </c>
      <c r="T17" s="93">
        <f t="shared" si="3"/>
        <v>10.062741999999957</v>
      </c>
      <c r="U17" s="93">
        <f t="shared" si="3"/>
        <v>7.3776000000000295</v>
      </c>
      <c r="V17" s="93">
        <f t="shared" si="3"/>
        <v>-1.9199999996999395E-4</v>
      </c>
      <c r="W17" s="93">
        <f t="shared" si="3"/>
        <v>-4.9194890000001124</v>
      </c>
      <c r="X17" s="93">
        <f t="shared" si="3"/>
        <v>-3.4602159999999458</v>
      </c>
      <c r="Y17" s="93">
        <f t="shared" si="3"/>
        <v>-4.954539000000068</v>
      </c>
      <c r="Z17" s="93">
        <f t="shared" si="3"/>
        <v>-12.70355799999993</v>
      </c>
      <c r="AA17" s="93">
        <f t="shared" si="3"/>
        <v>-12.614790000000085</v>
      </c>
      <c r="AB17" s="93">
        <f t="shared" si="3"/>
        <v>-6.5725039999999808</v>
      </c>
      <c r="AC17" s="93">
        <f t="shared" si="3"/>
        <v>-1.8071169999999483</v>
      </c>
      <c r="AD17" s="93">
        <f t="shared" si="3"/>
        <v>-1.9964840000000095</v>
      </c>
      <c r="AE17" s="93">
        <f t="shared" si="3"/>
        <v>-1.1176410000000487</v>
      </c>
      <c r="AF17" s="93">
        <f t="shared" si="3"/>
        <v>1.2755130000000463</v>
      </c>
      <c r="AG17" s="93">
        <f t="shared" si="3"/>
        <v>14.023843000000056</v>
      </c>
      <c r="AH17" s="93">
        <f t="shared" si="3"/>
        <v>17.91597999999999</v>
      </c>
      <c r="AI17" s="93">
        <f t="shared" si="3"/>
        <v>11.340155999999979</v>
      </c>
      <c r="AJ17" s="93">
        <f t="shared" si="3"/>
        <v>8.5938659999999345</v>
      </c>
      <c r="AK17" s="93">
        <f t="shared" si="3"/>
        <v>4.045468000000028</v>
      </c>
      <c r="AL17" s="93">
        <f t="shared" si="3"/>
        <v>-5.8858000000100219E-2</v>
      </c>
      <c r="AM17" s="93">
        <f t="shared" si="3"/>
        <v>-15.332666000000017</v>
      </c>
      <c r="AN17" s="93">
        <f t="shared" si="3"/>
        <v>-22.126968000000033</v>
      </c>
      <c r="AO17" s="93">
        <f t="shared" si="3"/>
        <v>-10.83453099999997</v>
      </c>
      <c r="AP17" s="93">
        <f t="shared" si="3"/>
        <v>-5.4266880000000128</v>
      </c>
      <c r="AQ17" s="93">
        <f t="shared" si="3"/>
        <v>-2.0585879999999861</v>
      </c>
      <c r="AR17" s="93">
        <f t="shared" si="3"/>
        <v>5.257109000000014</v>
      </c>
      <c r="AS17" s="93">
        <f t="shared" si="3"/>
        <v>10.257145000000037</v>
      </c>
      <c r="AT17" s="93">
        <f t="shared" si="3"/>
        <v>7.6380689999998594</v>
      </c>
      <c r="AU17" s="93">
        <f t="shared" si="3"/>
        <v>8.2068560000000161</v>
      </c>
      <c r="AV17" s="93">
        <f t="shared" si="3"/>
        <v>2.4800410000000284</v>
      </c>
      <c r="AW17" s="93">
        <f t="shared" si="3"/>
        <v>-5.6437809999999899</v>
      </c>
      <c r="AX17" s="93">
        <f t="shared" si="3"/>
        <v>-19.106230000000096</v>
      </c>
      <c r="AY17" s="93">
        <f t="shared" si="3"/>
        <v>-31.24389199999996</v>
      </c>
      <c r="AZ17" s="93">
        <f t="shared" si="3"/>
        <v>-35.191060000000107</v>
      </c>
      <c r="BA17" s="93">
        <f t="shared" si="3"/>
        <v>-30.388187000000016</v>
      </c>
      <c r="BB17" s="93">
        <f t="shared" si="3"/>
        <v>-19.806164000000081</v>
      </c>
      <c r="BC17" s="93">
        <f t="shared" si="3"/>
        <v>-10.724328999999898</v>
      </c>
      <c r="BD17" s="93">
        <f t="shared" si="3"/>
        <v>1.3952170000000024</v>
      </c>
      <c r="BE17" s="93">
        <f t="shared" si="3"/>
        <v>6.5166789999999537</v>
      </c>
      <c r="BF17" s="93">
        <f t="shared" si="3"/>
        <v>6.3625690000000077</v>
      </c>
      <c r="BG17" s="93">
        <f t="shared" si="3"/>
        <v>4.9036509999998543</v>
      </c>
      <c r="BH17" s="93">
        <f t="shared" si="3"/>
        <v>5.0219550000001618</v>
      </c>
      <c r="BI17" s="93">
        <f t="shared" si="3"/>
        <v>0.73122299999999996</v>
      </c>
      <c r="BJ17" s="93">
        <f t="shared" si="3"/>
        <v>-6.0280620000000908</v>
      </c>
      <c r="BK17" s="93">
        <f t="shared" si="3"/>
        <v>-13.544407999999976</v>
      </c>
      <c r="BL17" s="93">
        <f t="shared" si="3"/>
        <v>-18.165797000000111</v>
      </c>
      <c r="BM17" s="93">
        <f t="shared" si="3"/>
        <v>-14.793056999999862</v>
      </c>
      <c r="BN17" s="93">
        <f t="shared" si="3"/>
        <v>-7.0381750000001375</v>
      </c>
      <c r="BO17" s="93">
        <f t="shared" si="3"/>
        <v>-3.8104289999998855</v>
      </c>
      <c r="BP17" s="93">
        <f t="shared" si="3"/>
        <v>2.1866670000000568</v>
      </c>
      <c r="BQ17" s="93">
        <f t="shared" si="4"/>
        <v>4.8228889999999183</v>
      </c>
      <c r="BR17" s="93">
        <f t="shared" si="4"/>
        <v>3.5740630000000237</v>
      </c>
      <c r="BS17" s="93">
        <f t="shared" si="4"/>
        <v>2.7506829999999809</v>
      </c>
      <c r="BT17" s="93">
        <f t="shared" si="4"/>
        <v>2.5159090000001925</v>
      </c>
      <c r="BU17" s="93">
        <f t="shared" si="4"/>
        <v>2.1512560000001031</v>
      </c>
      <c r="BV17" s="93">
        <f t="shared" si="4"/>
        <v>-2.7764859999999771</v>
      </c>
      <c r="BW17" s="93">
        <f t="shared" si="4"/>
        <v>-9.9467710000001262</v>
      </c>
      <c r="BX17" s="93">
        <f t="shared" si="4"/>
        <v>-12.237886000000117</v>
      </c>
      <c r="BY17" s="93">
        <f t="shared" si="4"/>
        <v>-4.4597619999999552</v>
      </c>
      <c r="BZ17" s="93">
        <f t="shared" si="4"/>
        <v>-7.9522060000001602</v>
      </c>
      <c r="CA17" s="93">
        <f t="shared" si="4"/>
        <v>-13.112577999999985</v>
      </c>
      <c r="CB17" s="93">
        <f t="shared" si="4"/>
        <v>-4.5303619999998546</v>
      </c>
      <c r="CC17" s="93">
        <f t="shared" si="4"/>
        <v>-1.6964250000000902</v>
      </c>
      <c r="CD17" s="93">
        <f t="shared" si="4"/>
        <v>-2.2097320000000309</v>
      </c>
      <c r="CE17" s="93">
        <f t="shared" si="4"/>
        <v>-3.2462960000000294</v>
      </c>
      <c r="CF17" s="93">
        <f t="shared" si="4"/>
        <v>-1.7510199999999259</v>
      </c>
      <c r="CG17" s="93">
        <f t="shared" si="4"/>
        <v>0.20864500000016051</v>
      </c>
      <c r="CH17" s="93">
        <f t="shared" si="4"/>
        <v>-2.6338759999998729</v>
      </c>
      <c r="CI17" s="93">
        <f t="shared" si="4"/>
        <v>-6.4062349999999242</v>
      </c>
      <c r="CJ17" s="93">
        <f t="shared" si="4"/>
        <v>-9.0214559999999437</v>
      </c>
      <c r="CK17" s="93">
        <f t="shared" si="4"/>
        <v>-9.8097940000000108</v>
      </c>
      <c r="CL17" s="93">
        <f t="shared" si="4"/>
        <v>-8.4947230000000218</v>
      </c>
      <c r="CM17" s="93">
        <f t="shared" si="4"/>
        <v>-4.1629359999999451</v>
      </c>
      <c r="CN17" s="93">
        <f t="shared" si="4"/>
        <v>-0.90115499999990334</v>
      </c>
      <c r="CO17" s="93">
        <f t="shared" si="4"/>
        <v>0</v>
      </c>
      <c r="CP17" s="93">
        <f t="shared" si="4"/>
        <v>0</v>
      </c>
      <c r="CQ17" s="93">
        <f t="shared" si="4"/>
        <v>0</v>
      </c>
      <c r="CR17" s="93">
        <f t="shared" si="4"/>
        <v>0</v>
      </c>
      <c r="CS17" s="93">
        <f t="shared" si="4"/>
        <v>0</v>
      </c>
      <c r="CT17" s="93">
        <f t="shared" si="4"/>
        <v>0</v>
      </c>
      <c r="CU17" s="93">
        <f t="shared" si="4"/>
        <v>0</v>
      </c>
      <c r="CV17" s="85"/>
    </row>
    <row r="18" spans="1:100" ht="14.25">
      <c r="B18" s="82"/>
      <c r="C18" s="92" t="s">
        <v>74</v>
      </c>
      <c r="D18" s="93">
        <f t="shared" si="5"/>
        <v>-5.5456000000049244E-2</v>
      </c>
      <c r="E18" s="93">
        <f t="shared" si="5"/>
        <v>-0.85462900000004538</v>
      </c>
      <c r="F18" s="93">
        <f t="shared" si="5"/>
        <v>0</v>
      </c>
      <c r="G18" s="93">
        <f t="shared" si="5"/>
        <v>-1.013543000000027</v>
      </c>
      <c r="H18" s="93">
        <f t="shared" si="5"/>
        <v>0.59648200000003726</v>
      </c>
      <c r="I18" s="93">
        <f t="shared" si="5"/>
        <v>0.42634199999997691</v>
      </c>
      <c r="J18" s="93">
        <f t="shared" si="5"/>
        <v>0.36881799999991927</v>
      </c>
      <c r="K18" s="93">
        <f t="shared" si="5"/>
        <v>3.7178879999999026</v>
      </c>
      <c r="L18" s="93">
        <f t="shared" si="5"/>
        <v>3.9287890000000516</v>
      </c>
      <c r="M18" s="93">
        <f t="shared" si="5"/>
        <v>2.2584620000000086</v>
      </c>
      <c r="N18" s="93">
        <f t="shared" si="5"/>
        <v>0.95478800000000774</v>
      </c>
      <c r="O18" s="93">
        <f t="shared" si="5"/>
        <v>1.0591409999999541</v>
      </c>
      <c r="P18" s="93">
        <f t="shared" si="5"/>
        <v>0.43834900000001653</v>
      </c>
      <c r="Q18" s="93">
        <f t="shared" si="5"/>
        <v>-2.9296379999999544</v>
      </c>
      <c r="R18" s="93">
        <f t="shared" si="5"/>
        <v>-4.5141370000000052</v>
      </c>
      <c r="S18" s="93">
        <f t="shared" si="5"/>
        <v>-2.9935420000000477</v>
      </c>
      <c r="T18" s="93">
        <f t="shared" si="3"/>
        <v>-1.1406620000000203</v>
      </c>
      <c r="U18" s="93">
        <f t="shared" si="3"/>
        <v>1.1514230000000225</v>
      </c>
      <c r="V18" s="93">
        <f t="shared" si="3"/>
        <v>1.7953979999999774</v>
      </c>
      <c r="W18" s="93">
        <f t="shared" si="3"/>
        <v>0.94633399999997891</v>
      </c>
      <c r="X18" s="93">
        <f t="shared" si="3"/>
        <v>0.40971800000011172</v>
      </c>
      <c r="Y18" s="93">
        <f t="shared" si="3"/>
        <v>-0.96632100000010723</v>
      </c>
      <c r="Z18" s="93">
        <f t="shared" si="3"/>
        <v>-1.7203759999999875</v>
      </c>
      <c r="AA18" s="93">
        <f t="shared" si="3"/>
        <v>-2.9507610000000568</v>
      </c>
      <c r="AB18" s="93">
        <f t="shared" si="3"/>
        <v>-3.3480019999999513</v>
      </c>
      <c r="AC18" s="93">
        <f t="shared" si="3"/>
        <v>-4.6985710000000154</v>
      </c>
      <c r="AD18" s="93">
        <f t="shared" si="3"/>
        <v>-5.9536249999999882</v>
      </c>
      <c r="AE18" s="93">
        <f t="shared" si="3"/>
        <v>-5.2859459999999672</v>
      </c>
      <c r="AF18" s="93">
        <f t="shared" si="3"/>
        <v>-3.301845999999955</v>
      </c>
      <c r="AG18" s="93">
        <f t="shared" si="3"/>
        <v>2.2684960000000274</v>
      </c>
      <c r="AH18" s="93">
        <f t="shared" si="3"/>
        <v>2.4720580000000609</v>
      </c>
      <c r="AI18" s="93">
        <f t="shared" si="3"/>
        <v>3.9160730000000967</v>
      </c>
      <c r="AJ18" s="93">
        <f t="shared" si="3"/>
        <v>4.4189369999999144</v>
      </c>
      <c r="AK18" s="93">
        <f t="shared" si="3"/>
        <v>4.8877979999999752</v>
      </c>
      <c r="AL18" s="93">
        <f t="shared" si="3"/>
        <v>4.403868999999986</v>
      </c>
      <c r="AM18" s="93">
        <f t="shared" si="3"/>
        <v>0.11873799999989387</v>
      </c>
      <c r="AN18" s="93">
        <f t="shared" si="3"/>
        <v>-2.8177050000000463</v>
      </c>
      <c r="AO18" s="93">
        <f t="shared" si="3"/>
        <v>-4.5783059999999978</v>
      </c>
      <c r="AP18" s="93">
        <f t="shared" si="3"/>
        <v>-4.4148579999999811</v>
      </c>
      <c r="AQ18" s="93">
        <f t="shared" si="3"/>
        <v>-3.7648599999999988</v>
      </c>
      <c r="AR18" s="93">
        <f t="shared" si="3"/>
        <v>-2.89702699999998</v>
      </c>
      <c r="AS18" s="93">
        <f t="shared" si="3"/>
        <v>-0.23264300000005278</v>
      </c>
      <c r="AT18" s="93">
        <f t="shared" si="3"/>
        <v>0.17988599999989674</v>
      </c>
      <c r="AU18" s="93">
        <f t="shared" si="3"/>
        <v>1.2242610000000695</v>
      </c>
      <c r="AV18" s="93">
        <f t="shared" si="3"/>
        <v>2.6994380000001001</v>
      </c>
      <c r="AW18" s="93">
        <f t="shared" si="3"/>
        <v>0.8597460000000865</v>
      </c>
      <c r="AX18" s="93">
        <f t="shared" si="3"/>
        <v>-2.4860120000000734</v>
      </c>
      <c r="AY18" s="93">
        <f t="shared" si="3"/>
        <v>-6.1008269999999811</v>
      </c>
      <c r="AZ18" s="93">
        <f t="shared" si="3"/>
        <v>-9.1654469999999719</v>
      </c>
      <c r="BA18" s="93">
        <f t="shared" si="3"/>
        <v>-11.316338999999971</v>
      </c>
      <c r="BB18" s="93">
        <f t="shared" si="3"/>
        <v>-13.689217000000099</v>
      </c>
      <c r="BC18" s="93">
        <f t="shared" si="3"/>
        <v>-14.025703999999905</v>
      </c>
      <c r="BD18" s="93">
        <f t="shared" si="3"/>
        <v>-10.113350999999966</v>
      </c>
      <c r="BE18" s="93">
        <f t="shared" si="3"/>
        <v>-5.4563430000000608</v>
      </c>
      <c r="BF18" s="93">
        <f t="shared" si="3"/>
        <v>-2.8866849999999431</v>
      </c>
      <c r="BG18" s="93">
        <f t="shared" si="3"/>
        <v>-1.6766760000000431</v>
      </c>
      <c r="BH18" s="93">
        <f t="shared" si="3"/>
        <v>1.0118109999998524</v>
      </c>
      <c r="BI18" s="93">
        <f t="shared" si="3"/>
        <v>1.6547590000000127</v>
      </c>
      <c r="BJ18" s="93">
        <f t="shared" si="3"/>
        <v>-0.48461399999996502</v>
      </c>
      <c r="BK18" s="93">
        <f t="shared" si="3"/>
        <v>-3.0345350000000053</v>
      </c>
      <c r="BL18" s="93">
        <f t="shared" si="3"/>
        <v>-4.7496039999999766</v>
      </c>
      <c r="BM18" s="93">
        <f t="shared" si="3"/>
        <v>-7.9357909999999947</v>
      </c>
      <c r="BN18" s="93">
        <f t="shared" si="3"/>
        <v>-9.0508569999999509</v>
      </c>
      <c r="BO18" s="93">
        <f t="shared" si="3"/>
        <v>-7.1323459999998704</v>
      </c>
      <c r="BP18" s="93">
        <f t="shared" si="3"/>
        <v>-3.9545339999999669</v>
      </c>
      <c r="BQ18" s="93">
        <f t="shared" si="4"/>
        <v>-2.1736160000000382</v>
      </c>
      <c r="BR18" s="93">
        <f t="shared" si="4"/>
        <v>-0.9546549999997751</v>
      </c>
      <c r="BS18" s="93">
        <f t="shared" si="4"/>
        <v>-2.2198949999999513</v>
      </c>
      <c r="BT18" s="93">
        <f t="shared" si="4"/>
        <v>-1.0586330000000999</v>
      </c>
      <c r="BU18" s="93">
        <f t="shared" si="4"/>
        <v>-3.9131999999881373E-2</v>
      </c>
      <c r="BV18" s="93">
        <f t="shared" si="4"/>
        <v>-2.1584629999999834</v>
      </c>
      <c r="BW18" s="93">
        <f t="shared" si="4"/>
        <v>-2.4323260000001028</v>
      </c>
      <c r="BX18" s="93">
        <f t="shared" si="4"/>
        <v>-3.9263730000000123</v>
      </c>
      <c r="BY18" s="93">
        <f t="shared" si="4"/>
        <v>-3.3588780000001179</v>
      </c>
      <c r="BZ18" s="93">
        <f t="shared" si="4"/>
        <v>-4.9875729999998839</v>
      </c>
      <c r="CA18" s="93">
        <f t="shared" si="4"/>
        <v>-6.1605989999998201</v>
      </c>
      <c r="CB18" s="93">
        <f t="shared" si="4"/>
        <v>-8.5827360000000681</v>
      </c>
      <c r="CC18" s="93">
        <f t="shared" si="4"/>
        <v>-4.4446689999999762</v>
      </c>
      <c r="CD18" s="93">
        <f t="shared" si="4"/>
        <v>-4.1748479999998835</v>
      </c>
      <c r="CE18" s="93">
        <f t="shared" si="4"/>
        <v>-4.1062279999999873</v>
      </c>
      <c r="CF18" s="93">
        <f t="shared" si="4"/>
        <v>-3.7174449999999979</v>
      </c>
      <c r="CG18" s="93">
        <f t="shared" si="4"/>
        <v>-2.1510560000001533</v>
      </c>
      <c r="CH18" s="93">
        <f t="shared" si="4"/>
        <v>-1.8936439999999948</v>
      </c>
      <c r="CI18" s="93">
        <f t="shared" si="4"/>
        <v>-1.395142000000078</v>
      </c>
      <c r="CJ18" s="93">
        <f t="shared" si="4"/>
        <v>-1.7897510000000239</v>
      </c>
      <c r="CK18" s="93">
        <f t="shared" si="4"/>
        <v>-4.5769080000001168</v>
      </c>
      <c r="CL18" s="93">
        <f t="shared" si="4"/>
        <v>-6.7701740000001109</v>
      </c>
      <c r="CM18" s="93">
        <f t="shared" si="4"/>
        <v>-6.7112079999999423</v>
      </c>
      <c r="CN18" s="93">
        <f t="shared" si="4"/>
        <v>-6.0470259999999598</v>
      </c>
      <c r="CO18" s="93">
        <f t="shared" si="4"/>
        <v>0</v>
      </c>
      <c r="CP18" s="93">
        <f t="shared" si="4"/>
        <v>0</v>
      </c>
      <c r="CQ18" s="93">
        <f t="shared" si="4"/>
        <v>0</v>
      </c>
      <c r="CR18" s="93">
        <f t="shared" si="4"/>
        <v>0</v>
      </c>
      <c r="CS18" s="93">
        <f t="shared" si="4"/>
        <v>0</v>
      </c>
      <c r="CT18" s="93">
        <f t="shared" si="4"/>
        <v>0</v>
      </c>
      <c r="CU18" s="93">
        <f t="shared" si="4"/>
        <v>0</v>
      </c>
      <c r="CV18" s="85"/>
    </row>
    <row r="19" spans="1:100" ht="14.25">
      <c r="B19" s="82"/>
      <c r="C19" s="92" t="s">
        <v>75</v>
      </c>
      <c r="D19" s="93">
        <f t="shared" si="5"/>
        <v>-5.370555999999965</v>
      </c>
      <c r="E19" s="93">
        <f t="shared" si="3"/>
        <v>-7.2993559999999889</v>
      </c>
      <c r="F19" s="93">
        <f t="shared" si="3"/>
        <v>-0.49508900000000722</v>
      </c>
      <c r="G19" s="93">
        <f t="shared" si="3"/>
        <v>-0.31376000000000204</v>
      </c>
      <c r="H19" s="93">
        <f t="shared" si="3"/>
        <v>1.0987069999999903</v>
      </c>
      <c r="I19" s="93">
        <f t="shared" si="3"/>
        <v>1.9484929999999849</v>
      </c>
      <c r="J19" s="93">
        <f t="shared" si="3"/>
        <v>1.3794219999999768</v>
      </c>
      <c r="K19" s="93">
        <f t="shared" si="3"/>
        <v>1.5711080000000948</v>
      </c>
      <c r="L19" s="93">
        <f t="shared" si="3"/>
        <v>2.3440740000000915</v>
      </c>
      <c r="M19" s="93">
        <f t="shared" si="3"/>
        <v>-4.7687060000000656</v>
      </c>
      <c r="N19" s="93">
        <f t="shared" si="3"/>
        <v>0.74293699999998353</v>
      </c>
      <c r="O19" s="93">
        <f t="shared" si="3"/>
        <v>0.74234400000000278</v>
      </c>
      <c r="P19" s="93">
        <f t="shared" si="3"/>
        <v>1.0321629999999686</v>
      </c>
      <c r="Q19" s="93">
        <f t="shared" si="3"/>
        <v>4.6396349999999984</v>
      </c>
      <c r="R19" s="93">
        <f t="shared" si="3"/>
        <v>0.34668899999996938</v>
      </c>
      <c r="S19" s="93">
        <f t="shared" si="3"/>
        <v>-0.57461499999999432</v>
      </c>
      <c r="T19" s="93">
        <f t="shared" si="3"/>
        <v>1.0813080000000355</v>
      </c>
      <c r="U19" s="93">
        <f t="shared" si="3"/>
        <v>0.84639000000004216</v>
      </c>
      <c r="V19" s="93">
        <f t="shared" si="3"/>
        <v>0.76248800000007577</v>
      </c>
      <c r="W19" s="93">
        <f t="shared" si="3"/>
        <v>-0.1278380000001107</v>
      </c>
      <c r="X19" s="93">
        <f t="shared" si="3"/>
        <v>-1.1154189999999744</v>
      </c>
      <c r="Y19" s="93">
        <f t="shared" si="3"/>
        <v>-3.558172999999897</v>
      </c>
      <c r="Z19" s="93">
        <f t="shared" si="3"/>
        <v>-1.2037190000000919</v>
      </c>
      <c r="AA19" s="93">
        <f t="shared" si="3"/>
        <v>0.10618599999997969</v>
      </c>
      <c r="AB19" s="93">
        <f t="shared" si="3"/>
        <v>-0.97431500000004689</v>
      </c>
      <c r="AC19" s="93">
        <f t="shared" si="3"/>
        <v>-1.7274000000043088E-2</v>
      </c>
      <c r="AD19" s="93">
        <f t="shared" si="3"/>
        <v>0.26104499999996733</v>
      </c>
      <c r="AE19" s="93">
        <f t="shared" si="3"/>
        <v>0.54075699999998506</v>
      </c>
      <c r="AF19" s="93">
        <f t="shared" si="3"/>
        <v>0.30309599999998227</v>
      </c>
      <c r="AG19" s="93">
        <f t="shared" si="3"/>
        <v>0.52464699999995901</v>
      </c>
      <c r="AH19" s="93">
        <f t="shared" si="3"/>
        <v>1.5877579999998943</v>
      </c>
      <c r="AI19" s="93">
        <f t="shared" si="3"/>
        <v>1.015529000000015</v>
      </c>
      <c r="AJ19" s="93">
        <f t="shared" si="3"/>
        <v>-1.5128740000000107</v>
      </c>
      <c r="AK19" s="93">
        <f t="shared" si="3"/>
        <v>3.8944460000000163</v>
      </c>
      <c r="AL19" s="93">
        <f t="shared" si="3"/>
        <v>4.7467950000000201</v>
      </c>
      <c r="AM19" s="93">
        <f t="shared" si="3"/>
        <v>4.43195999999989</v>
      </c>
      <c r="AN19" s="93">
        <f t="shared" si="3"/>
        <v>0.99957700000004479</v>
      </c>
      <c r="AO19" s="93">
        <f t="shared" si="3"/>
        <v>1.3554629999999861</v>
      </c>
      <c r="AP19" s="93">
        <f t="shared" si="3"/>
        <v>1.0479319999999461</v>
      </c>
      <c r="AQ19" s="93">
        <f t="shared" si="3"/>
        <v>-0.68020200000000841</v>
      </c>
      <c r="AR19" s="93">
        <f t="shared" si="3"/>
        <v>-2.4310319999999592</v>
      </c>
      <c r="AS19" s="93">
        <f t="shared" si="3"/>
        <v>-5.8000739999999951</v>
      </c>
      <c r="AT19" s="93">
        <f t="shared" si="3"/>
        <v>-7.8526770000000852</v>
      </c>
      <c r="AU19" s="93">
        <f t="shared" si="3"/>
        <v>-10.404530999999906</v>
      </c>
      <c r="AV19" s="93">
        <f t="shared" si="3"/>
        <v>-13.881352000000106</v>
      </c>
      <c r="AW19" s="93">
        <f t="shared" si="3"/>
        <v>-19.779037000000017</v>
      </c>
      <c r="AX19" s="93">
        <f t="shared" si="3"/>
        <v>-15.554104000000052</v>
      </c>
      <c r="AY19" s="93">
        <f t="shared" si="3"/>
        <v>-20.480225999999902</v>
      </c>
      <c r="AZ19" s="93">
        <f t="shared" si="3"/>
        <v>-17.061359000000039</v>
      </c>
      <c r="BA19" s="93">
        <f t="shared" si="3"/>
        <v>-13.284743000000049</v>
      </c>
      <c r="BB19" s="93">
        <f t="shared" si="3"/>
        <v>-10.365966999999955</v>
      </c>
      <c r="BC19" s="93">
        <f t="shared" si="3"/>
        <v>-8.9286650000000236</v>
      </c>
      <c r="BD19" s="93">
        <f t="shared" si="3"/>
        <v>-6.4558719999999994</v>
      </c>
      <c r="BE19" s="93">
        <f t="shared" si="3"/>
        <v>-7.399797000000035</v>
      </c>
      <c r="BF19" s="93">
        <f t="shared" si="3"/>
        <v>-7.8099720000000161</v>
      </c>
      <c r="BG19" s="93">
        <f t="shared" si="3"/>
        <v>-8.6408510000001115</v>
      </c>
      <c r="BH19" s="93">
        <f t="shared" si="3"/>
        <v>-10.632978999999978</v>
      </c>
      <c r="BI19" s="93">
        <f t="shared" si="3"/>
        <v>-12.030021999999917</v>
      </c>
      <c r="BJ19" s="93">
        <f t="shared" si="3"/>
        <v>-11.524116999999933</v>
      </c>
      <c r="BK19" s="93">
        <f t="shared" si="3"/>
        <v>-12.576381000000083</v>
      </c>
      <c r="BL19" s="93">
        <f t="shared" si="3"/>
        <v>-13.277170999999953</v>
      </c>
      <c r="BM19" s="93">
        <f t="shared" si="3"/>
        <v>-12.064221999999972</v>
      </c>
      <c r="BN19" s="93">
        <f t="shared" si="3"/>
        <v>-10.823664000000008</v>
      </c>
      <c r="BO19" s="93">
        <f t="shared" si="3"/>
        <v>-10.152659999999969</v>
      </c>
      <c r="BP19" s="93">
        <f t="shared" si="3"/>
        <v>-8.7094250000000102</v>
      </c>
      <c r="BQ19" s="93">
        <f t="shared" si="4"/>
        <v>-6.7768840000001092</v>
      </c>
      <c r="BR19" s="93">
        <f t="shared" si="4"/>
        <v>-6.2034149999999499</v>
      </c>
      <c r="BS19" s="93">
        <f t="shared" si="4"/>
        <v>-4.2285670000001119</v>
      </c>
      <c r="BT19" s="93">
        <f t="shared" si="4"/>
        <v>-5.3518260000000737</v>
      </c>
      <c r="BU19" s="93">
        <f t="shared" si="4"/>
        <v>-5.3886810000001333</v>
      </c>
      <c r="BV19" s="93">
        <f t="shared" si="4"/>
        <v>-6.4793040000001838</v>
      </c>
      <c r="BW19" s="93">
        <f t="shared" si="4"/>
        <v>-8.1033879999999954</v>
      </c>
      <c r="BX19" s="93">
        <f t="shared" si="4"/>
        <v>-6.2839829999998074</v>
      </c>
      <c r="BY19" s="93">
        <f t="shared" si="4"/>
        <v>-5.9453460000001996</v>
      </c>
      <c r="BZ19" s="93">
        <f t="shared" si="4"/>
        <v>-5.6456510000000435</v>
      </c>
      <c r="CA19" s="93">
        <f t="shared" si="4"/>
        <v>-5.6836949999999433</v>
      </c>
      <c r="CB19" s="93">
        <f t="shared" si="4"/>
        <v>-4.6026299999999765</v>
      </c>
      <c r="CC19" s="93">
        <f t="shared" si="4"/>
        <v>-3.3879710000001069</v>
      </c>
      <c r="CD19" s="93">
        <f t="shared" si="4"/>
        <v>-4.2350789999999279</v>
      </c>
      <c r="CE19" s="93">
        <f t="shared" si="4"/>
        <v>-4.9645080000000235</v>
      </c>
      <c r="CF19" s="93">
        <f t="shared" si="4"/>
        <v>-6.2523820000001251</v>
      </c>
      <c r="CG19" s="93">
        <f t="shared" si="4"/>
        <v>-5.7942980000000261</v>
      </c>
      <c r="CH19" s="93">
        <f t="shared" si="4"/>
        <v>-6.1619780000000901</v>
      </c>
      <c r="CI19" s="93">
        <f t="shared" si="4"/>
        <v>-6.8665100000000621</v>
      </c>
      <c r="CJ19" s="93">
        <f t="shared" si="4"/>
        <v>-6.1515219999998862</v>
      </c>
      <c r="CK19" s="93">
        <f t="shared" si="4"/>
        <v>-6.2266930000000684</v>
      </c>
      <c r="CL19" s="93">
        <f t="shared" si="4"/>
        <v>-4.9803490000000465</v>
      </c>
      <c r="CM19" s="93">
        <f t="shared" si="4"/>
        <v>-4.3232229999999845</v>
      </c>
      <c r="CN19" s="93">
        <f t="shared" si="4"/>
        <v>-4.4595399999999472</v>
      </c>
      <c r="CO19" s="93">
        <f t="shared" si="4"/>
        <v>0</v>
      </c>
      <c r="CP19" s="93">
        <f t="shared" si="4"/>
        <v>0</v>
      </c>
      <c r="CQ19" s="93">
        <f t="shared" si="4"/>
        <v>0</v>
      </c>
      <c r="CR19" s="93">
        <f t="shared" si="4"/>
        <v>0</v>
      </c>
      <c r="CS19" s="93">
        <f t="shared" si="4"/>
        <v>0</v>
      </c>
      <c r="CT19" s="93">
        <f t="shared" si="4"/>
        <v>0</v>
      </c>
      <c r="CU19" s="93">
        <f t="shared" si="4"/>
        <v>0</v>
      </c>
      <c r="CV19" s="85"/>
    </row>
    <row r="20" spans="1:100" ht="14.25">
      <c r="B20" s="82"/>
      <c r="C20" s="92" t="s">
        <v>76</v>
      </c>
      <c r="D20" s="93">
        <f t="shared" si="5"/>
        <v>0</v>
      </c>
      <c r="E20" s="93">
        <f t="shared" si="3"/>
        <v>0</v>
      </c>
      <c r="F20" s="93">
        <f t="shared" si="3"/>
        <v>0</v>
      </c>
      <c r="G20" s="93">
        <f t="shared" si="3"/>
        <v>0</v>
      </c>
      <c r="H20" s="93">
        <f t="shared" si="3"/>
        <v>0</v>
      </c>
      <c r="I20" s="93">
        <f t="shared" si="3"/>
        <v>0</v>
      </c>
      <c r="J20" s="93">
        <f t="shared" si="3"/>
        <v>0</v>
      </c>
      <c r="K20" s="93">
        <f t="shared" si="3"/>
        <v>0</v>
      </c>
      <c r="L20" s="93">
        <f t="shared" si="3"/>
        <v>0</v>
      </c>
      <c r="M20" s="93">
        <f t="shared" si="3"/>
        <v>0</v>
      </c>
      <c r="N20" s="93">
        <f t="shared" si="3"/>
        <v>0</v>
      </c>
      <c r="O20" s="93">
        <f t="shared" si="3"/>
        <v>0</v>
      </c>
      <c r="P20" s="93">
        <f t="shared" si="3"/>
        <v>0</v>
      </c>
      <c r="Q20" s="93">
        <f t="shared" si="3"/>
        <v>0</v>
      </c>
      <c r="R20" s="93">
        <f t="shared" si="3"/>
        <v>0</v>
      </c>
      <c r="S20" s="93">
        <f t="shared" si="3"/>
        <v>0</v>
      </c>
      <c r="T20" s="93">
        <f t="shared" si="3"/>
        <v>0</v>
      </c>
      <c r="U20" s="93">
        <f t="shared" si="3"/>
        <v>0</v>
      </c>
      <c r="V20" s="93">
        <f t="shared" si="3"/>
        <v>0</v>
      </c>
      <c r="W20" s="93">
        <f t="shared" si="3"/>
        <v>0</v>
      </c>
      <c r="X20" s="93">
        <f t="shared" si="3"/>
        <v>0</v>
      </c>
      <c r="Y20" s="93">
        <f t="shared" si="3"/>
        <v>0</v>
      </c>
      <c r="Z20" s="93">
        <f t="shared" si="3"/>
        <v>0</v>
      </c>
      <c r="AA20" s="93">
        <f t="shared" si="3"/>
        <v>0</v>
      </c>
      <c r="AB20" s="93">
        <f t="shared" si="3"/>
        <v>0</v>
      </c>
      <c r="AC20" s="93">
        <f t="shared" si="3"/>
        <v>0</v>
      </c>
      <c r="AD20" s="93">
        <f t="shared" si="3"/>
        <v>0</v>
      </c>
      <c r="AE20" s="93">
        <f t="shared" si="3"/>
        <v>0</v>
      </c>
      <c r="AF20" s="93">
        <f t="shared" si="3"/>
        <v>0</v>
      </c>
      <c r="AG20" s="93">
        <f t="shared" si="3"/>
        <v>0</v>
      </c>
      <c r="AH20" s="93">
        <f t="shared" ref="AH20:BP20" si="6">IF(AH10=0,0,AH10-AH9)</f>
        <v>0</v>
      </c>
      <c r="AI20" s="93">
        <f t="shared" si="6"/>
        <v>0</v>
      </c>
      <c r="AJ20" s="93">
        <f t="shared" si="6"/>
        <v>0</v>
      </c>
      <c r="AK20" s="93">
        <f t="shared" si="6"/>
        <v>0</v>
      </c>
      <c r="AL20" s="93">
        <f t="shared" si="6"/>
        <v>0</v>
      </c>
      <c r="AM20" s="93">
        <f t="shared" si="6"/>
        <v>0</v>
      </c>
      <c r="AN20" s="93">
        <f t="shared" si="6"/>
        <v>0</v>
      </c>
      <c r="AO20" s="93">
        <f t="shared" si="6"/>
        <v>0</v>
      </c>
      <c r="AP20" s="93">
        <f t="shared" si="6"/>
        <v>0</v>
      </c>
      <c r="AQ20" s="93">
        <f t="shared" si="6"/>
        <v>0</v>
      </c>
      <c r="AR20" s="93">
        <f t="shared" si="6"/>
        <v>0</v>
      </c>
      <c r="AS20" s="93">
        <f t="shared" si="6"/>
        <v>0</v>
      </c>
      <c r="AT20" s="93">
        <f t="shared" si="6"/>
        <v>0</v>
      </c>
      <c r="AU20" s="93">
        <f t="shared" si="6"/>
        <v>0</v>
      </c>
      <c r="AV20" s="93">
        <f t="shared" si="6"/>
        <v>0</v>
      </c>
      <c r="AW20" s="93">
        <f t="shared" si="6"/>
        <v>0</v>
      </c>
      <c r="AX20" s="93">
        <f t="shared" si="6"/>
        <v>0</v>
      </c>
      <c r="AY20" s="93">
        <f t="shared" si="6"/>
        <v>0</v>
      </c>
      <c r="AZ20" s="93">
        <f t="shared" si="6"/>
        <v>0</v>
      </c>
      <c r="BA20" s="93">
        <f t="shared" si="6"/>
        <v>0</v>
      </c>
      <c r="BB20" s="93">
        <f t="shared" si="6"/>
        <v>0</v>
      </c>
      <c r="BC20" s="93">
        <f t="shared" si="6"/>
        <v>0</v>
      </c>
      <c r="BD20" s="93">
        <f t="shared" si="6"/>
        <v>0</v>
      </c>
      <c r="BE20" s="93">
        <f t="shared" si="6"/>
        <v>0</v>
      </c>
      <c r="BF20" s="93">
        <f t="shared" si="6"/>
        <v>0</v>
      </c>
      <c r="BG20" s="93">
        <f t="shared" si="6"/>
        <v>0</v>
      </c>
      <c r="BH20" s="93">
        <f t="shared" si="6"/>
        <v>0</v>
      </c>
      <c r="BI20" s="93">
        <f t="shared" si="6"/>
        <v>0</v>
      </c>
      <c r="BJ20" s="93">
        <f t="shared" si="6"/>
        <v>0</v>
      </c>
      <c r="BK20" s="93">
        <f t="shared" si="6"/>
        <v>0</v>
      </c>
      <c r="BL20" s="93">
        <f t="shared" si="6"/>
        <v>0</v>
      </c>
      <c r="BM20" s="93">
        <f t="shared" si="6"/>
        <v>0</v>
      </c>
      <c r="BN20" s="93">
        <f t="shared" si="6"/>
        <v>0</v>
      </c>
      <c r="BO20" s="93">
        <f t="shared" si="6"/>
        <v>0</v>
      </c>
      <c r="BP20" s="93">
        <f t="shared" si="6"/>
        <v>0</v>
      </c>
      <c r="BQ20" s="93">
        <f t="shared" si="4"/>
        <v>0</v>
      </c>
      <c r="BR20" s="93">
        <f t="shared" si="4"/>
        <v>0</v>
      </c>
      <c r="BS20" s="93">
        <f t="shared" si="4"/>
        <v>0</v>
      </c>
      <c r="BT20" s="93">
        <f t="shared" si="4"/>
        <v>0</v>
      </c>
      <c r="BU20" s="93">
        <f t="shared" si="4"/>
        <v>0</v>
      </c>
      <c r="BV20" s="93">
        <f t="shared" si="4"/>
        <v>0</v>
      </c>
      <c r="BW20" s="93">
        <f t="shared" si="4"/>
        <v>0</v>
      </c>
      <c r="BX20" s="93">
        <f t="shared" si="4"/>
        <v>0</v>
      </c>
      <c r="BY20" s="93">
        <f t="shared" si="4"/>
        <v>0</v>
      </c>
      <c r="BZ20" s="93">
        <f t="shared" si="4"/>
        <v>0</v>
      </c>
      <c r="CA20" s="93">
        <f t="shared" si="4"/>
        <v>0</v>
      </c>
      <c r="CB20" s="93">
        <f t="shared" si="4"/>
        <v>0</v>
      </c>
      <c r="CC20" s="93">
        <f t="shared" si="4"/>
        <v>0</v>
      </c>
      <c r="CD20" s="93">
        <f t="shared" si="4"/>
        <v>0</v>
      </c>
      <c r="CE20" s="93">
        <f t="shared" si="4"/>
        <v>0</v>
      </c>
      <c r="CF20" s="93">
        <f t="shared" si="4"/>
        <v>0</v>
      </c>
      <c r="CG20" s="93">
        <f t="shared" si="4"/>
        <v>0</v>
      </c>
      <c r="CH20" s="93">
        <f t="shared" si="4"/>
        <v>0</v>
      </c>
      <c r="CI20" s="93">
        <f t="shared" si="4"/>
        <v>0</v>
      </c>
      <c r="CJ20" s="93">
        <f t="shared" si="4"/>
        <v>0</v>
      </c>
      <c r="CK20" s="93">
        <f t="shared" si="4"/>
        <v>0</v>
      </c>
      <c r="CL20" s="93">
        <f t="shared" si="4"/>
        <v>0</v>
      </c>
      <c r="CM20" s="93">
        <f t="shared" si="4"/>
        <v>0</v>
      </c>
      <c r="CN20" s="93">
        <f t="shared" si="4"/>
        <v>0</v>
      </c>
      <c r="CO20" s="93">
        <f t="shared" si="4"/>
        <v>0</v>
      </c>
      <c r="CP20" s="93">
        <f t="shared" si="4"/>
        <v>0</v>
      </c>
      <c r="CQ20" s="93">
        <f t="shared" si="4"/>
        <v>0</v>
      </c>
      <c r="CR20" s="93">
        <f t="shared" si="4"/>
        <v>0</v>
      </c>
      <c r="CS20" s="93">
        <f t="shared" si="4"/>
        <v>0</v>
      </c>
      <c r="CT20" s="93">
        <f t="shared" si="4"/>
        <v>0</v>
      </c>
      <c r="CU20" s="93">
        <f t="shared" si="4"/>
        <v>0</v>
      </c>
      <c r="CV20" s="85"/>
    </row>
    <row r="21" spans="1:100">
      <c r="B21" s="79" t="s">
        <v>77</v>
      </c>
      <c r="C21" s="94" t="s">
        <v>78</v>
      </c>
      <c r="D21" s="95">
        <f>SUM(D16:D20)</f>
        <v>-12.807745000000068</v>
      </c>
      <c r="E21" s="95">
        <f t="shared" ref="E21:BP21" si="7">SUM(E16:E20)</f>
        <v>-16.278764000000024</v>
      </c>
      <c r="F21" s="95">
        <f t="shared" si="7"/>
        <v>12.122520000000009</v>
      </c>
      <c r="G21" s="95">
        <f t="shared" si="7"/>
        <v>5.2038769999999204</v>
      </c>
      <c r="H21" s="95">
        <f t="shared" si="7"/>
        <v>8.1323069999999689</v>
      </c>
      <c r="I21" s="95">
        <f t="shared" si="7"/>
        <v>11.301551999999901</v>
      </c>
      <c r="J21" s="95">
        <f t="shared" si="7"/>
        <v>11.210398999999938</v>
      </c>
      <c r="K21" s="95">
        <f t="shared" si="7"/>
        <v>11.501855500000147</v>
      </c>
      <c r="L21" s="95">
        <f t="shared" si="7"/>
        <v>11.254842499999995</v>
      </c>
      <c r="M21" s="95">
        <f t="shared" si="7"/>
        <v>-8.0556360000000495</v>
      </c>
      <c r="N21" s="95">
        <f t="shared" si="7"/>
        <v>-6.0226059999999961</v>
      </c>
      <c r="O21" s="95">
        <f t="shared" si="7"/>
        <v>-18.771623999999974</v>
      </c>
      <c r="P21" s="95">
        <f t="shared" si="7"/>
        <v>-22.795995999999946</v>
      </c>
      <c r="Q21" s="95">
        <f t="shared" si="7"/>
        <v>-8.3700839999999062</v>
      </c>
      <c r="R21" s="95">
        <f t="shared" si="7"/>
        <v>-1.1260350000000017</v>
      </c>
      <c r="S21" s="95">
        <f t="shared" si="7"/>
        <v>9.5863500000000386</v>
      </c>
      <c r="T21" s="95">
        <f t="shared" si="7"/>
        <v>14.218841999999995</v>
      </c>
      <c r="U21" s="95">
        <f t="shared" si="7"/>
        <v>9.8524380000001202</v>
      </c>
      <c r="V21" s="95">
        <f t="shared" si="7"/>
        <v>0.7747229999999945</v>
      </c>
      <c r="W21" s="95">
        <f t="shared" si="7"/>
        <v>-5.4694590000001426</v>
      </c>
      <c r="X21" s="95">
        <f t="shared" si="7"/>
        <v>-8.2664809999998852</v>
      </c>
      <c r="Y21" s="95">
        <f t="shared" si="7"/>
        <v>-17.172821000000113</v>
      </c>
      <c r="Z21" s="95">
        <f t="shared" si="7"/>
        <v>-23.704940000000079</v>
      </c>
      <c r="AA21" s="95">
        <f t="shared" si="7"/>
        <v>-19.776527000000215</v>
      </c>
      <c r="AB21" s="95">
        <f t="shared" si="7"/>
        <v>-12.397883999999976</v>
      </c>
      <c r="AC21" s="95">
        <f t="shared" si="7"/>
        <v>-6.7814409999999725</v>
      </c>
      <c r="AD21" s="95">
        <f t="shared" si="7"/>
        <v>-9.7162080000000515</v>
      </c>
      <c r="AE21" s="95">
        <f t="shared" si="7"/>
        <v>-4.3705610000000661</v>
      </c>
      <c r="AF21" s="95">
        <f t="shared" si="7"/>
        <v>3.6393240000001015</v>
      </c>
      <c r="AG21" s="95">
        <f t="shared" si="7"/>
        <v>29.648797000000059</v>
      </c>
      <c r="AH21" s="95">
        <f t="shared" si="7"/>
        <v>27.427814999999896</v>
      </c>
      <c r="AI21" s="95">
        <f t="shared" si="7"/>
        <v>20.282070000000203</v>
      </c>
      <c r="AJ21" s="95">
        <f t="shared" si="7"/>
        <v>11.003245999999763</v>
      </c>
      <c r="AK21" s="95">
        <f t="shared" si="7"/>
        <v>17.082288999999946</v>
      </c>
      <c r="AL21" s="95">
        <f t="shared" si="7"/>
        <v>2.2933570000000145</v>
      </c>
      <c r="AM21" s="95">
        <f t="shared" si="7"/>
        <v>-18.58300300000019</v>
      </c>
      <c r="AN21" s="95">
        <f t="shared" si="7"/>
        <v>-31.109421999999995</v>
      </c>
      <c r="AO21" s="95">
        <f t="shared" si="7"/>
        <v>-17.92076899999995</v>
      </c>
      <c r="AP21" s="95">
        <f t="shared" si="7"/>
        <v>-9.1530610000000934</v>
      </c>
      <c r="AQ21" s="95">
        <f t="shared" si="7"/>
        <v>-3.102216999999996</v>
      </c>
      <c r="AR21" s="95">
        <f t="shared" si="7"/>
        <v>8.848927000000117</v>
      </c>
      <c r="AS21" s="95">
        <f t="shared" si="7"/>
        <v>9.4162079999999833</v>
      </c>
      <c r="AT21" s="95">
        <f t="shared" si="7"/>
        <v>4.8678709999996954</v>
      </c>
      <c r="AU21" s="95">
        <f t="shared" si="7"/>
        <v>2.0801010000000133</v>
      </c>
      <c r="AV21" s="95">
        <f t="shared" si="7"/>
        <v>-10.117172999999866</v>
      </c>
      <c r="AW21" s="95">
        <f t="shared" si="7"/>
        <v>-35.133484999999837</v>
      </c>
      <c r="AX21" s="95">
        <f t="shared" si="7"/>
        <v>-54.664422000000286</v>
      </c>
      <c r="AY21" s="95">
        <f t="shared" si="7"/>
        <v>-76.47070299999973</v>
      </c>
      <c r="AZ21" s="95">
        <f t="shared" si="7"/>
        <v>-76.411773000000153</v>
      </c>
      <c r="BA21" s="95">
        <f t="shared" si="7"/>
        <v>-64.797024999999962</v>
      </c>
      <c r="BB21" s="95">
        <f t="shared" si="7"/>
        <v>-48.006439000000114</v>
      </c>
      <c r="BC21" s="95">
        <f t="shared" si="7"/>
        <v>-32.86983199999986</v>
      </c>
      <c r="BD21" s="95">
        <f t="shared" si="7"/>
        <v>-12.027692999999999</v>
      </c>
      <c r="BE21" s="95">
        <f t="shared" si="7"/>
        <v>-1.9231260000001384</v>
      </c>
      <c r="BF21" s="95">
        <f t="shared" si="7"/>
        <v>-1.1796039999999266</v>
      </c>
      <c r="BG21" s="95">
        <f t="shared" si="7"/>
        <v>-2.7405550000003132</v>
      </c>
      <c r="BH21" s="95">
        <f t="shared" si="7"/>
        <v>-2.6005890000001273</v>
      </c>
      <c r="BI21" s="95">
        <f t="shared" si="7"/>
        <v>-13.605919999999969</v>
      </c>
      <c r="BJ21" s="95">
        <f t="shared" si="7"/>
        <v>-26.205468999999994</v>
      </c>
      <c r="BK21" s="95">
        <f t="shared" si="7"/>
        <v>-39.478971000000001</v>
      </c>
      <c r="BL21" s="95">
        <f t="shared" si="7"/>
        <v>-44.594112999999993</v>
      </c>
      <c r="BM21" s="95">
        <f t="shared" si="7"/>
        <v>-40.259257999999932</v>
      </c>
      <c r="BN21" s="95">
        <f t="shared" si="7"/>
        <v>-28.778646000000094</v>
      </c>
      <c r="BO21" s="95">
        <f t="shared" si="7"/>
        <v>-20.846743999999717</v>
      </c>
      <c r="BP21" s="95">
        <f t="shared" si="7"/>
        <v>-7.7153979999999365</v>
      </c>
      <c r="BQ21" s="95">
        <f t="shared" ref="BQ21:CU21" si="8">SUM(BQ16:BQ20)</f>
        <v>-0.19387900000015179</v>
      </c>
      <c r="BR21" s="95">
        <f t="shared" si="8"/>
        <v>-0.83783999999980097</v>
      </c>
      <c r="BS21" s="95">
        <f t="shared" si="8"/>
        <v>-2.0606600000000981</v>
      </c>
      <c r="BT21" s="95">
        <f t="shared" si="8"/>
        <v>-2.2413289999999506</v>
      </c>
      <c r="BU21" s="95">
        <f t="shared" si="8"/>
        <v>-6.7039689999999155</v>
      </c>
      <c r="BV21" s="95">
        <f t="shared" si="8"/>
        <v>-18.071207000000186</v>
      </c>
      <c r="BW21" s="95">
        <f t="shared" si="8"/>
        <v>-25.665892000000213</v>
      </c>
      <c r="BX21" s="95">
        <f t="shared" si="8"/>
        <v>-26.112415999999939</v>
      </c>
      <c r="BY21" s="95">
        <f t="shared" si="8"/>
        <v>-14.748045000000388</v>
      </c>
      <c r="BZ21" s="95">
        <f t="shared" si="8"/>
        <v>-20.265034000000128</v>
      </c>
      <c r="CA21" s="95">
        <f t="shared" si="8"/>
        <v>-25.870233999999755</v>
      </c>
      <c r="CB21" s="95">
        <f t="shared" si="8"/>
        <v>-18.120943999999895</v>
      </c>
      <c r="CC21" s="95">
        <f t="shared" si="8"/>
        <v>-9.1428860000000896</v>
      </c>
      <c r="CD21" s="95">
        <f t="shared" si="8"/>
        <v>-10.785775999999942</v>
      </c>
      <c r="CE21" s="95">
        <f t="shared" si="8"/>
        <v>-12.082985000000122</v>
      </c>
      <c r="CF21" s="95">
        <f t="shared" si="8"/>
        <v>-11.614900000000034</v>
      </c>
      <c r="CG21" s="95">
        <f t="shared" si="8"/>
        <v>-11.095119000000068</v>
      </c>
      <c r="CH21" s="95">
        <f t="shared" si="8"/>
        <v>-15.910479000000123</v>
      </c>
      <c r="CI21" s="95">
        <f t="shared" si="8"/>
        <v>-20.070615000000089</v>
      </c>
      <c r="CJ21" s="95">
        <f t="shared" si="8"/>
        <v>-23.364059999999881</v>
      </c>
      <c r="CK21" s="95">
        <f t="shared" si="8"/>
        <v>-25.606157000000167</v>
      </c>
      <c r="CL21" s="95">
        <f t="shared" si="8"/>
        <v>-19.700516000000221</v>
      </c>
      <c r="CM21" s="95">
        <f t="shared" si="8"/>
        <v>-14.452232999999865</v>
      </c>
      <c r="CN21" s="95">
        <f t="shared" si="8"/>
        <v>-10.703103999999826</v>
      </c>
      <c r="CO21" s="95">
        <f t="shared" si="8"/>
        <v>0</v>
      </c>
      <c r="CP21" s="95">
        <f t="shared" si="8"/>
        <v>0</v>
      </c>
      <c r="CQ21" s="95">
        <f t="shared" si="8"/>
        <v>0</v>
      </c>
      <c r="CR21" s="95">
        <f t="shared" si="8"/>
        <v>0</v>
      </c>
      <c r="CS21" s="95">
        <f t="shared" si="8"/>
        <v>0</v>
      </c>
      <c r="CT21" s="95">
        <f t="shared" si="8"/>
        <v>0</v>
      </c>
      <c r="CU21" s="96">
        <f t="shared" si="8"/>
        <v>0</v>
      </c>
    </row>
    <row r="23" spans="1:100">
      <c r="B23" s="97"/>
    </row>
    <row r="24" spans="1:100">
      <c r="B24" s="25"/>
      <c r="C24" s="25"/>
      <c r="D24" s="13">
        <v>38443</v>
      </c>
      <c r="E24" s="13">
        <v>38473</v>
      </c>
      <c r="F24" s="13">
        <v>38504</v>
      </c>
      <c r="G24" s="13">
        <v>38534</v>
      </c>
      <c r="H24" s="13">
        <v>38565</v>
      </c>
      <c r="I24" s="13">
        <v>38596</v>
      </c>
      <c r="J24" s="13">
        <v>38626</v>
      </c>
      <c r="K24" s="13">
        <v>38657</v>
      </c>
      <c r="L24" s="13">
        <v>38687</v>
      </c>
      <c r="M24" s="13">
        <v>38718</v>
      </c>
      <c r="N24" s="13">
        <v>38749</v>
      </c>
      <c r="O24" s="13">
        <v>38777</v>
      </c>
      <c r="P24" s="13">
        <v>38808</v>
      </c>
      <c r="Q24" s="13">
        <v>38838</v>
      </c>
      <c r="R24" s="13">
        <v>38869</v>
      </c>
      <c r="S24" s="13">
        <v>38899</v>
      </c>
      <c r="T24" s="13">
        <v>38930</v>
      </c>
      <c r="U24" s="13">
        <v>38961</v>
      </c>
      <c r="V24" s="13">
        <v>38991</v>
      </c>
      <c r="W24" s="13">
        <v>39022</v>
      </c>
      <c r="X24" s="13">
        <v>39052</v>
      </c>
      <c r="Y24" s="13">
        <v>39083</v>
      </c>
      <c r="Z24" s="13">
        <v>39114</v>
      </c>
      <c r="AA24" s="13">
        <v>39142</v>
      </c>
      <c r="AB24" s="13">
        <v>39173</v>
      </c>
      <c r="AC24" s="13">
        <v>39203</v>
      </c>
      <c r="AD24" s="13">
        <v>39234</v>
      </c>
      <c r="AE24" s="13">
        <v>39264</v>
      </c>
      <c r="AF24" s="13">
        <v>39295</v>
      </c>
      <c r="AG24" s="13">
        <v>39326</v>
      </c>
      <c r="AH24" s="13">
        <v>39356</v>
      </c>
      <c r="AI24" s="13">
        <v>39387</v>
      </c>
      <c r="AJ24" s="13">
        <v>39417</v>
      </c>
      <c r="AK24" s="13">
        <v>39448</v>
      </c>
      <c r="AL24" s="13">
        <v>39479</v>
      </c>
      <c r="AM24" s="13">
        <v>39508</v>
      </c>
      <c r="AN24" s="13">
        <v>39539</v>
      </c>
      <c r="AO24" s="13">
        <v>39569</v>
      </c>
      <c r="AP24" s="13">
        <v>39600</v>
      </c>
      <c r="AQ24" s="13">
        <v>39630</v>
      </c>
      <c r="AR24" s="13">
        <v>39661</v>
      </c>
      <c r="AS24" s="13">
        <v>39692</v>
      </c>
      <c r="AT24" s="13">
        <v>39722</v>
      </c>
      <c r="AU24" s="13">
        <v>39753</v>
      </c>
      <c r="AV24" s="13">
        <v>39783</v>
      </c>
      <c r="AW24" s="13">
        <v>39814</v>
      </c>
      <c r="AX24" s="13">
        <v>39845</v>
      </c>
      <c r="AY24" s="13">
        <v>39873</v>
      </c>
      <c r="AZ24" s="13">
        <v>39904</v>
      </c>
      <c r="BA24" s="13">
        <v>39934</v>
      </c>
      <c r="BB24" s="13">
        <v>39965</v>
      </c>
      <c r="BC24" s="13">
        <v>39995</v>
      </c>
      <c r="BD24" s="13">
        <v>40026</v>
      </c>
      <c r="BE24" s="13">
        <v>40057</v>
      </c>
      <c r="BF24" s="13">
        <v>40087</v>
      </c>
      <c r="BG24" s="13">
        <v>40118</v>
      </c>
      <c r="BH24" s="13">
        <v>40148</v>
      </c>
      <c r="BI24" s="13">
        <v>40179</v>
      </c>
      <c r="BJ24" s="13">
        <v>40210</v>
      </c>
      <c r="BK24" s="13">
        <v>40238</v>
      </c>
      <c r="BL24" s="13">
        <v>40269</v>
      </c>
      <c r="BM24" s="13">
        <v>40299</v>
      </c>
      <c r="BN24" s="13">
        <v>40330</v>
      </c>
      <c r="BO24" s="13">
        <v>40360</v>
      </c>
      <c r="BP24" s="13">
        <v>40391</v>
      </c>
      <c r="BQ24" s="13">
        <v>40422</v>
      </c>
      <c r="BR24" s="13">
        <v>40452</v>
      </c>
      <c r="BS24" s="13">
        <v>40483</v>
      </c>
      <c r="BT24" s="13">
        <v>40513</v>
      </c>
      <c r="BU24" s="13">
        <v>40544</v>
      </c>
      <c r="BV24" s="13">
        <v>40575</v>
      </c>
      <c r="BW24" s="13">
        <v>40603</v>
      </c>
      <c r="BX24" s="13">
        <v>40634</v>
      </c>
      <c r="BY24" s="13">
        <v>40664</v>
      </c>
      <c r="BZ24" s="13">
        <v>40695</v>
      </c>
      <c r="CA24" s="13">
        <v>40725</v>
      </c>
      <c r="CB24" s="13">
        <v>40756</v>
      </c>
      <c r="CC24" s="13">
        <v>40787</v>
      </c>
      <c r="CD24" s="13">
        <v>40817</v>
      </c>
      <c r="CE24" s="13">
        <v>40848</v>
      </c>
      <c r="CF24" s="13">
        <v>40878</v>
      </c>
      <c r="CG24" s="13">
        <v>40909</v>
      </c>
      <c r="CH24" s="13">
        <v>40940</v>
      </c>
      <c r="CI24" s="13">
        <v>40969</v>
      </c>
      <c r="CJ24" s="13">
        <v>41000</v>
      </c>
      <c r="CK24" s="13">
        <v>41030</v>
      </c>
      <c r="CL24" s="13">
        <v>41061</v>
      </c>
      <c r="CM24" s="13">
        <v>41091</v>
      </c>
      <c r="CN24" s="14">
        <v>41122</v>
      </c>
      <c r="CO24" s="25"/>
      <c r="CP24" s="25"/>
      <c r="CQ24" s="25"/>
      <c r="CR24" s="25"/>
      <c r="CS24" s="25"/>
    </row>
    <row r="25" spans="1:100">
      <c r="A25" s="82" t="s">
        <v>127</v>
      </c>
      <c r="B25" s="25"/>
      <c r="C25" s="98" t="s">
        <v>79</v>
      </c>
      <c r="D25" s="99">
        <f>D11</f>
        <v>987.87279788422506</v>
      </c>
      <c r="E25" s="99">
        <f t="shared" ref="E25:BP25" si="9">E11</f>
        <v>868.97045596882504</v>
      </c>
      <c r="F25" s="99">
        <f t="shared" si="9"/>
        <v>810.88070536672649</v>
      </c>
      <c r="G25" s="99">
        <f t="shared" si="9"/>
        <v>802.70022345479379</v>
      </c>
      <c r="H25" s="99">
        <f t="shared" si="9"/>
        <v>809.31399177480216</v>
      </c>
      <c r="I25" s="99">
        <f t="shared" si="9"/>
        <v>864.63524300222412</v>
      </c>
      <c r="J25" s="99">
        <f t="shared" si="9"/>
        <v>1023.6429763299091</v>
      </c>
      <c r="K25" s="99">
        <f t="shared" si="9"/>
        <v>1232.619975090287</v>
      </c>
      <c r="L25" s="99">
        <f t="shared" si="9"/>
        <v>1353.2503482326631</v>
      </c>
      <c r="M25" s="99">
        <f t="shared" si="9"/>
        <v>1295.2240045149108</v>
      </c>
      <c r="N25" s="99">
        <f t="shared" si="9"/>
        <v>1174.3957017406963</v>
      </c>
      <c r="O25" s="99">
        <f t="shared" si="9"/>
        <v>1286.6030126115452</v>
      </c>
      <c r="P25" s="99">
        <f t="shared" si="9"/>
        <v>1017.0235693320851</v>
      </c>
      <c r="Q25" s="99">
        <f t="shared" si="9"/>
        <v>867.06563086341816</v>
      </c>
      <c r="R25" s="99">
        <f t="shared" si="9"/>
        <v>795.20363037517268</v>
      </c>
      <c r="S25" s="99">
        <f t="shared" si="9"/>
        <v>796.29594624767083</v>
      </c>
      <c r="T25" s="99">
        <f t="shared" si="9"/>
        <v>821.85871830732685</v>
      </c>
      <c r="U25" s="99">
        <f t="shared" si="9"/>
        <v>844.62798998406697</v>
      </c>
      <c r="V25" s="99">
        <f t="shared" si="9"/>
        <v>994.95519878683422</v>
      </c>
      <c r="W25" s="99">
        <f t="shared" si="9"/>
        <v>1167.2364680873247</v>
      </c>
      <c r="X25" s="99">
        <f t="shared" si="9"/>
        <v>1281.8323608310352</v>
      </c>
      <c r="Y25" s="99">
        <f t="shared" si="9"/>
        <v>1247.3635703317723</v>
      </c>
      <c r="Z25" s="99">
        <f t="shared" si="9"/>
        <v>1110.9122454373971</v>
      </c>
      <c r="AA25" s="99">
        <f t="shared" si="9"/>
        <v>1194.380724283734</v>
      </c>
      <c r="AB25" s="99">
        <f t="shared" si="9"/>
        <v>900.23917466791522</v>
      </c>
      <c r="AC25" s="99">
        <f t="shared" si="9"/>
        <v>854.81390013658211</v>
      </c>
      <c r="AD25" s="99">
        <f t="shared" si="9"/>
        <v>796.64433362482691</v>
      </c>
      <c r="AE25" s="99">
        <f t="shared" si="9"/>
        <v>841.37407075232909</v>
      </c>
      <c r="AF25" s="99">
        <f t="shared" si="9"/>
        <v>828.05860969267314</v>
      </c>
      <c r="AG25" s="99">
        <f t="shared" si="9"/>
        <v>875.29738301593216</v>
      </c>
      <c r="AH25" s="99">
        <f t="shared" si="9"/>
        <v>1046.0580222131664</v>
      </c>
      <c r="AI25" s="99">
        <f t="shared" si="9"/>
        <v>1202.7324129126741</v>
      </c>
      <c r="AJ25" s="99">
        <f t="shared" si="9"/>
        <v>1311.6072821689647</v>
      </c>
      <c r="AK25" s="99">
        <f t="shared" si="9"/>
        <v>1270.7902786682275</v>
      </c>
      <c r="AL25" s="99">
        <f t="shared" si="9"/>
        <v>1153.8487895626038</v>
      </c>
      <c r="AM25" s="99">
        <f t="shared" si="9"/>
        <v>1145.0526017162672</v>
      </c>
      <c r="AN25" s="99">
        <f t="shared" si="9"/>
        <v>1028.1882226120906</v>
      </c>
      <c r="AO25" s="99">
        <f t="shared" si="9"/>
        <v>812.51238909163567</v>
      </c>
      <c r="AP25" s="99">
        <f t="shared" si="9"/>
        <v>806.11438787896168</v>
      </c>
      <c r="AQ25" s="99">
        <f t="shared" si="9"/>
        <v>819.60168037536687</v>
      </c>
      <c r="AR25" s="99">
        <f t="shared" si="9"/>
        <v>822.32853305795948</v>
      </c>
      <c r="AS25" s="99">
        <f t="shared" si="9"/>
        <v>870.90891884508437</v>
      </c>
      <c r="AT25" s="99">
        <f t="shared" si="9"/>
        <v>1041.2581471328365</v>
      </c>
      <c r="AU25" s="99">
        <f t="shared" si="9"/>
        <v>1179.2909441143051</v>
      </c>
      <c r="AV25" s="99">
        <f t="shared" si="9"/>
        <v>1318.3740244544369</v>
      </c>
      <c r="AW25" s="99">
        <f t="shared" si="9"/>
        <v>1287.7030047907026</v>
      </c>
      <c r="AX25" s="99">
        <f t="shared" si="9"/>
        <v>1113.8988035280076</v>
      </c>
      <c r="AY25" s="99">
        <f t="shared" si="9"/>
        <v>1117.2498974879713</v>
      </c>
      <c r="AZ25" s="99">
        <f t="shared" si="9"/>
        <v>895.74249437334095</v>
      </c>
      <c r="BA25" s="99">
        <f t="shared" si="9"/>
        <v>851.71507002561441</v>
      </c>
      <c r="BB25" s="99">
        <f t="shared" si="9"/>
        <v>794.15699404692259</v>
      </c>
      <c r="BC25" s="99">
        <f t="shared" si="9"/>
        <v>787.7303227637351</v>
      </c>
      <c r="BD25" s="99">
        <f t="shared" si="9"/>
        <v>801.3265715682677</v>
      </c>
      <c r="BE25" s="99">
        <f t="shared" si="9"/>
        <v>849.39454336713129</v>
      </c>
      <c r="BF25" s="99">
        <f t="shared" si="9"/>
        <v>999.21095805108803</v>
      </c>
      <c r="BG25" s="99">
        <f t="shared" si="9"/>
        <v>1131.2000996236859</v>
      </c>
      <c r="BH25" s="99">
        <f t="shared" si="9"/>
        <v>1304.6953450054298</v>
      </c>
      <c r="BI25" s="99">
        <f t="shared" si="9"/>
        <v>1340.4319707096308</v>
      </c>
      <c r="BJ25" s="99">
        <f t="shared" si="9"/>
        <v>1148.8417855056703</v>
      </c>
      <c r="BK25" s="99">
        <f t="shared" si="9"/>
        <v>1140.7075920715181</v>
      </c>
      <c r="BL25" s="99">
        <f t="shared" si="9"/>
        <v>0</v>
      </c>
      <c r="BM25" s="99">
        <f t="shared" si="9"/>
        <v>0</v>
      </c>
      <c r="BN25" s="99">
        <f t="shared" si="9"/>
        <v>0</v>
      </c>
      <c r="BO25" s="99">
        <f t="shared" si="9"/>
        <v>0</v>
      </c>
      <c r="BP25" s="99">
        <f t="shared" si="9"/>
        <v>0</v>
      </c>
      <c r="BQ25" s="99">
        <f t="shared" ref="BQ25:CN25" si="10">BQ11</f>
        <v>0</v>
      </c>
      <c r="BR25" s="99">
        <f t="shared" si="10"/>
        <v>0</v>
      </c>
      <c r="BS25" s="99">
        <f t="shared" si="10"/>
        <v>0</v>
      </c>
      <c r="BT25" s="99">
        <f t="shared" si="10"/>
        <v>0</v>
      </c>
      <c r="BU25" s="99">
        <f t="shared" si="10"/>
        <v>0</v>
      </c>
      <c r="BV25" s="99">
        <f t="shared" si="10"/>
        <v>0</v>
      </c>
      <c r="BW25" s="99">
        <f t="shared" si="10"/>
        <v>0</v>
      </c>
      <c r="BX25" s="99">
        <f t="shared" si="10"/>
        <v>0</v>
      </c>
      <c r="BY25" s="99">
        <f t="shared" si="10"/>
        <v>0</v>
      </c>
      <c r="BZ25" s="99">
        <f t="shared" si="10"/>
        <v>0</v>
      </c>
      <c r="CA25" s="99">
        <f t="shared" si="10"/>
        <v>0</v>
      </c>
      <c r="CB25" s="99">
        <f t="shared" si="10"/>
        <v>0</v>
      </c>
      <c r="CC25" s="99">
        <f t="shared" si="10"/>
        <v>0</v>
      </c>
      <c r="CD25" s="99">
        <f t="shared" si="10"/>
        <v>0</v>
      </c>
      <c r="CE25" s="99">
        <f t="shared" si="10"/>
        <v>0</v>
      </c>
      <c r="CF25" s="99">
        <f t="shared" si="10"/>
        <v>0</v>
      </c>
      <c r="CG25" s="99">
        <f t="shared" si="10"/>
        <v>0</v>
      </c>
      <c r="CH25" s="99">
        <f t="shared" si="10"/>
        <v>0</v>
      </c>
      <c r="CI25" s="99">
        <f t="shared" si="10"/>
        <v>0</v>
      </c>
      <c r="CJ25" s="99">
        <f t="shared" si="10"/>
        <v>0</v>
      </c>
      <c r="CK25" s="99">
        <f t="shared" si="10"/>
        <v>0</v>
      </c>
      <c r="CL25" s="99">
        <f t="shared" si="10"/>
        <v>0</v>
      </c>
      <c r="CM25" s="99">
        <f t="shared" si="10"/>
        <v>0</v>
      </c>
      <c r="CN25" s="99">
        <f t="shared" si="10"/>
        <v>0</v>
      </c>
      <c r="CO25" s="25"/>
      <c r="CP25" s="25"/>
      <c r="CQ25" s="25"/>
      <c r="CR25" s="25"/>
      <c r="CS25" s="25"/>
    </row>
    <row r="26" spans="1:100">
      <c r="A26" s="81" t="s">
        <v>80</v>
      </c>
      <c r="B26" s="25"/>
      <c r="C26" s="98" t="s">
        <v>81</v>
      </c>
      <c r="D26" s="99">
        <f>D5-D11</f>
        <v>-24.968314884225038</v>
      </c>
      <c r="E26" s="99">
        <f t="shared" ref="E26:BK26" si="11">E5-E11</f>
        <v>40.143959031174973</v>
      </c>
      <c r="F26" s="99">
        <f t="shared" si="11"/>
        <v>-6.9507693667264903</v>
      </c>
      <c r="G26" s="99">
        <f t="shared" si="11"/>
        <v>21.963375545206304</v>
      </c>
      <c r="H26" s="99">
        <f t="shared" si="11"/>
        <v>14.741388225197852</v>
      </c>
      <c r="I26" s="99">
        <f t="shared" si="11"/>
        <v>-8.0085655022240871</v>
      </c>
      <c r="J26" s="99">
        <f t="shared" si="11"/>
        <v>-3.2044898299089937</v>
      </c>
      <c r="K26" s="99">
        <f t="shared" si="11"/>
        <v>15.292639909712989</v>
      </c>
      <c r="L26" s="99">
        <f t="shared" si="11"/>
        <v>-6.76578523266312</v>
      </c>
      <c r="M26" s="99">
        <f t="shared" si="11"/>
        <v>32.859037485089175</v>
      </c>
      <c r="N26" s="99">
        <f t="shared" si="11"/>
        <v>7.9162202593038273</v>
      </c>
      <c r="O26" s="99">
        <f t="shared" si="11"/>
        <v>-42.491166611545168</v>
      </c>
      <c r="P26" s="100">
        <f t="shared" si="11"/>
        <v>-33.163563332085118</v>
      </c>
      <c r="Q26" s="100">
        <f t="shared" si="11"/>
        <v>-1.5414908634181756</v>
      </c>
      <c r="R26" s="100">
        <f t="shared" si="11"/>
        <v>24.09229162482734</v>
      </c>
      <c r="S26" s="100">
        <f t="shared" si="11"/>
        <v>32.568725752329215</v>
      </c>
      <c r="T26" s="100">
        <f t="shared" si="11"/>
        <v>15.226661692673133</v>
      </c>
      <c r="U26" s="100">
        <f t="shared" si="11"/>
        <v>8.9612810159329683</v>
      </c>
      <c r="V26" s="100">
        <f t="shared" si="11"/>
        <v>33.804543213165744</v>
      </c>
      <c r="W26" s="100">
        <f t="shared" si="11"/>
        <v>11.820537912675263</v>
      </c>
      <c r="X26" s="100">
        <f t="shared" si="11"/>
        <v>-0.35022883103511049</v>
      </c>
      <c r="Y26" s="100">
        <f t="shared" si="11"/>
        <v>0.30089766822788988</v>
      </c>
      <c r="Z26" s="100">
        <f t="shared" si="11"/>
        <v>-7.2828574373970696</v>
      </c>
      <c r="AA26" s="100">
        <f t="shared" si="11"/>
        <v>-56.440728283733961</v>
      </c>
      <c r="AB26" s="101">
        <f t="shared" si="11"/>
        <v>33.163563332084777</v>
      </c>
      <c r="AC26" s="101">
        <f t="shared" si="11"/>
        <v>1.5414908634178346</v>
      </c>
      <c r="AD26" s="101">
        <f t="shared" si="11"/>
        <v>-24.092291624826885</v>
      </c>
      <c r="AE26" s="101">
        <f t="shared" si="11"/>
        <v>-32.568725752329101</v>
      </c>
      <c r="AF26" s="101">
        <f t="shared" si="11"/>
        <v>-15.226661692673133</v>
      </c>
      <c r="AG26" s="101">
        <f t="shared" si="11"/>
        <v>-8.9612810159321725</v>
      </c>
      <c r="AH26" s="101">
        <f t="shared" si="11"/>
        <v>-33.804543213166312</v>
      </c>
      <c r="AI26" s="101">
        <f t="shared" si="11"/>
        <v>-11.820537912674126</v>
      </c>
      <c r="AJ26" s="101">
        <f t="shared" si="11"/>
        <v>0.35022883103511049</v>
      </c>
      <c r="AK26" s="101">
        <f t="shared" si="11"/>
        <v>-0.30089766822743513</v>
      </c>
      <c r="AL26" s="101">
        <f t="shared" si="11"/>
        <v>7.2828574373963875</v>
      </c>
      <c r="AM26" s="101">
        <f t="shared" si="11"/>
        <v>56.440728283732824</v>
      </c>
      <c r="AN26" s="102">
        <f t="shared" si="11"/>
        <v>-31.726490612090629</v>
      </c>
      <c r="AO26" s="102">
        <f t="shared" si="11"/>
        <v>25.836485908364352</v>
      </c>
      <c r="AP26" s="102">
        <f t="shared" si="11"/>
        <v>-28.521423878961627</v>
      </c>
      <c r="AQ26" s="102">
        <f t="shared" si="11"/>
        <v>-10.578544375366846</v>
      </c>
      <c r="AR26" s="102">
        <f t="shared" si="11"/>
        <v>-13.657734057959487</v>
      </c>
      <c r="AS26" s="102">
        <f t="shared" si="11"/>
        <v>-0.42031384508436531</v>
      </c>
      <c r="AT26" s="102">
        <f t="shared" si="11"/>
        <v>9.8109108671635568</v>
      </c>
      <c r="AU26" s="102">
        <f t="shared" si="11"/>
        <v>33.027672885694983</v>
      </c>
      <c r="AV26" s="102">
        <f t="shared" si="11"/>
        <v>39.387821545562929</v>
      </c>
      <c r="AW26" s="102">
        <f t="shared" si="11"/>
        <v>52.184264209297453</v>
      </c>
      <c r="AX26" s="102">
        <f t="shared" si="11"/>
        <v>45.682842471992217</v>
      </c>
      <c r="AY26" s="102">
        <f t="shared" si="11"/>
        <v>22.77692051202871</v>
      </c>
      <c r="AZ26" s="103">
        <f t="shared" si="11"/>
        <v>11.67029562665914</v>
      </c>
      <c r="BA26" s="103">
        <f t="shared" si="11"/>
        <v>-5.4191990256143754</v>
      </c>
      <c r="BB26" s="103">
        <f t="shared" si="11"/>
        <v>-21.698917046922588</v>
      </c>
      <c r="BC26" s="103">
        <f t="shared" si="11"/>
        <v>6.4535902362648585</v>
      </c>
      <c r="BD26" s="103">
        <f t="shared" si="11"/>
        <v>-6.2875375682676804</v>
      </c>
      <c r="BE26" s="103">
        <f t="shared" si="11"/>
        <v>-18.579266367131254</v>
      </c>
      <c r="BF26" s="103">
        <f t="shared" si="11"/>
        <v>-22.361006051087998</v>
      </c>
      <c r="BG26" s="103">
        <f t="shared" si="11"/>
        <v>-13.664751623686016</v>
      </c>
      <c r="BH26" s="103">
        <f t="shared" si="11"/>
        <v>-10.50912400542984</v>
      </c>
      <c r="BI26" s="103">
        <f t="shared" si="11"/>
        <v>-7.5664707096307211</v>
      </c>
      <c r="BJ26" s="103">
        <f t="shared" si="11"/>
        <v>-5.4238925056704375</v>
      </c>
      <c r="BK26" s="103">
        <f t="shared" si="11"/>
        <v>-25.668521071518171</v>
      </c>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5"/>
      <c r="CP26" s="25"/>
      <c r="CQ26" s="25"/>
      <c r="CR26" s="25"/>
      <c r="CS26" s="25"/>
    </row>
    <row r="27" spans="1:100">
      <c r="A27" s="81" t="s">
        <v>82</v>
      </c>
      <c r="B27" s="25"/>
      <c r="C27" s="104" t="s">
        <v>83</v>
      </c>
      <c r="D27" s="105">
        <v>30</v>
      </c>
      <c r="E27" s="105">
        <v>31</v>
      </c>
      <c r="F27" s="105">
        <v>30</v>
      </c>
      <c r="G27" s="105">
        <v>31</v>
      </c>
      <c r="H27" s="105">
        <v>31</v>
      </c>
      <c r="I27" s="105">
        <v>30</v>
      </c>
      <c r="J27" s="105">
        <v>31</v>
      </c>
      <c r="K27" s="105">
        <v>30</v>
      </c>
      <c r="L27" s="105">
        <v>31</v>
      </c>
      <c r="M27" s="105">
        <v>31</v>
      </c>
      <c r="N27" s="105">
        <v>28</v>
      </c>
      <c r="O27" s="105">
        <v>31</v>
      </c>
      <c r="P27" s="106">
        <v>30</v>
      </c>
      <c r="Q27" s="106">
        <v>31</v>
      </c>
      <c r="R27" s="106">
        <v>30</v>
      </c>
      <c r="S27" s="106">
        <v>31</v>
      </c>
      <c r="T27" s="106">
        <v>31</v>
      </c>
      <c r="U27" s="106">
        <v>30</v>
      </c>
      <c r="V27" s="106">
        <v>31</v>
      </c>
      <c r="W27" s="106">
        <v>30</v>
      </c>
      <c r="X27" s="106">
        <v>31</v>
      </c>
      <c r="Y27" s="106">
        <v>31</v>
      </c>
      <c r="Z27" s="106">
        <v>28</v>
      </c>
      <c r="AA27" s="106">
        <v>31</v>
      </c>
      <c r="AB27" s="107">
        <v>30</v>
      </c>
      <c r="AC27" s="107">
        <v>31</v>
      </c>
      <c r="AD27" s="107">
        <v>30</v>
      </c>
      <c r="AE27" s="107">
        <v>31</v>
      </c>
      <c r="AF27" s="107">
        <v>31</v>
      </c>
      <c r="AG27" s="107">
        <v>30</v>
      </c>
      <c r="AH27" s="107">
        <v>31</v>
      </c>
      <c r="AI27" s="107">
        <v>30</v>
      </c>
      <c r="AJ27" s="107">
        <v>31</v>
      </c>
      <c r="AK27" s="107">
        <v>31</v>
      </c>
      <c r="AL27" s="107">
        <v>28</v>
      </c>
      <c r="AM27" s="107">
        <v>31</v>
      </c>
      <c r="AN27" s="108">
        <v>30</v>
      </c>
      <c r="AO27" s="108">
        <v>31</v>
      </c>
      <c r="AP27" s="108">
        <v>30</v>
      </c>
      <c r="AQ27" s="108">
        <v>31</v>
      </c>
      <c r="AR27" s="108">
        <v>31</v>
      </c>
      <c r="AS27" s="108">
        <v>30</v>
      </c>
      <c r="AT27" s="108">
        <v>31</v>
      </c>
      <c r="AU27" s="108">
        <v>30</v>
      </c>
      <c r="AV27" s="108">
        <v>31</v>
      </c>
      <c r="AW27" s="108">
        <v>31</v>
      </c>
      <c r="AX27" s="108">
        <v>28</v>
      </c>
      <c r="AY27" s="108">
        <v>31</v>
      </c>
      <c r="AZ27" s="109">
        <v>30</v>
      </c>
      <c r="BA27" s="109">
        <v>31</v>
      </c>
      <c r="BB27" s="109">
        <v>30</v>
      </c>
      <c r="BC27" s="109">
        <v>31</v>
      </c>
      <c r="BD27" s="109">
        <v>31</v>
      </c>
      <c r="BE27" s="109">
        <v>30</v>
      </c>
      <c r="BF27" s="109">
        <v>31</v>
      </c>
      <c r="BG27" s="109">
        <v>30</v>
      </c>
      <c r="BH27" s="109">
        <v>31</v>
      </c>
      <c r="BI27" s="109">
        <v>31</v>
      </c>
      <c r="BJ27" s="109">
        <v>28</v>
      </c>
      <c r="BK27" s="109">
        <v>31</v>
      </c>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5"/>
      <c r="CP27" s="25"/>
      <c r="CQ27" s="25"/>
      <c r="CR27" s="25"/>
      <c r="CS27" s="25"/>
    </row>
    <row r="28" spans="1:100" ht="25.5">
      <c r="A28" s="110" t="s">
        <v>84</v>
      </c>
      <c r="B28" s="25"/>
      <c r="C28" s="104" t="s">
        <v>85</v>
      </c>
      <c r="D28" s="99">
        <f>(SUM($D$26:$O$26))*D27/365</f>
        <v>3.3310297831555253</v>
      </c>
      <c r="E28" s="99">
        <f t="shared" ref="E28:O28" si="12">(SUM($D$26:$O$26))*E27/365</f>
        <v>3.4420641092607096</v>
      </c>
      <c r="F28" s="99">
        <f t="shared" si="12"/>
        <v>3.3310297831555253</v>
      </c>
      <c r="G28" s="99">
        <f t="shared" si="12"/>
        <v>3.4420641092607096</v>
      </c>
      <c r="H28" s="99">
        <f t="shared" si="12"/>
        <v>3.4420641092607096</v>
      </c>
      <c r="I28" s="99">
        <f t="shared" si="12"/>
        <v>3.3310297831555253</v>
      </c>
      <c r="J28" s="99">
        <f t="shared" si="12"/>
        <v>3.4420641092607096</v>
      </c>
      <c r="K28" s="99">
        <f t="shared" si="12"/>
        <v>3.3310297831555253</v>
      </c>
      <c r="L28" s="99">
        <f t="shared" si="12"/>
        <v>3.4420641092607096</v>
      </c>
      <c r="M28" s="99">
        <f t="shared" si="12"/>
        <v>3.4420641092607096</v>
      </c>
      <c r="N28" s="99">
        <f t="shared" si="12"/>
        <v>3.1089611309451568</v>
      </c>
      <c r="O28" s="99">
        <f t="shared" si="12"/>
        <v>3.4420641092607096</v>
      </c>
      <c r="P28" s="100">
        <f>(SUM($P$26:$AA$26))*P27/365</f>
        <v>2.3010468601777081</v>
      </c>
      <c r="Q28" s="100">
        <f t="shared" ref="Q28:AA28" si="13">(SUM($P$26:$AA$26))*Q27/365</f>
        <v>2.377748422183632</v>
      </c>
      <c r="R28" s="100">
        <f t="shared" si="13"/>
        <v>2.3010468601777081</v>
      </c>
      <c r="S28" s="100">
        <f t="shared" si="13"/>
        <v>2.377748422183632</v>
      </c>
      <c r="T28" s="100">
        <f t="shared" si="13"/>
        <v>2.377748422183632</v>
      </c>
      <c r="U28" s="100">
        <f t="shared" si="13"/>
        <v>2.3010468601777081</v>
      </c>
      <c r="V28" s="100">
        <f t="shared" si="13"/>
        <v>2.377748422183632</v>
      </c>
      <c r="W28" s="100">
        <f t="shared" si="13"/>
        <v>2.3010468601777081</v>
      </c>
      <c r="X28" s="100">
        <f t="shared" si="13"/>
        <v>2.377748422183632</v>
      </c>
      <c r="Y28" s="100">
        <f t="shared" si="13"/>
        <v>2.377748422183632</v>
      </c>
      <c r="Z28" s="100">
        <f t="shared" si="13"/>
        <v>2.1476437361658611</v>
      </c>
      <c r="AA28" s="100">
        <f t="shared" si="13"/>
        <v>2.377748422183632</v>
      </c>
      <c r="AB28" s="101">
        <f>(SUM($AB$26:$AM$26))*AB27/365</f>
        <v>-2.3010468601777174</v>
      </c>
      <c r="AC28" s="101">
        <f t="shared" ref="AC28:AM28" si="14">(SUM($AB$26:$AM$26))*AC27/365</f>
        <v>-2.3777484221836414</v>
      </c>
      <c r="AD28" s="101">
        <f t="shared" si="14"/>
        <v>-2.3010468601777174</v>
      </c>
      <c r="AE28" s="101">
        <f t="shared" si="14"/>
        <v>-2.3777484221836414</v>
      </c>
      <c r="AF28" s="101">
        <f t="shared" si="14"/>
        <v>-2.3777484221836414</v>
      </c>
      <c r="AG28" s="101">
        <f t="shared" si="14"/>
        <v>-2.3010468601777174</v>
      </c>
      <c r="AH28" s="101">
        <f t="shared" si="14"/>
        <v>-2.3777484221836414</v>
      </c>
      <c r="AI28" s="101">
        <f t="shared" si="14"/>
        <v>-2.3010468601777174</v>
      </c>
      <c r="AJ28" s="101">
        <f t="shared" si="14"/>
        <v>-2.3777484221836414</v>
      </c>
      <c r="AK28" s="101">
        <f t="shared" si="14"/>
        <v>-2.3777484221836414</v>
      </c>
      <c r="AL28" s="101">
        <f t="shared" si="14"/>
        <v>-2.1476437361658696</v>
      </c>
      <c r="AM28" s="101">
        <f t="shared" si="14"/>
        <v>-2.3777484221836414</v>
      </c>
      <c r="AN28" s="102">
        <f>(SUM($AN$26:$AY$26))*AN27/365</f>
        <v>11.819376298408867</v>
      </c>
      <c r="AO28" s="102">
        <f>(SUM($AN$26:$AY$26))*AO27/365</f>
        <v>12.21335550835583</v>
      </c>
      <c r="AP28" s="102">
        <f t="shared" ref="AP28:AY28" si="15">(SUM($AN$26:$AY$26))*AP27/365</f>
        <v>11.819376298408867</v>
      </c>
      <c r="AQ28" s="102">
        <f t="shared" si="15"/>
        <v>12.21335550835583</v>
      </c>
      <c r="AR28" s="102">
        <f t="shared" si="15"/>
        <v>12.21335550835583</v>
      </c>
      <c r="AS28" s="102">
        <f t="shared" si="15"/>
        <v>11.819376298408867</v>
      </c>
      <c r="AT28" s="102">
        <f t="shared" si="15"/>
        <v>12.21335550835583</v>
      </c>
      <c r="AU28" s="102">
        <f t="shared" si="15"/>
        <v>11.819376298408867</v>
      </c>
      <c r="AV28" s="102">
        <f t="shared" si="15"/>
        <v>12.21335550835583</v>
      </c>
      <c r="AW28" s="102">
        <f t="shared" si="15"/>
        <v>12.21335550835583</v>
      </c>
      <c r="AX28" s="102">
        <f t="shared" si="15"/>
        <v>11.031417878514945</v>
      </c>
      <c r="AY28" s="102">
        <f t="shared" si="15"/>
        <v>12.21335550835583</v>
      </c>
      <c r="AZ28" s="103">
        <f>(SUM($AZ$26:$BK$26))*AZ27/365</f>
        <v>-9.7853260366056229</v>
      </c>
      <c r="BA28" s="103">
        <f t="shared" ref="BA28:BK28" si="16">(SUM($AZ$26:$BK$26))*BA27/365</f>
        <v>-10.111503571159144</v>
      </c>
      <c r="BB28" s="103">
        <f t="shared" si="16"/>
        <v>-9.7853260366056229</v>
      </c>
      <c r="BC28" s="103">
        <f t="shared" si="16"/>
        <v>-10.111503571159144</v>
      </c>
      <c r="BD28" s="103">
        <f t="shared" si="16"/>
        <v>-10.111503571159144</v>
      </c>
      <c r="BE28" s="103">
        <f t="shared" si="16"/>
        <v>-9.7853260366056229</v>
      </c>
      <c r="BF28" s="103">
        <f t="shared" si="16"/>
        <v>-10.111503571159144</v>
      </c>
      <c r="BG28" s="103">
        <f t="shared" si="16"/>
        <v>-9.7853260366056229</v>
      </c>
      <c r="BH28" s="103">
        <f t="shared" si="16"/>
        <v>-10.111503571159144</v>
      </c>
      <c r="BI28" s="103">
        <f t="shared" si="16"/>
        <v>-10.111503571159144</v>
      </c>
      <c r="BJ28" s="103">
        <f t="shared" si="16"/>
        <v>-9.1329709674985811</v>
      </c>
      <c r="BK28" s="103">
        <f t="shared" si="16"/>
        <v>-10.111503571159144</v>
      </c>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5"/>
      <c r="CP28" s="25"/>
      <c r="CQ28" s="25"/>
      <c r="CR28" s="25"/>
      <c r="CS28" s="25"/>
    </row>
    <row r="29" spans="1:100">
      <c r="A29" s="192" t="s">
        <v>86</v>
      </c>
      <c r="B29" s="111">
        <v>0.31</v>
      </c>
      <c r="C29" s="104" t="s">
        <v>87</v>
      </c>
      <c r="D29" s="112"/>
      <c r="E29" s="112"/>
      <c r="F29" s="113">
        <f>D$28*$B29</f>
        <v>1.0326192327782129</v>
      </c>
      <c r="G29" s="113">
        <f t="shared" ref="G29:BR29" si="17">E$28*$B29</f>
        <v>1.06703987387082</v>
      </c>
      <c r="H29" s="113">
        <f t="shared" si="17"/>
        <v>1.0326192327782129</v>
      </c>
      <c r="I29" s="113">
        <f t="shared" si="17"/>
        <v>1.06703987387082</v>
      </c>
      <c r="J29" s="113">
        <f t="shared" si="17"/>
        <v>1.06703987387082</v>
      </c>
      <c r="K29" s="113">
        <f t="shared" si="17"/>
        <v>1.0326192327782129</v>
      </c>
      <c r="L29" s="113">
        <f t="shared" si="17"/>
        <v>1.06703987387082</v>
      </c>
      <c r="M29" s="113">
        <f t="shared" si="17"/>
        <v>1.0326192327782129</v>
      </c>
      <c r="N29" s="113">
        <f t="shared" si="17"/>
        <v>1.06703987387082</v>
      </c>
      <c r="O29" s="113">
        <f t="shared" si="17"/>
        <v>1.06703987387082</v>
      </c>
      <c r="P29" s="113">
        <f t="shared" si="17"/>
        <v>0.96377795059299864</v>
      </c>
      <c r="Q29" s="113">
        <f t="shared" si="17"/>
        <v>1.06703987387082</v>
      </c>
      <c r="R29" s="114">
        <f t="shared" si="17"/>
        <v>0.7133245266550895</v>
      </c>
      <c r="S29" s="114">
        <f t="shared" si="17"/>
        <v>0.73710201087692595</v>
      </c>
      <c r="T29" s="114">
        <f t="shared" si="17"/>
        <v>0.7133245266550895</v>
      </c>
      <c r="U29" s="114">
        <f t="shared" si="17"/>
        <v>0.73710201087692595</v>
      </c>
      <c r="V29" s="114">
        <f t="shared" si="17"/>
        <v>0.73710201087692595</v>
      </c>
      <c r="W29" s="114">
        <f t="shared" si="17"/>
        <v>0.7133245266550895</v>
      </c>
      <c r="X29" s="114">
        <f t="shared" si="17"/>
        <v>0.73710201087692595</v>
      </c>
      <c r="Y29" s="114">
        <f t="shared" si="17"/>
        <v>0.7133245266550895</v>
      </c>
      <c r="Z29" s="114">
        <f t="shared" si="17"/>
        <v>0.73710201087692595</v>
      </c>
      <c r="AA29" s="114">
        <f t="shared" si="17"/>
        <v>0.73710201087692595</v>
      </c>
      <c r="AB29" s="114">
        <f t="shared" si="17"/>
        <v>0.66576955821141692</v>
      </c>
      <c r="AC29" s="114">
        <f t="shared" si="17"/>
        <v>0.73710201087692595</v>
      </c>
      <c r="AD29" s="115">
        <f t="shared" si="17"/>
        <v>-0.71332452665509238</v>
      </c>
      <c r="AE29" s="115">
        <f t="shared" si="17"/>
        <v>-0.73710201087692884</v>
      </c>
      <c r="AF29" s="115">
        <f t="shared" si="17"/>
        <v>-0.71332452665509238</v>
      </c>
      <c r="AG29" s="115">
        <f t="shared" si="17"/>
        <v>-0.73710201087692884</v>
      </c>
      <c r="AH29" s="115">
        <f t="shared" si="17"/>
        <v>-0.73710201087692884</v>
      </c>
      <c r="AI29" s="115">
        <f t="shared" si="17"/>
        <v>-0.71332452665509238</v>
      </c>
      <c r="AJ29" s="115">
        <f t="shared" si="17"/>
        <v>-0.73710201087692884</v>
      </c>
      <c r="AK29" s="115">
        <f t="shared" si="17"/>
        <v>-0.71332452665509238</v>
      </c>
      <c r="AL29" s="115">
        <f t="shared" si="17"/>
        <v>-0.73710201087692884</v>
      </c>
      <c r="AM29" s="115">
        <f t="shared" si="17"/>
        <v>-0.73710201087692884</v>
      </c>
      <c r="AN29" s="115">
        <f t="shared" si="17"/>
        <v>-0.66576955821141959</v>
      </c>
      <c r="AO29" s="115">
        <f t="shared" si="17"/>
        <v>-0.73710201087692884</v>
      </c>
      <c r="AP29" s="116">
        <f t="shared" si="17"/>
        <v>3.6640066525067487</v>
      </c>
      <c r="AQ29" s="116">
        <f t="shared" si="17"/>
        <v>3.7861402075903072</v>
      </c>
      <c r="AR29" s="116">
        <f t="shared" si="17"/>
        <v>3.6640066525067487</v>
      </c>
      <c r="AS29" s="116">
        <f t="shared" si="17"/>
        <v>3.7861402075903072</v>
      </c>
      <c r="AT29" s="116">
        <f t="shared" si="17"/>
        <v>3.7861402075903072</v>
      </c>
      <c r="AU29" s="116">
        <f t="shared" si="17"/>
        <v>3.6640066525067487</v>
      </c>
      <c r="AV29" s="116">
        <f t="shared" si="17"/>
        <v>3.7861402075903072</v>
      </c>
      <c r="AW29" s="116">
        <f t="shared" si="17"/>
        <v>3.6640066525067487</v>
      </c>
      <c r="AX29" s="116">
        <f t="shared" si="17"/>
        <v>3.7861402075903072</v>
      </c>
      <c r="AY29" s="116">
        <f t="shared" si="17"/>
        <v>3.7861402075903072</v>
      </c>
      <c r="AZ29" s="116">
        <f t="shared" si="17"/>
        <v>3.4197395423396331</v>
      </c>
      <c r="BA29" s="116">
        <f t="shared" si="17"/>
        <v>3.7861402075903072</v>
      </c>
      <c r="BB29" s="117">
        <f t="shared" si="17"/>
        <v>-3.0334510713477432</v>
      </c>
      <c r="BC29" s="117">
        <f t="shared" si="17"/>
        <v>-3.1345661070593347</v>
      </c>
      <c r="BD29" s="117">
        <f t="shared" si="17"/>
        <v>-3.0334510713477432</v>
      </c>
      <c r="BE29" s="117">
        <f t="shared" si="17"/>
        <v>-3.1345661070593347</v>
      </c>
      <c r="BF29" s="117">
        <f t="shared" si="17"/>
        <v>-3.1345661070593347</v>
      </c>
      <c r="BG29" s="117">
        <f t="shared" si="17"/>
        <v>-3.0334510713477432</v>
      </c>
      <c r="BH29" s="117">
        <f t="shared" si="17"/>
        <v>-3.1345661070593347</v>
      </c>
      <c r="BI29" s="117">
        <f t="shared" si="17"/>
        <v>-3.0334510713477432</v>
      </c>
      <c r="BJ29" s="117">
        <f t="shared" si="17"/>
        <v>-3.1345661070593347</v>
      </c>
      <c r="BK29" s="117">
        <f t="shared" si="17"/>
        <v>-3.1345661070593347</v>
      </c>
      <c r="BL29" s="117">
        <f t="shared" si="17"/>
        <v>-2.8312209999245601</v>
      </c>
      <c r="BM29" s="117">
        <f t="shared" si="17"/>
        <v>-3.1345661070593347</v>
      </c>
      <c r="BN29" s="118">
        <f t="shared" si="17"/>
        <v>0</v>
      </c>
      <c r="BO29" s="118">
        <f t="shared" si="17"/>
        <v>0</v>
      </c>
      <c r="BP29" s="118">
        <f t="shared" si="17"/>
        <v>0</v>
      </c>
      <c r="BQ29" s="118">
        <f t="shared" si="17"/>
        <v>0</v>
      </c>
      <c r="BR29" s="118">
        <f t="shared" si="17"/>
        <v>0</v>
      </c>
      <c r="BS29" s="118">
        <f t="shared" ref="BS29:CN29" si="18">BQ$28*$B29</f>
        <v>0</v>
      </c>
      <c r="BT29" s="118">
        <f t="shared" si="18"/>
        <v>0</v>
      </c>
      <c r="BU29" s="118">
        <f t="shared" si="18"/>
        <v>0</v>
      </c>
      <c r="BV29" s="118">
        <f t="shared" si="18"/>
        <v>0</v>
      </c>
      <c r="BW29" s="118">
        <f t="shared" si="18"/>
        <v>0</v>
      </c>
      <c r="BX29" s="118">
        <f t="shared" si="18"/>
        <v>0</v>
      </c>
      <c r="BY29" s="118">
        <f t="shared" si="18"/>
        <v>0</v>
      </c>
      <c r="BZ29" s="119">
        <f t="shared" si="18"/>
        <v>0</v>
      </c>
      <c r="CA29" s="119">
        <f t="shared" si="18"/>
        <v>0</v>
      </c>
      <c r="CB29" s="119">
        <f t="shared" si="18"/>
        <v>0</v>
      </c>
      <c r="CC29" s="119">
        <f t="shared" si="18"/>
        <v>0</v>
      </c>
      <c r="CD29" s="119">
        <f t="shared" si="18"/>
        <v>0</v>
      </c>
      <c r="CE29" s="119">
        <f t="shared" si="18"/>
        <v>0</v>
      </c>
      <c r="CF29" s="119">
        <f t="shared" si="18"/>
        <v>0</v>
      </c>
      <c r="CG29" s="119">
        <f t="shared" si="18"/>
        <v>0</v>
      </c>
      <c r="CH29" s="119">
        <f t="shared" si="18"/>
        <v>0</v>
      </c>
      <c r="CI29" s="119">
        <f t="shared" si="18"/>
        <v>0</v>
      </c>
      <c r="CJ29" s="119">
        <f t="shared" si="18"/>
        <v>0</v>
      </c>
      <c r="CK29" s="119">
        <f t="shared" si="18"/>
        <v>0</v>
      </c>
      <c r="CL29" s="120">
        <f t="shared" si="18"/>
        <v>0</v>
      </c>
      <c r="CM29" s="120">
        <f t="shared" si="18"/>
        <v>0</v>
      </c>
      <c r="CN29" s="120">
        <f t="shared" si="18"/>
        <v>0</v>
      </c>
      <c r="CO29" s="25"/>
      <c r="CP29" s="25"/>
      <c r="CQ29" s="25"/>
      <c r="CR29" s="25"/>
      <c r="CS29" s="25"/>
    </row>
    <row r="30" spans="1:100">
      <c r="A30" s="192"/>
      <c r="B30" s="111">
        <v>0.37</v>
      </c>
      <c r="C30" s="104" t="s">
        <v>88</v>
      </c>
      <c r="D30" s="112"/>
      <c r="E30" s="112"/>
      <c r="F30" s="112"/>
      <c r="G30" s="112"/>
      <c r="H30" s="113">
        <f>D$28*$B30</f>
        <v>1.2324810197675444</v>
      </c>
      <c r="I30" s="113">
        <f t="shared" ref="I30:BT30" si="19">E$28*$B30</f>
        <v>1.2735637204264625</v>
      </c>
      <c r="J30" s="113">
        <f t="shared" si="19"/>
        <v>1.2324810197675444</v>
      </c>
      <c r="K30" s="113">
        <f t="shared" si="19"/>
        <v>1.2735637204264625</v>
      </c>
      <c r="L30" s="113">
        <f t="shared" si="19"/>
        <v>1.2735637204264625</v>
      </c>
      <c r="M30" s="113">
        <f t="shared" si="19"/>
        <v>1.2324810197675444</v>
      </c>
      <c r="N30" s="113">
        <f t="shared" si="19"/>
        <v>1.2735637204264625</v>
      </c>
      <c r="O30" s="113">
        <f t="shared" si="19"/>
        <v>1.2324810197675444</v>
      </c>
      <c r="P30" s="113">
        <f t="shared" si="19"/>
        <v>1.2735637204264625</v>
      </c>
      <c r="Q30" s="113">
        <f t="shared" si="19"/>
        <v>1.2735637204264625</v>
      </c>
      <c r="R30" s="113">
        <f t="shared" si="19"/>
        <v>1.1503156184497081</v>
      </c>
      <c r="S30" s="113">
        <f t="shared" si="19"/>
        <v>1.2735637204264625</v>
      </c>
      <c r="T30" s="114">
        <f t="shared" si="19"/>
        <v>0.85138733826575197</v>
      </c>
      <c r="U30" s="114">
        <f t="shared" si="19"/>
        <v>0.87976691620794389</v>
      </c>
      <c r="V30" s="114">
        <f t="shared" si="19"/>
        <v>0.85138733826575197</v>
      </c>
      <c r="W30" s="114">
        <f t="shared" si="19"/>
        <v>0.87976691620794389</v>
      </c>
      <c r="X30" s="114">
        <f t="shared" si="19"/>
        <v>0.87976691620794389</v>
      </c>
      <c r="Y30" s="114">
        <f t="shared" si="19"/>
        <v>0.85138733826575197</v>
      </c>
      <c r="Z30" s="114">
        <f t="shared" si="19"/>
        <v>0.87976691620794389</v>
      </c>
      <c r="AA30" s="114">
        <f t="shared" si="19"/>
        <v>0.85138733826575197</v>
      </c>
      <c r="AB30" s="114">
        <f t="shared" si="19"/>
        <v>0.87976691620794389</v>
      </c>
      <c r="AC30" s="114">
        <f t="shared" si="19"/>
        <v>0.87976691620794389</v>
      </c>
      <c r="AD30" s="114">
        <f t="shared" si="19"/>
        <v>0.79462818238136856</v>
      </c>
      <c r="AE30" s="114">
        <f t="shared" si="19"/>
        <v>0.87976691620794389</v>
      </c>
      <c r="AF30" s="115">
        <f t="shared" si="19"/>
        <v>-0.85138733826575541</v>
      </c>
      <c r="AG30" s="115">
        <f t="shared" si="19"/>
        <v>-0.87976691620794734</v>
      </c>
      <c r="AH30" s="115">
        <f t="shared" si="19"/>
        <v>-0.85138733826575541</v>
      </c>
      <c r="AI30" s="115">
        <f t="shared" si="19"/>
        <v>-0.87976691620794734</v>
      </c>
      <c r="AJ30" s="115">
        <f t="shared" si="19"/>
        <v>-0.87976691620794734</v>
      </c>
      <c r="AK30" s="115">
        <f t="shared" si="19"/>
        <v>-0.85138733826575541</v>
      </c>
      <c r="AL30" s="115">
        <f t="shared" si="19"/>
        <v>-0.87976691620794734</v>
      </c>
      <c r="AM30" s="115">
        <f t="shared" si="19"/>
        <v>-0.85138733826575541</v>
      </c>
      <c r="AN30" s="115">
        <f t="shared" si="19"/>
        <v>-0.87976691620794734</v>
      </c>
      <c r="AO30" s="115">
        <f t="shared" si="19"/>
        <v>-0.87976691620794734</v>
      </c>
      <c r="AP30" s="115">
        <f t="shared" si="19"/>
        <v>-0.79462818238137178</v>
      </c>
      <c r="AQ30" s="115">
        <f t="shared" si="19"/>
        <v>-0.87976691620794734</v>
      </c>
      <c r="AR30" s="116">
        <f t="shared" si="19"/>
        <v>4.373169230411281</v>
      </c>
      <c r="AS30" s="116">
        <f t="shared" si="19"/>
        <v>4.5189415380916573</v>
      </c>
      <c r="AT30" s="116">
        <f t="shared" si="19"/>
        <v>4.373169230411281</v>
      </c>
      <c r="AU30" s="116">
        <f t="shared" si="19"/>
        <v>4.5189415380916573</v>
      </c>
      <c r="AV30" s="116">
        <f t="shared" si="19"/>
        <v>4.5189415380916573</v>
      </c>
      <c r="AW30" s="116">
        <f t="shared" si="19"/>
        <v>4.373169230411281</v>
      </c>
      <c r="AX30" s="116">
        <f t="shared" si="19"/>
        <v>4.5189415380916573</v>
      </c>
      <c r="AY30" s="116">
        <f t="shared" si="19"/>
        <v>4.373169230411281</v>
      </c>
      <c r="AZ30" s="116">
        <f t="shared" si="19"/>
        <v>4.5189415380916573</v>
      </c>
      <c r="BA30" s="116">
        <f t="shared" si="19"/>
        <v>4.5189415380916573</v>
      </c>
      <c r="BB30" s="116">
        <f t="shared" si="19"/>
        <v>4.0816246150505302</v>
      </c>
      <c r="BC30" s="116">
        <f t="shared" si="19"/>
        <v>4.5189415380916573</v>
      </c>
      <c r="BD30" s="117">
        <f t="shared" si="19"/>
        <v>-3.6205706335440806</v>
      </c>
      <c r="BE30" s="117">
        <f t="shared" si="19"/>
        <v>-3.741256321328883</v>
      </c>
      <c r="BF30" s="117">
        <f t="shared" si="19"/>
        <v>-3.6205706335440806</v>
      </c>
      <c r="BG30" s="117">
        <f t="shared" si="19"/>
        <v>-3.741256321328883</v>
      </c>
      <c r="BH30" s="117">
        <f t="shared" si="19"/>
        <v>-3.741256321328883</v>
      </c>
      <c r="BI30" s="117">
        <f t="shared" si="19"/>
        <v>-3.6205706335440806</v>
      </c>
      <c r="BJ30" s="117">
        <f t="shared" si="19"/>
        <v>-3.741256321328883</v>
      </c>
      <c r="BK30" s="117">
        <f t="shared" si="19"/>
        <v>-3.6205706335440806</v>
      </c>
      <c r="BL30" s="117">
        <f t="shared" si="19"/>
        <v>-3.741256321328883</v>
      </c>
      <c r="BM30" s="117">
        <f t="shared" si="19"/>
        <v>-3.741256321328883</v>
      </c>
      <c r="BN30" s="117">
        <f t="shared" si="19"/>
        <v>-3.379199257974475</v>
      </c>
      <c r="BO30" s="117">
        <f t="shared" si="19"/>
        <v>-3.741256321328883</v>
      </c>
      <c r="BP30" s="118">
        <f t="shared" si="19"/>
        <v>0</v>
      </c>
      <c r="BQ30" s="118">
        <f t="shared" si="19"/>
        <v>0</v>
      </c>
      <c r="BR30" s="118">
        <f t="shared" si="19"/>
        <v>0</v>
      </c>
      <c r="BS30" s="118">
        <f t="shared" si="19"/>
        <v>0</v>
      </c>
      <c r="BT30" s="118">
        <f t="shared" si="19"/>
        <v>0</v>
      </c>
      <c r="BU30" s="118">
        <f t="shared" ref="BU30:CN30" si="20">BQ$28*$B30</f>
        <v>0</v>
      </c>
      <c r="BV30" s="118">
        <f t="shared" si="20"/>
        <v>0</v>
      </c>
      <c r="BW30" s="118">
        <f t="shared" si="20"/>
        <v>0</v>
      </c>
      <c r="BX30" s="118">
        <f t="shared" si="20"/>
        <v>0</v>
      </c>
      <c r="BY30" s="118">
        <f t="shared" si="20"/>
        <v>0</v>
      </c>
      <c r="BZ30" s="118">
        <f t="shared" si="20"/>
        <v>0</v>
      </c>
      <c r="CA30" s="118">
        <f t="shared" si="20"/>
        <v>0</v>
      </c>
      <c r="CB30" s="119">
        <f t="shared" si="20"/>
        <v>0</v>
      </c>
      <c r="CC30" s="119">
        <f t="shared" si="20"/>
        <v>0</v>
      </c>
      <c r="CD30" s="119">
        <f t="shared" si="20"/>
        <v>0</v>
      </c>
      <c r="CE30" s="119">
        <f t="shared" si="20"/>
        <v>0</v>
      </c>
      <c r="CF30" s="119">
        <f t="shared" si="20"/>
        <v>0</v>
      </c>
      <c r="CG30" s="119">
        <f t="shared" si="20"/>
        <v>0</v>
      </c>
      <c r="CH30" s="119">
        <f t="shared" si="20"/>
        <v>0</v>
      </c>
      <c r="CI30" s="119">
        <f t="shared" si="20"/>
        <v>0</v>
      </c>
      <c r="CJ30" s="119">
        <f t="shared" si="20"/>
        <v>0</v>
      </c>
      <c r="CK30" s="119">
        <f t="shared" si="20"/>
        <v>0</v>
      </c>
      <c r="CL30" s="119">
        <f t="shared" si="20"/>
        <v>0</v>
      </c>
      <c r="CM30" s="119">
        <f t="shared" si="20"/>
        <v>0</v>
      </c>
      <c r="CN30" s="120">
        <f t="shared" si="20"/>
        <v>0</v>
      </c>
      <c r="CO30" s="25"/>
      <c r="CP30" s="25"/>
      <c r="CQ30" s="25"/>
      <c r="CR30" s="25"/>
      <c r="CS30" s="25"/>
    </row>
    <row r="31" spans="1:100">
      <c r="A31" s="192"/>
      <c r="B31" s="111">
        <v>0.21</v>
      </c>
      <c r="C31" s="104" t="s">
        <v>89</v>
      </c>
      <c r="D31" s="112"/>
      <c r="E31" s="112"/>
      <c r="F31" s="112"/>
      <c r="G31" s="112"/>
      <c r="H31" s="112"/>
      <c r="I31" s="112"/>
      <c r="J31" s="112"/>
      <c r="K31" s="113">
        <f>D$28*$B31</f>
        <v>0.6995162544626603</v>
      </c>
      <c r="L31" s="113">
        <f t="shared" ref="L31:BW31" si="21">E$28*$B31</f>
        <v>0.72283346294474904</v>
      </c>
      <c r="M31" s="113">
        <f t="shared" si="21"/>
        <v>0.6995162544626603</v>
      </c>
      <c r="N31" s="113">
        <f t="shared" si="21"/>
        <v>0.72283346294474904</v>
      </c>
      <c r="O31" s="113">
        <f t="shared" si="21"/>
        <v>0.72283346294474904</v>
      </c>
      <c r="P31" s="113">
        <f t="shared" si="21"/>
        <v>0.6995162544626603</v>
      </c>
      <c r="Q31" s="113">
        <f t="shared" si="21"/>
        <v>0.72283346294474904</v>
      </c>
      <c r="R31" s="113">
        <f t="shared" si="21"/>
        <v>0.6995162544626603</v>
      </c>
      <c r="S31" s="113">
        <f t="shared" si="21"/>
        <v>0.72283346294474904</v>
      </c>
      <c r="T31" s="113">
        <f t="shared" si="21"/>
        <v>0.72283346294474904</v>
      </c>
      <c r="U31" s="113">
        <f t="shared" si="21"/>
        <v>0.65288183749848294</v>
      </c>
      <c r="V31" s="113">
        <f t="shared" si="21"/>
        <v>0.72283346294474904</v>
      </c>
      <c r="W31" s="114">
        <f t="shared" si="21"/>
        <v>0.48321984063731871</v>
      </c>
      <c r="X31" s="114">
        <f t="shared" si="21"/>
        <v>0.49932716865856269</v>
      </c>
      <c r="Y31" s="114">
        <f t="shared" si="21"/>
        <v>0.48321984063731871</v>
      </c>
      <c r="Z31" s="114">
        <f t="shared" si="21"/>
        <v>0.49932716865856269</v>
      </c>
      <c r="AA31" s="114">
        <f t="shared" si="21"/>
        <v>0.49932716865856269</v>
      </c>
      <c r="AB31" s="114">
        <f t="shared" si="21"/>
        <v>0.48321984063731871</v>
      </c>
      <c r="AC31" s="114">
        <f t="shared" si="21"/>
        <v>0.49932716865856269</v>
      </c>
      <c r="AD31" s="114">
        <f t="shared" si="21"/>
        <v>0.48321984063731871</v>
      </c>
      <c r="AE31" s="114">
        <f t="shared" si="21"/>
        <v>0.49932716865856269</v>
      </c>
      <c r="AF31" s="114">
        <f t="shared" si="21"/>
        <v>0.49932716865856269</v>
      </c>
      <c r="AG31" s="114">
        <f t="shared" si="21"/>
        <v>0.4510051845948308</v>
      </c>
      <c r="AH31" s="114">
        <f t="shared" si="21"/>
        <v>0.49932716865856269</v>
      </c>
      <c r="AI31" s="115">
        <f t="shared" si="21"/>
        <v>-0.48321984063732065</v>
      </c>
      <c r="AJ31" s="115">
        <f t="shared" si="21"/>
        <v>-0.49932716865856469</v>
      </c>
      <c r="AK31" s="115">
        <f t="shared" si="21"/>
        <v>-0.48321984063732065</v>
      </c>
      <c r="AL31" s="115">
        <f t="shared" si="21"/>
        <v>-0.49932716865856469</v>
      </c>
      <c r="AM31" s="115">
        <f t="shared" si="21"/>
        <v>-0.49932716865856469</v>
      </c>
      <c r="AN31" s="115">
        <f t="shared" si="21"/>
        <v>-0.48321984063732065</v>
      </c>
      <c r="AO31" s="115">
        <f t="shared" si="21"/>
        <v>-0.49932716865856469</v>
      </c>
      <c r="AP31" s="115">
        <f t="shared" si="21"/>
        <v>-0.48321984063732065</v>
      </c>
      <c r="AQ31" s="115">
        <f t="shared" si="21"/>
        <v>-0.49932716865856469</v>
      </c>
      <c r="AR31" s="115">
        <f t="shared" si="21"/>
        <v>-0.49932716865856469</v>
      </c>
      <c r="AS31" s="115">
        <f t="shared" si="21"/>
        <v>-0.45100518459483258</v>
      </c>
      <c r="AT31" s="115">
        <f t="shared" si="21"/>
        <v>-0.49932716865856469</v>
      </c>
      <c r="AU31" s="116">
        <f t="shared" si="21"/>
        <v>2.4820690226658622</v>
      </c>
      <c r="AV31" s="116">
        <f t="shared" si="21"/>
        <v>2.5648046567547245</v>
      </c>
      <c r="AW31" s="116">
        <f t="shared" si="21"/>
        <v>2.4820690226658622</v>
      </c>
      <c r="AX31" s="116">
        <f t="shared" si="21"/>
        <v>2.5648046567547245</v>
      </c>
      <c r="AY31" s="116">
        <f t="shared" si="21"/>
        <v>2.5648046567547245</v>
      </c>
      <c r="AZ31" s="116">
        <f t="shared" si="21"/>
        <v>2.4820690226658622</v>
      </c>
      <c r="BA31" s="116">
        <f t="shared" si="21"/>
        <v>2.5648046567547245</v>
      </c>
      <c r="BB31" s="116">
        <f t="shared" si="21"/>
        <v>2.4820690226658622</v>
      </c>
      <c r="BC31" s="116">
        <f t="shared" si="21"/>
        <v>2.5648046567547245</v>
      </c>
      <c r="BD31" s="116">
        <f t="shared" si="21"/>
        <v>2.5648046567547245</v>
      </c>
      <c r="BE31" s="116">
        <f t="shared" si="21"/>
        <v>2.3165977544881384</v>
      </c>
      <c r="BF31" s="116">
        <f t="shared" si="21"/>
        <v>2.5648046567547245</v>
      </c>
      <c r="BG31" s="117">
        <f t="shared" si="21"/>
        <v>-2.0549184676871808</v>
      </c>
      <c r="BH31" s="117">
        <f t="shared" si="21"/>
        <v>-2.1234157499434203</v>
      </c>
      <c r="BI31" s="117">
        <f t="shared" si="21"/>
        <v>-2.0549184676871808</v>
      </c>
      <c r="BJ31" s="117">
        <f t="shared" si="21"/>
        <v>-2.1234157499434203</v>
      </c>
      <c r="BK31" s="117">
        <f t="shared" si="21"/>
        <v>-2.1234157499434203</v>
      </c>
      <c r="BL31" s="117">
        <f t="shared" si="21"/>
        <v>-2.0549184676871808</v>
      </c>
      <c r="BM31" s="117">
        <f t="shared" si="21"/>
        <v>-2.1234157499434203</v>
      </c>
      <c r="BN31" s="117">
        <f t="shared" si="21"/>
        <v>-2.0549184676871808</v>
      </c>
      <c r="BO31" s="117">
        <f t="shared" si="21"/>
        <v>-2.1234157499434203</v>
      </c>
      <c r="BP31" s="117">
        <f t="shared" si="21"/>
        <v>-2.1234157499434203</v>
      </c>
      <c r="BQ31" s="117">
        <f t="shared" si="21"/>
        <v>-1.917923903174702</v>
      </c>
      <c r="BR31" s="117">
        <f t="shared" si="21"/>
        <v>-2.1234157499434203</v>
      </c>
      <c r="BS31" s="118">
        <f t="shared" si="21"/>
        <v>0</v>
      </c>
      <c r="BT31" s="118">
        <f t="shared" si="21"/>
        <v>0</v>
      </c>
      <c r="BU31" s="118">
        <f t="shared" si="21"/>
        <v>0</v>
      </c>
      <c r="BV31" s="118">
        <f t="shared" si="21"/>
        <v>0</v>
      </c>
      <c r="BW31" s="118">
        <f t="shared" si="21"/>
        <v>0</v>
      </c>
      <c r="BX31" s="118">
        <f t="shared" ref="BX31:CN31" si="22">BQ$28*$B31</f>
        <v>0</v>
      </c>
      <c r="BY31" s="118">
        <f t="shared" si="22"/>
        <v>0</v>
      </c>
      <c r="BZ31" s="118">
        <f t="shared" si="22"/>
        <v>0</v>
      </c>
      <c r="CA31" s="118">
        <f t="shared" si="22"/>
        <v>0</v>
      </c>
      <c r="CB31" s="118">
        <f t="shared" si="22"/>
        <v>0</v>
      </c>
      <c r="CC31" s="118">
        <f t="shared" si="22"/>
        <v>0</v>
      </c>
      <c r="CD31" s="118">
        <f t="shared" si="22"/>
        <v>0</v>
      </c>
      <c r="CE31" s="119">
        <f t="shared" si="22"/>
        <v>0</v>
      </c>
      <c r="CF31" s="119">
        <f t="shared" si="22"/>
        <v>0</v>
      </c>
      <c r="CG31" s="119">
        <f t="shared" si="22"/>
        <v>0</v>
      </c>
      <c r="CH31" s="119">
        <f t="shared" si="22"/>
        <v>0</v>
      </c>
      <c r="CI31" s="119">
        <f t="shared" si="22"/>
        <v>0</v>
      </c>
      <c r="CJ31" s="119">
        <f t="shared" si="22"/>
        <v>0</v>
      </c>
      <c r="CK31" s="119">
        <f t="shared" si="22"/>
        <v>0</v>
      </c>
      <c r="CL31" s="119">
        <f t="shared" si="22"/>
        <v>0</v>
      </c>
      <c r="CM31" s="119">
        <f t="shared" si="22"/>
        <v>0</v>
      </c>
      <c r="CN31" s="119">
        <f t="shared" si="22"/>
        <v>0</v>
      </c>
      <c r="CO31" s="25"/>
      <c r="CP31" s="25"/>
      <c r="CQ31" s="25"/>
      <c r="CR31" s="25"/>
      <c r="CS31" s="25"/>
    </row>
    <row r="32" spans="1:100">
      <c r="A32" s="192"/>
      <c r="B32" s="111">
        <v>0.11</v>
      </c>
      <c r="C32" s="104" t="s">
        <v>90</v>
      </c>
      <c r="D32" s="121"/>
      <c r="E32" s="121"/>
      <c r="F32" s="112"/>
      <c r="G32" s="112"/>
      <c r="H32" s="112"/>
      <c r="I32" s="112"/>
      <c r="J32" s="112"/>
      <c r="K32" s="112"/>
      <c r="L32" s="112"/>
      <c r="M32" s="112"/>
      <c r="N32" s="112"/>
      <c r="O32" s="112"/>
      <c r="P32" s="112"/>
      <c r="Q32" s="112"/>
      <c r="R32" s="113">
        <f>D$28*$B32</f>
        <v>0.36641327614710778</v>
      </c>
      <c r="S32" s="113">
        <f t="shared" ref="S32:CD32" si="23">E$28*$B32</f>
        <v>0.37862705201867808</v>
      </c>
      <c r="T32" s="113">
        <f t="shared" si="23"/>
        <v>0.36641327614710778</v>
      </c>
      <c r="U32" s="113">
        <f t="shared" si="23"/>
        <v>0.37862705201867808</v>
      </c>
      <c r="V32" s="113">
        <f t="shared" si="23"/>
        <v>0.37862705201867808</v>
      </c>
      <c r="W32" s="113">
        <f t="shared" si="23"/>
        <v>0.36641327614710778</v>
      </c>
      <c r="X32" s="113">
        <f t="shared" si="23"/>
        <v>0.37862705201867808</v>
      </c>
      <c r="Y32" s="113">
        <f t="shared" si="23"/>
        <v>0.36641327614710778</v>
      </c>
      <c r="Z32" s="113">
        <f t="shared" si="23"/>
        <v>0.37862705201867808</v>
      </c>
      <c r="AA32" s="113">
        <f t="shared" si="23"/>
        <v>0.37862705201867808</v>
      </c>
      <c r="AB32" s="113">
        <f t="shared" si="23"/>
        <v>0.34198572440396724</v>
      </c>
      <c r="AC32" s="113">
        <f t="shared" si="23"/>
        <v>0.37862705201867808</v>
      </c>
      <c r="AD32" s="114">
        <f t="shared" si="23"/>
        <v>0.25311515461954787</v>
      </c>
      <c r="AE32" s="114">
        <f t="shared" si="23"/>
        <v>0.26155232644019955</v>
      </c>
      <c r="AF32" s="114">
        <f t="shared" si="23"/>
        <v>0.25311515461954787</v>
      </c>
      <c r="AG32" s="114">
        <f t="shared" si="23"/>
        <v>0.26155232644019955</v>
      </c>
      <c r="AH32" s="114">
        <f t="shared" si="23"/>
        <v>0.26155232644019955</v>
      </c>
      <c r="AI32" s="114">
        <f t="shared" si="23"/>
        <v>0.25311515461954787</v>
      </c>
      <c r="AJ32" s="114">
        <f t="shared" si="23"/>
        <v>0.26155232644019955</v>
      </c>
      <c r="AK32" s="114">
        <f t="shared" si="23"/>
        <v>0.25311515461954787</v>
      </c>
      <c r="AL32" s="114">
        <f t="shared" si="23"/>
        <v>0.26155232644019955</v>
      </c>
      <c r="AM32" s="114">
        <f t="shared" si="23"/>
        <v>0.26155232644019955</v>
      </c>
      <c r="AN32" s="114">
        <f t="shared" si="23"/>
        <v>0.23624081097824473</v>
      </c>
      <c r="AO32" s="114">
        <f t="shared" si="23"/>
        <v>0.26155232644019955</v>
      </c>
      <c r="AP32" s="115">
        <f t="shared" si="23"/>
        <v>-0.25311515461954892</v>
      </c>
      <c r="AQ32" s="115">
        <f t="shared" si="23"/>
        <v>-0.26155232644020054</v>
      </c>
      <c r="AR32" s="115">
        <f t="shared" si="23"/>
        <v>-0.25311515461954892</v>
      </c>
      <c r="AS32" s="115">
        <f t="shared" si="23"/>
        <v>-0.26155232644020054</v>
      </c>
      <c r="AT32" s="115">
        <f t="shared" si="23"/>
        <v>-0.26155232644020054</v>
      </c>
      <c r="AU32" s="115">
        <f t="shared" si="23"/>
        <v>-0.25311515461954892</v>
      </c>
      <c r="AV32" s="115">
        <f t="shared" si="23"/>
        <v>-0.26155232644020054</v>
      </c>
      <c r="AW32" s="115">
        <f t="shared" si="23"/>
        <v>-0.25311515461954892</v>
      </c>
      <c r="AX32" s="115">
        <f t="shared" si="23"/>
        <v>-0.26155232644020054</v>
      </c>
      <c r="AY32" s="115">
        <f t="shared" si="23"/>
        <v>-0.26155232644020054</v>
      </c>
      <c r="AZ32" s="115">
        <f t="shared" si="23"/>
        <v>-0.23624081097824565</v>
      </c>
      <c r="BA32" s="115">
        <f t="shared" si="23"/>
        <v>-0.26155232644020054</v>
      </c>
      <c r="BB32" s="116">
        <f t="shared" si="23"/>
        <v>1.3001313928249754</v>
      </c>
      <c r="BC32" s="116">
        <f t="shared" si="23"/>
        <v>1.3434691059191413</v>
      </c>
      <c r="BD32" s="116">
        <f t="shared" si="23"/>
        <v>1.3001313928249754</v>
      </c>
      <c r="BE32" s="116">
        <f t="shared" si="23"/>
        <v>1.3434691059191413</v>
      </c>
      <c r="BF32" s="116">
        <f t="shared" si="23"/>
        <v>1.3434691059191413</v>
      </c>
      <c r="BG32" s="116">
        <f t="shared" si="23"/>
        <v>1.3001313928249754</v>
      </c>
      <c r="BH32" s="116">
        <f t="shared" si="23"/>
        <v>1.3434691059191413</v>
      </c>
      <c r="BI32" s="116">
        <f t="shared" si="23"/>
        <v>1.3001313928249754</v>
      </c>
      <c r="BJ32" s="116">
        <f t="shared" si="23"/>
        <v>1.3434691059191413</v>
      </c>
      <c r="BK32" s="116">
        <f t="shared" si="23"/>
        <v>1.3434691059191413</v>
      </c>
      <c r="BL32" s="116">
        <f t="shared" si="23"/>
        <v>1.213455966636644</v>
      </c>
      <c r="BM32" s="116">
        <f t="shared" si="23"/>
        <v>1.3434691059191413</v>
      </c>
      <c r="BN32" s="117">
        <f t="shared" si="23"/>
        <v>-1.0763858640266186</v>
      </c>
      <c r="BO32" s="117">
        <f t="shared" si="23"/>
        <v>-1.1122653928275059</v>
      </c>
      <c r="BP32" s="117">
        <f t="shared" si="23"/>
        <v>-1.0763858640266186</v>
      </c>
      <c r="BQ32" s="117">
        <f t="shared" si="23"/>
        <v>-1.1122653928275059</v>
      </c>
      <c r="BR32" s="117">
        <f t="shared" si="23"/>
        <v>-1.1122653928275059</v>
      </c>
      <c r="BS32" s="117">
        <f t="shared" si="23"/>
        <v>-1.0763858640266186</v>
      </c>
      <c r="BT32" s="117">
        <f t="shared" si="23"/>
        <v>-1.1122653928275059</v>
      </c>
      <c r="BU32" s="117">
        <f t="shared" si="23"/>
        <v>-1.0763858640266186</v>
      </c>
      <c r="BV32" s="117">
        <f t="shared" si="23"/>
        <v>-1.1122653928275059</v>
      </c>
      <c r="BW32" s="117">
        <f t="shared" si="23"/>
        <v>-1.1122653928275059</v>
      </c>
      <c r="BX32" s="117">
        <f t="shared" si="23"/>
        <v>-1.004626806424844</v>
      </c>
      <c r="BY32" s="117">
        <f t="shared" si="23"/>
        <v>-1.1122653928275059</v>
      </c>
      <c r="BZ32" s="118">
        <f t="shared" si="23"/>
        <v>0</v>
      </c>
      <c r="CA32" s="118">
        <f t="shared" si="23"/>
        <v>0</v>
      </c>
      <c r="CB32" s="118">
        <f t="shared" si="23"/>
        <v>0</v>
      </c>
      <c r="CC32" s="118">
        <f t="shared" si="23"/>
        <v>0</v>
      </c>
      <c r="CD32" s="118">
        <f t="shared" si="23"/>
        <v>0</v>
      </c>
      <c r="CE32" s="118">
        <f t="shared" ref="CE32:CN32" si="24">BQ$28*$B32</f>
        <v>0</v>
      </c>
      <c r="CF32" s="118">
        <f t="shared" si="24"/>
        <v>0</v>
      </c>
      <c r="CG32" s="118">
        <f t="shared" si="24"/>
        <v>0</v>
      </c>
      <c r="CH32" s="118">
        <f t="shared" si="24"/>
        <v>0</v>
      </c>
      <c r="CI32" s="118">
        <f t="shared" si="24"/>
        <v>0</v>
      </c>
      <c r="CJ32" s="118">
        <f t="shared" si="24"/>
        <v>0</v>
      </c>
      <c r="CK32" s="118">
        <f t="shared" si="24"/>
        <v>0</v>
      </c>
      <c r="CL32" s="119">
        <f t="shared" si="24"/>
        <v>0</v>
      </c>
      <c r="CM32" s="119">
        <f t="shared" si="24"/>
        <v>0</v>
      </c>
      <c r="CN32" s="119">
        <f t="shared" si="24"/>
        <v>0</v>
      </c>
      <c r="CO32" s="25"/>
      <c r="CP32" s="25"/>
      <c r="CQ32" s="25"/>
      <c r="CR32" s="25"/>
      <c r="CS32" s="25"/>
    </row>
    <row r="33" spans="1:97">
      <c r="A33" s="122" t="s">
        <v>91</v>
      </c>
      <c r="B33" s="25"/>
      <c r="C33" s="98" t="s">
        <v>92</v>
      </c>
      <c r="D33" s="121">
        <f t="shared" ref="D33:BO33" si="25">SUM(D29:D32)</f>
        <v>0</v>
      </c>
      <c r="E33" s="121">
        <f t="shared" si="25"/>
        <v>0</v>
      </c>
      <c r="F33" s="112">
        <f t="shared" si="25"/>
        <v>1.0326192327782129</v>
      </c>
      <c r="G33" s="112">
        <f t="shared" si="25"/>
        <v>1.06703987387082</v>
      </c>
      <c r="H33" s="112">
        <f t="shared" si="25"/>
        <v>2.2651002525457571</v>
      </c>
      <c r="I33" s="112">
        <f t="shared" si="25"/>
        <v>2.3406035942972823</v>
      </c>
      <c r="J33" s="112">
        <f t="shared" si="25"/>
        <v>2.2995208936383644</v>
      </c>
      <c r="K33" s="112">
        <f t="shared" si="25"/>
        <v>3.0056992076673357</v>
      </c>
      <c r="L33" s="112">
        <f t="shared" si="25"/>
        <v>3.0634370572420311</v>
      </c>
      <c r="M33" s="112">
        <f t="shared" si="25"/>
        <v>2.9646165070084174</v>
      </c>
      <c r="N33" s="112">
        <f t="shared" si="25"/>
        <v>3.0634370572420311</v>
      </c>
      <c r="O33" s="112">
        <f t="shared" si="25"/>
        <v>3.0223543565831132</v>
      </c>
      <c r="P33" s="112">
        <f t="shared" si="25"/>
        <v>2.9368579254821214</v>
      </c>
      <c r="Q33" s="112">
        <f t="shared" si="25"/>
        <v>3.0634370572420311</v>
      </c>
      <c r="R33" s="113">
        <f t="shared" si="25"/>
        <v>2.9295696757145659</v>
      </c>
      <c r="S33" s="113">
        <f t="shared" si="25"/>
        <v>3.1121262462668158</v>
      </c>
      <c r="T33" s="113">
        <f t="shared" si="25"/>
        <v>2.6539586040126983</v>
      </c>
      <c r="U33" s="113">
        <f t="shared" si="25"/>
        <v>2.6483778166020309</v>
      </c>
      <c r="V33" s="113">
        <f t="shared" si="25"/>
        <v>2.6899498641061053</v>
      </c>
      <c r="W33" s="113">
        <f t="shared" si="25"/>
        <v>2.44272455964746</v>
      </c>
      <c r="X33" s="113">
        <f t="shared" si="25"/>
        <v>2.4948231477621108</v>
      </c>
      <c r="Y33" s="113">
        <f t="shared" si="25"/>
        <v>2.4143449817052685</v>
      </c>
      <c r="Z33" s="113">
        <f t="shared" si="25"/>
        <v>2.4948231477621108</v>
      </c>
      <c r="AA33" s="113">
        <f t="shared" si="25"/>
        <v>2.4664435698199187</v>
      </c>
      <c r="AB33" s="113">
        <f t="shared" si="25"/>
        <v>2.3707420394606471</v>
      </c>
      <c r="AC33" s="113">
        <f t="shared" si="25"/>
        <v>2.4948231477621108</v>
      </c>
      <c r="AD33" s="114">
        <f t="shared" si="25"/>
        <v>0.81763865098314281</v>
      </c>
      <c r="AE33" s="114">
        <f t="shared" si="25"/>
        <v>0.90354440042977724</v>
      </c>
      <c r="AF33" s="114">
        <f t="shared" si="25"/>
        <v>-0.81226954164273724</v>
      </c>
      <c r="AG33" s="114">
        <f t="shared" si="25"/>
        <v>-0.90431141604984577</v>
      </c>
      <c r="AH33" s="114">
        <f t="shared" si="25"/>
        <v>-0.82760985404392184</v>
      </c>
      <c r="AI33" s="114">
        <f t="shared" si="25"/>
        <v>-1.8231961288808127</v>
      </c>
      <c r="AJ33" s="114">
        <f t="shared" si="25"/>
        <v>-1.8546437693032412</v>
      </c>
      <c r="AK33" s="114">
        <f t="shared" si="25"/>
        <v>-1.7948165509386207</v>
      </c>
      <c r="AL33" s="114">
        <f t="shared" si="25"/>
        <v>-1.8546437693032412</v>
      </c>
      <c r="AM33" s="114">
        <f t="shared" si="25"/>
        <v>-1.8262641913610491</v>
      </c>
      <c r="AN33" s="114">
        <f t="shared" si="25"/>
        <v>-1.7925155040784426</v>
      </c>
      <c r="AO33" s="114">
        <f t="shared" si="25"/>
        <v>-1.8546437693032412</v>
      </c>
      <c r="AP33" s="115">
        <f t="shared" si="25"/>
        <v>2.1330434748685074</v>
      </c>
      <c r="AQ33" s="115">
        <f t="shared" si="25"/>
        <v>2.1454937962835947</v>
      </c>
      <c r="AR33" s="115">
        <f t="shared" si="25"/>
        <v>7.2847335596399159</v>
      </c>
      <c r="AS33" s="115">
        <f t="shared" si="25"/>
        <v>7.5925242346469313</v>
      </c>
      <c r="AT33" s="115">
        <f t="shared" si="25"/>
        <v>7.3984299429028244</v>
      </c>
      <c r="AU33" s="115">
        <f t="shared" si="25"/>
        <v>10.411902058644719</v>
      </c>
      <c r="AV33" s="115">
        <f t="shared" si="25"/>
        <v>10.608334075996487</v>
      </c>
      <c r="AW33" s="115">
        <f t="shared" si="25"/>
        <v>10.266129750964344</v>
      </c>
      <c r="AX33" s="115">
        <f t="shared" si="25"/>
        <v>10.608334075996487</v>
      </c>
      <c r="AY33" s="115">
        <f t="shared" si="25"/>
        <v>10.462561768316112</v>
      </c>
      <c r="AZ33" s="115">
        <f t="shared" si="25"/>
        <v>10.184509292118907</v>
      </c>
      <c r="BA33" s="115">
        <f t="shared" si="25"/>
        <v>10.608334075996487</v>
      </c>
      <c r="BB33" s="116">
        <f t="shared" si="25"/>
        <v>4.8303739591936248</v>
      </c>
      <c r="BC33" s="116">
        <f t="shared" si="25"/>
        <v>5.2926491937061879</v>
      </c>
      <c r="BD33" s="116">
        <f t="shared" si="25"/>
        <v>-2.7890856553121237</v>
      </c>
      <c r="BE33" s="116">
        <f t="shared" si="25"/>
        <v>-3.215755567980938</v>
      </c>
      <c r="BF33" s="116">
        <f t="shared" si="25"/>
        <v>-2.84686297792955</v>
      </c>
      <c r="BG33" s="116">
        <f t="shared" si="25"/>
        <v>-7.5294944675388313</v>
      </c>
      <c r="BH33" s="116">
        <f t="shared" si="25"/>
        <v>-7.6557690724124967</v>
      </c>
      <c r="BI33" s="116">
        <f t="shared" si="25"/>
        <v>-7.4088087797540281</v>
      </c>
      <c r="BJ33" s="116">
        <f t="shared" si="25"/>
        <v>-7.6557690724124967</v>
      </c>
      <c r="BK33" s="116">
        <f t="shared" si="25"/>
        <v>-7.5350833846276952</v>
      </c>
      <c r="BL33" s="116">
        <f t="shared" si="25"/>
        <v>-7.4139398223039787</v>
      </c>
      <c r="BM33" s="116">
        <f t="shared" si="25"/>
        <v>-7.6557690724124967</v>
      </c>
      <c r="BN33" s="117">
        <f t="shared" si="25"/>
        <v>-6.5105035896882741</v>
      </c>
      <c r="BO33" s="117">
        <f t="shared" si="25"/>
        <v>-6.9769374640998088</v>
      </c>
      <c r="BP33" s="117">
        <f t="shared" ref="BP33:CN33" si="26">SUM(BP29:BP32)</f>
        <v>-3.1998016139700391</v>
      </c>
      <c r="BQ33" s="117">
        <f t="shared" si="26"/>
        <v>-3.0301892960022077</v>
      </c>
      <c r="BR33" s="117">
        <f t="shared" si="26"/>
        <v>-3.2356811427709262</v>
      </c>
      <c r="BS33" s="117">
        <f t="shared" si="26"/>
        <v>-1.0763858640266186</v>
      </c>
      <c r="BT33" s="117">
        <f t="shared" si="26"/>
        <v>-1.1122653928275059</v>
      </c>
      <c r="BU33" s="117">
        <f t="shared" si="26"/>
        <v>-1.0763858640266186</v>
      </c>
      <c r="BV33" s="117">
        <f t="shared" si="26"/>
        <v>-1.1122653928275059</v>
      </c>
      <c r="BW33" s="117">
        <f t="shared" si="26"/>
        <v>-1.1122653928275059</v>
      </c>
      <c r="BX33" s="117">
        <f t="shared" si="26"/>
        <v>-1.004626806424844</v>
      </c>
      <c r="BY33" s="117">
        <f t="shared" si="26"/>
        <v>-1.1122653928275059</v>
      </c>
      <c r="BZ33" s="118">
        <f t="shared" si="26"/>
        <v>0</v>
      </c>
      <c r="CA33" s="118">
        <f t="shared" si="26"/>
        <v>0</v>
      </c>
      <c r="CB33" s="118">
        <f t="shared" si="26"/>
        <v>0</v>
      </c>
      <c r="CC33" s="118">
        <f t="shared" si="26"/>
        <v>0</v>
      </c>
      <c r="CD33" s="118">
        <f t="shared" si="26"/>
        <v>0</v>
      </c>
      <c r="CE33" s="118">
        <f t="shared" si="26"/>
        <v>0</v>
      </c>
      <c r="CF33" s="118">
        <f t="shared" si="26"/>
        <v>0</v>
      </c>
      <c r="CG33" s="118">
        <f t="shared" si="26"/>
        <v>0</v>
      </c>
      <c r="CH33" s="118">
        <f t="shared" si="26"/>
        <v>0</v>
      </c>
      <c r="CI33" s="118">
        <f t="shared" si="26"/>
        <v>0</v>
      </c>
      <c r="CJ33" s="118">
        <f t="shared" si="26"/>
        <v>0</v>
      </c>
      <c r="CK33" s="118">
        <f t="shared" si="26"/>
        <v>0</v>
      </c>
      <c r="CL33" s="119">
        <f t="shared" si="26"/>
        <v>0</v>
      </c>
      <c r="CM33" s="119">
        <f t="shared" si="26"/>
        <v>0</v>
      </c>
      <c r="CN33" s="119">
        <f t="shared" si="26"/>
        <v>0</v>
      </c>
      <c r="CO33" s="25"/>
      <c r="CP33" s="25"/>
      <c r="CQ33" s="25"/>
      <c r="CR33" s="25"/>
      <c r="CS33" s="25"/>
    </row>
    <row r="34" spans="1:97" ht="25.5">
      <c r="A34" s="140" t="s">
        <v>128</v>
      </c>
      <c r="B34" s="25"/>
      <c r="C34" s="98" t="s">
        <v>93</v>
      </c>
      <c r="D34" s="123">
        <f>D5</f>
        <v>962.90448300000003</v>
      </c>
      <c r="E34" s="123">
        <f t="shared" ref="E34:AM34" si="27">E5</f>
        <v>909.11441500000001</v>
      </c>
      <c r="F34" s="123">
        <f t="shared" si="27"/>
        <v>803.929936</v>
      </c>
      <c r="G34" s="123">
        <f t="shared" si="27"/>
        <v>824.66359900000009</v>
      </c>
      <c r="H34" s="123">
        <f t="shared" si="27"/>
        <v>824.05538000000001</v>
      </c>
      <c r="I34" s="123">
        <f t="shared" si="27"/>
        <v>856.62667750000003</v>
      </c>
      <c r="J34" s="123">
        <f t="shared" si="27"/>
        <v>1020.4384865000001</v>
      </c>
      <c r="K34" s="123">
        <f t="shared" si="27"/>
        <v>1247.912615</v>
      </c>
      <c r="L34" s="123">
        <f t="shared" si="27"/>
        <v>1346.484563</v>
      </c>
      <c r="M34" s="123">
        <f t="shared" si="27"/>
        <v>1328.083042</v>
      </c>
      <c r="N34" s="123">
        <f t="shared" si="27"/>
        <v>1182.3119220000001</v>
      </c>
      <c r="O34" s="123">
        <f t="shared" si="27"/>
        <v>1244.111846</v>
      </c>
      <c r="P34" s="123">
        <f t="shared" si="27"/>
        <v>983.860006</v>
      </c>
      <c r="Q34" s="123">
        <f t="shared" si="27"/>
        <v>865.52413999999999</v>
      </c>
      <c r="R34" s="123">
        <f t="shared" si="27"/>
        <v>819.29592200000002</v>
      </c>
      <c r="S34" s="123">
        <f t="shared" si="27"/>
        <v>828.86467200000004</v>
      </c>
      <c r="T34" s="123">
        <f t="shared" si="27"/>
        <v>837.08537999999999</v>
      </c>
      <c r="U34" s="123">
        <f t="shared" si="27"/>
        <v>853.58927099999994</v>
      </c>
      <c r="V34" s="123">
        <f t="shared" si="27"/>
        <v>1028.759742</v>
      </c>
      <c r="W34" s="123">
        <f t="shared" si="27"/>
        <v>1179.057006</v>
      </c>
      <c r="X34" s="123">
        <f t="shared" si="27"/>
        <v>1281.4821320000001</v>
      </c>
      <c r="Y34" s="123">
        <f t="shared" si="27"/>
        <v>1247.6644680000002</v>
      </c>
      <c r="Z34" s="123">
        <f t="shared" si="27"/>
        <v>1103.6293880000001</v>
      </c>
      <c r="AA34" s="123">
        <f t="shared" si="27"/>
        <v>1137.9399960000001</v>
      </c>
      <c r="AB34" s="123">
        <f t="shared" si="27"/>
        <v>933.402738</v>
      </c>
      <c r="AC34" s="123">
        <f t="shared" si="27"/>
        <v>856.35539099999994</v>
      </c>
      <c r="AD34" s="123">
        <f t="shared" si="27"/>
        <v>772.55204200000003</v>
      </c>
      <c r="AE34" s="123">
        <f t="shared" si="27"/>
        <v>808.80534499999999</v>
      </c>
      <c r="AF34" s="123">
        <f t="shared" si="27"/>
        <v>812.83194800000001</v>
      </c>
      <c r="AG34" s="123">
        <f t="shared" si="27"/>
        <v>866.33610199999998</v>
      </c>
      <c r="AH34" s="123">
        <f t="shared" si="27"/>
        <v>1012.2534790000001</v>
      </c>
      <c r="AI34" s="123">
        <f t="shared" si="27"/>
        <v>1190.911875</v>
      </c>
      <c r="AJ34" s="123">
        <f t="shared" si="27"/>
        <v>1311.9575109999998</v>
      </c>
      <c r="AK34" s="123">
        <f t="shared" si="27"/>
        <v>1270.4893810000001</v>
      </c>
      <c r="AL34" s="123">
        <f t="shared" si="27"/>
        <v>1161.1316470000002</v>
      </c>
      <c r="AM34" s="123">
        <f t="shared" si="27"/>
        <v>1201.49333</v>
      </c>
      <c r="AN34" s="114">
        <f t="shared" ref="AN34:CN34" si="28">AN5-AN33</f>
        <v>998.25424750407842</v>
      </c>
      <c r="AO34" s="114">
        <f t="shared" si="28"/>
        <v>840.20351876930329</v>
      </c>
      <c r="AP34" s="115">
        <f>AP5-AP33</f>
        <v>775.45992052513157</v>
      </c>
      <c r="AQ34" s="115">
        <f t="shared" si="28"/>
        <v>806.87764220371639</v>
      </c>
      <c r="AR34" s="115">
        <f t="shared" si="28"/>
        <v>801.38606544036008</v>
      </c>
      <c r="AS34" s="115">
        <f t="shared" si="28"/>
        <v>862.89608076535308</v>
      </c>
      <c r="AT34" s="115">
        <f t="shared" si="28"/>
        <v>1043.6706280570972</v>
      </c>
      <c r="AU34" s="115">
        <f t="shared" si="28"/>
        <v>1201.9067149413554</v>
      </c>
      <c r="AV34" s="115">
        <f t="shared" si="28"/>
        <v>1347.1535119240034</v>
      </c>
      <c r="AW34" s="115">
        <f t="shared" si="28"/>
        <v>1329.6211392490357</v>
      </c>
      <c r="AX34" s="115">
        <f t="shared" si="28"/>
        <v>1148.9733119240034</v>
      </c>
      <c r="AY34" s="115">
        <f t="shared" si="28"/>
        <v>1129.5642562316839</v>
      </c>
      <c r="AZ34" s="115">
        <f t="shared" si="28"/>
        <v>897.22828070788114</v>
      </c>
      <c r="BA34" s="115">
        <f t="shared" si="28"/>
        <v>835.68753692400355</v>
      </c>
      <c r="BB34" s="116">
        <f t="shared" si="28"/>
        <v>767.62770304080641</v>
      </c>
      <c r="BC34" s="116">
        <f t="shared" si="28"/>
        <v>788.89126380629375</v>
      </c>
      <c r="BD34" s="116">
        <f t="shared" si="28"/>
        <v>797.82811965531209</v>
      </c>
      <c r="BE34" s="116">
        <f t="shared" si="28"/>
        <v>834.03103256798101</v>
      </c>
      <c r="BF34" s="116">
        <f t="shared" si="28"/>
        <v>979.69681497792953</v>
      </c>
      <c r="BG34" s="116">
        <f t="shared" si="28"/>
        <v>1125.0648424675387</v>
      </c>
      <c r="BH34" s="116">
        <f t="shared" si="28"/>
        <v>1301.8419900724125</v>
      </c>
      <c r="BI34" s="116">
        <f t="shared" si="28"/>
        <v>1340.2743087797542</v>
      </c>
      <c r="BJ34" s="116">
        <f t="shared" si="28"/>
        <v>1151.0736620724124</v>
      </c>
      <c r="BK34" s="116">
        <f t="shared" si="28"/>
        <v>1122.5741543846277</v>
      </c>
      <c r="BL34" s="116">
        <f t="shared" si="28"/>
        <v>936.83842982230397</v>
      </c>
      <c r="BM34" s="116">
        <f t="shared" si="28"/>
        <v>872.15238207241248</v>
      </c>
      <c r="BN34" s="117">
        <f t="shared" si="28"/>
        <v>769.39555758968822</v>
      </c>
      <c r="BO34" s="117">
        <f t="shared" si="28"/>
        <v>798.28236946409982</v>
      </c>
      <c r="BP34" s="117">
        <f t="shared" si="28"/>
        <v>803.74219261397013</v>
      </c>
      <c r="BQ34" s="117">
        <f t="shared" si="28"/>
        <v>835.64837629600208</v>
      </c>
      <c r="BR34" s="117">
        <f t="shared" si="28"/>
        <v>961.40427814277086</v>
      </c>
      <c r="BS34" s="117">
        <f t="shared" si="28"/>
        <v>1164.6502648640267</v>
      </c>
      <c r="BT34" s="117">
        <f t="shared" si="28"/>
        <v>1377.1534503928276</v>
      </c>
      <c r="BU34" s="117">
        <f t="shared" si="28"/>
        <v>1254.2808678640267</v>
      </c>
      <c r="BV34" s="117">
        <f t="shared" si="28"/>
        <v>1048.8932203928275</v>
      </c>
      <c r="BW34" s="117">
        <f t="shared" si="28"/>
        <v>1097.6489503928276</v>
      </c>
      <c r="BX34" s="117">
        <f t="shared" si="28"/>
        <v>868.74456780642481</v>
      </c>
      <c r="BY34" s="117">
        <f t="shared" si="28"/>
        <v>847.76420339282743</v>
      </c>
      <c r="BZ34" s="118">
        <f t="shared" si="28"/>
        <v>785.98194699999999</v>
      </c>
      <c r="CA34" s="118">
        <f t="shared" si="28"/>
        <v>799.01594999999998</v>
      </c>
      <c r="CB34" s="118">
        <f t="shared" si="28"/>
        <v>806.124326</v>
      </c>
      <c r="CC34" s="118">
        <f t="shared" si="28"/>
        <v>807.90660099999991</v>
      </c>
      <c r="CD34" s="118">
        <f t="shared" si="28"/>
        <v>925.84014000000002</v>
      </c>
      <c r="CE34" s="118">
        <f t="shared" si="28"/>
        <v>1025.026022</v>
      </c>
      <c r="CF34" s="118">
        <f t="shared" si="28"/>
        <v>1189.860576</v>
      </c>
      <c r="CG34" s="118">
        <f t="shared" si="28"/>
        <v>1178.28117</v>
      </c>
      <c r="CH34" s="118">
        <f t="shared" si="28"/>
        <v>1114.8934510000001</v>
      </c>
      <c r="CI34" s="118">
        <f t="shared" si="28"/>
        <v>1009.374996</v>
      </c>
      <c r="CJ34" s="118">
        <f t="shared" si="28"/>
        <v>909.89132399999994</v>
      </c>
      <c r="CK34" s="118">
        <f t="shared" si="28"/>
        <v>845.60162800000001</v>
      </c>
      <c r="CL34" s="119">
        <f t="shared" si="28"/>
        <v>786.10436600000003</v>
      </c>
      <c r="CM34" s="119">
        <f t="shared" si="28"/>
        <v>794.38475799999992</v>
      </c>
      <c r="CN34" s="119">
        <f t="shared" si="28"/>
        <v>786.09810600000003</v>
      </c>
      <c r="CO34" s="25"/>
      <c r="CP34" s="25"/>
      <c r="CQ34" s="25"/>
      <c r="CR34" s="25"/>
      <c r="CS34" s="25"/>
    </row>
    <row r="35" spans="1:97" ht="25.5">
      <c r="A35" s="110" t="s">
        <v>94</v>
      </c>
      <c r="B35" s="25"/>
      <c r="C35" s="15" t="s">
        <v>95</v>
      </c>
      <c r="D35" s="121">
        <f>SUM(D$5,D16:D20)-D$34</f>
        <v>-12.807745000000068</v>
      </c>
      <c r="E35" s="121">
        <f t="shared" ref="E35:BP35" si="29">SUM(E$5,E16:E20)-E$34</f>
        <v>-16.278764000000024</v>
      </c>
      <c r="F35" s="112">
        <f t="shared" si="29"/>
        <v>12.122520000000009</v>
      </c>
      <c r="G35" s="112">
        <f t="shared" si="29"/>
        <v>5.2038769999999204</v>
      </c>
      <c r="H35" s="112">
        <f t="shared" si="29"/>
        <v>8.1323069999999689</v>
      </c>
      <c r="I35" s="112">
        <f t="shared" si="29"/>
        <v>11.301551999999901</v>
      </c>
      <c r="J35" s="112">
        <f t="shared" si="29"/>
        <v>11.210398999999938</v>
      </c>
      <c r="K35" s="112">
        <f t="shared" si="29"/>
        <v>11.501855500000147</v>
      </c>
      <c r="L35" s="112">
        <f t="shared" si="29"/>
        <v>11.254842499999995</v>
      </c>
      <c r="M35" s="112">
        <f t="shared" si="29"/>
        <v>-8.0556360000000495</v>
      </c>
      <c r="N35" s="112">
        <f t="shared" si="29"/>
        <v>-6.0226059999999961</v>
      </c>
      <c r="O35" s="112">
        <f t="shared" si="29"/>
        <v>-18.771623999999974</v>
      </c>
      <c r="P35" s="112">
        <f t="shared" si="29"/>
        <v>-22.795995999999946</v>
      </c>
      <c r="Q35" s="112">
        <f t="shared" si="29"/>
        <v>-8.3700839999999062</v>
      </c>
      <c r="R35" s="113">
        <f t="shared" si="29"/>
        <v>-1.1260350000000017</v>
      </c>
      <c r="S35" s="113">
        <f t="shared" si="29"/>
        <v>9.5863500000000386</v>
      </c>
      <c r="T35" s="113">
        <f t="shared" si="29"/>
        <v>14.218841999999995</v>
      </c>
      <c r="U35" s="113">
        <f t="shared" si="29"/>
        <v>9.8524380000001202</v>
      </c>
      <c r="V35" s="113">
        <f t="shared" si="29"/>
        <v>0.7747229999999945</v>
      </c>
      <c r="W35" s="113">
        <f t="shared" si="29"/>
        <v>-5.4694590000001426</v>
      </c>
      <c r="X35" s="113">
        <f t="shared" si="29"/>
        <v>-8.2664809999998852</v>
      </c>
      <c r="Y35" s="113">
        <f t="shared" si="29"/>
        <v>-17.172821000000113</v>
      </c>
      <c r="Z35" s="113">
        <f t="shared" si="29"/>
        <v>-23.704940000000079</v>
      </c>
      <c r="AA35" s="113">
        <f t="shared" si="29"/>
        <v>-19.776527000000215</v>
      </c>
      <c r="AB35" s="113">
        <f t="shared" si="29"/>
        <v>-12.397883999999976</v>
      </c>
      <c r="AC35" s="113">
        <f t="shared" si="29"/>
        <v>-6.7814409999999725</v>
      </c>
      <c r="AD35" s="114">
        <f t="shared" si="29"/>
        <v>-9.7162080000000515</v>
      </c>
      <c r="AE35" s="114">
        <f t="shared" si="29"/>
        <v>-4.3705610000000661</v>
      </c>
      <c r="AF35" s="114">
        <f t="shared" si="29"/>
        <v>3.6393240000001015</v>
      </c>
      <c r="AG35" s="114">
        <f t="shared" si="29"/>
        <v>29.648797000000059</v>
      </c>
      <c r="AH35" s="114">
        <f t="shared" si="29"/>
        <v>27.427814999999896</v>
      </c>
      <c r="AI35" s="114">
        <f t="shared" si="29"/>
        <v>20.282070000000203</v>
      </c>
      <c r="AJ35" s="114">
        <f t="shared" si="29"/>
        <v>11.003245999999763</v>
      </c>
      <c r="AK35" s="114">
        <f t="shared" si="29"/>
        <v>17.082288999999946</v>
      </c>
      <c r="AL35" s="114">
        <f t="shared" si="29"/>
        <v>2.2933570000000145</v>
      </c>
      <c r="AM35" s="114">
        <f t="shared" si="29"/>
        <v>-18.58300300000019</v>
      </c>
      <c r="AN35" s="114">
        <f t="shared" si="29"/>
        <v>-32.901937504078433</v>
      </c>
      <c r="AO35" s="114">
        <f t="shared" si="29"/>
        <v>-19.775412769303216</v>
      </c>
      <c r="AP35" s="115">
        <f t="shared" si="29"/>
        <v>-7.0200175251316068</v>
      </c>
      <c r="AQ35" s="115">
        <f t="shared" si="29"/>
        <v>-0.95672320371636488</v>
      </c>
      <c r="AR35" s="115">
        <f t="shared" si="29"/>
        <v>16.13366055964002</v>
      </c>
      <c r="AS35" s="115">
        <f t="shared" si="29"/>
        <v>17.008732234646914</v>
      </c>
      <c r="AT35" s="115">
        <f t="shared" si="29"/>
        <v>12.26630094290249</v>
      </c>
      <c r="AU35" s="115">
        <f t="shared" si="29"/>
        <v>12.492003058644741</v>
      </c>
      <c r="AV35" s="115">
        <f t="shared" si="29"/>
        <v>0.49116107599661518</v>
      </c>
      <c r="AW35" s="115">
        <f t="shared" si="29"/>
        <v>-24.867355249035427</v>
      </c>
      <c r="AX35" s="115">
        <f t="shared" si="29"/>
        <v>-44.056087924003805</v>
      </c>
      <c r="AY35" s="115">
        <f t="shared" si="29"/>
        <v>-66.008141231683567</v>
      </c>
      <c r="AZ35" s="115">
        <f t="shared" si="29"/>
        <v>-66.227263707881207</v>
      </c>
      <c r="BA35" s="115">
        <f t="shared" si="29"/>
        <v>-54.188690924003481</v>
      </c>
      <c r="BB35" s="116">
        <f t="shared" si="29"/>
        <v>-43.17606504080652</v>
      </c>
      <c r="BC35" s="116">
        <f t="shared" si="29"/>
        <v>-27.577182806293649</v>
      </c>
      <c r="BD35" s="116">
        <f t="shared" si="29"/>
        <v>-14.816778655312078</v>
      </c>
      <c r="BE35" s="116">
        <f t="shared" si="29"/>
        <v>-5.1388815679811159</v>
      </c>
      <c r="BF35" s="116">
        <f t="shared" si="29"/>
        <v>-4.0264669779294309</v>
      </c>
      <c r="BG35" s="116">
        <f t="shared" si="29"/>
        <v>-10.270049467539138</v>
      </c>
      <c r="BH35" s="116">
        <f t="shared" si="29"/>
        <v>-10.256358072412695</v>
      </c>
      <c r="BI35" s="116">
        <f t="shared" si="29"/>
        <v>-21.014728779754023</v>
      </c>
      <c r="BJ35" s="116">
        <f t="shared" si="29"/>
        <v>-33.861238072412561</v>
      </c>
      <c r="BK35" s="116">
        <f t="shared" si="29"/>
        <v>-47.014054384627798</v>
      </c>
      <c r="BL35" s="116">
        <f t="shared" si="29"/>
        <v>-52.008052822303966</v>
      </c>
      <c r="BM35" s="116">
        <f t="shared" si="29"/>
        <v>-47.915027072412386</v>
      </c>
      <c r="BN35" s="117">
        <f t="shared" si="29"/>
        <v>-35.28914958968835</v>
      </c>
      <c r="BO35" s="117">
        <f t="shared" si="29"/>
        <v>-27.823681464099536</v>
      </c>
      <c r="BP35" s="117">
        <f t="shared" si="29"/>
        <v>-10.915199613970003</v>
      </c>
      <c r="BQ35" s="117">
        <f t="shared" ref="BQ35:CN35" si="30">SUM(BQ$5,BQ16:BQ20)-BQ$34</f>
        <v>-3.224068296002315</v>
      </c>
      <c r="BR35" s="117">
        <f t="shared" si="30"/>
        <v>-4.0735211427706872</v>
      </c>
      <c r="BS35" s="117">
        <f t="shared" si="30"/>
        <v>-3.1370458640267316</v>
      </c>
      <c r="BT35" s="117">
        <f t="shared" si="30"/>
        <v>-3.3535943928275174</v>
      </c>
      <c r="BU35" s="117">
        <f t="shared" si="30"/>
        <v>-7.780354864026549</v>
      </c>
      <c r="BV35" s="117">
        <f t="shared" si="30"/>
        <v>-19.183472392827753</v>
      </c>
      <c r="BW35" s="117">
        <f t="shared" si="30"/>
        <v>-26.778157392827779</v>
      </c>
      <c r="BX35" s="117">
        <f t="shared" si="30"/>
        <v>-27.11704280642482</v>
      </c>
      <c r="BY35" s="117">
        <f t="shared" si="30"/>
        <v>-15.860310392827841</v>
      </c>
      <c r="BZ35" s="118">
        <f t="shared" si="30"/>
        <v>-20.265034000000128</v>
      </c>
      <c r="CA35" s="118">
        <f t="shared" si="30"/>
        <v>-25.870233999999755</v>
      </c>
      <c r="CB35" s="118">
        <f t="shared" si="30"/>
        <v>-18.120943999999895</v>
      </c>
      <c r="CC35" s="118">
        <f t="shared" si="30"/>
        <v>-9.1428860000000896</v>
      </c>
      <c r="CD35" s="118">
        <f t="shared" si="30"/>
        <v>-10.785775999999942</v>
      </c>
      <c r="CE35" s="118">
        <f t="shared" si="30"/>
        <v>-12.082985000000122</v>
      </c>
      <c r="CF35" s="118">
        <f t="shared" si="30"/>
        <v>-11.614900000000034</v>
      </c>
      <c r="CG35" s="118">
        <f t="shared" si="30"/>
        <v>-11.095119000000068</v>
      </c>
      <c r="CH35" s="118">
        <f t="shared" si="30"/>
        <v>-15.910479000000123</v>
      </c>
      <c r="CI35" s="118">
        <f t="shared" si="30"/>
        <v>-20.070615000000089</v>
      </c>
      <c r="CJ35" s="118">
        <f t="shared" si="30"/>
        <v>-23.364059999999881</v>
      </c>
      <c r="CK35" s="118">
        <f t="shared" si="30"/>
        <v>-25.606157000000167</v>
      </c>
      <c r="CL35" s="119">
        <f t="shared" si="30"/>
        <v>-19.700516000000221</v>
      </c>
      <c r="CM35" s="119">
        <f t="shared" si="30"/>
        <v>-14.452232999999865</v>
      </c>
      <c r="CN35" s="119">
        <f t="shared" si="30"/>
        <v>-10.703103999999826</v>
      </c>
      <c r="CO35" s="25"/>
      <c r="CP35" s="25"/>
      <c r="CQ35" s="25"/>
      <c r="CR35" s="25"/>
      <c r="CS35" s="25"/>
    </row>
    <row r="39" spans="1:97">
      <c r="C39" s="151" t="s">
        <v>140</v>
      </c>
      <c r="D39" s="25"/>
      <c r="E39" s="25"/>
      <c r="F39" s="25"/>
      <c r="G39" s="25"/>
      <c r="H39" s="25"/>
      <c r="I39" s="25"/>
      <c r="J39" s="25"/>
      <c r="K39" s="25"/>
      <c r="L39" s="25"/>
      <c r="M39" s="25"/>
      <c r="N39" s="25"/>
      <c r="O39" s="25"/>
      <c r="P39" s="25"/>
      <c r="Q39" s="25"/>
    </row>
    <row r="40" spans="1:97">
      <c r="C40" s="25"/>
      <c r="D40" s="25"/>
      <c r="E40" s="25"/>
      <c r="F40" s="25"/>
      <c r="G40" s="25"/>
      <c r="H40" s="25"/>
      <c r="I40" s="25"/>
      <c r="J40" s="25"/>
      <c r="K40" s="25"/>
      <c r="L40" s="25"/>
      <c r="M40" s="25"/>
      <c r="N40" s="25"/>
      <c r="O40" s="25"/>
      <c r="P40" s="25"/>
      <c r="Q40" s="25"/>
    </row>
    <row r="41" spans="1:97" ht="38.25">
      <c r="C41" s="30" t="s">
        <v>36</v>
      </c>
      <c r="D41" s="80" t="s">
        <v>137</v>
      </c>
      <c r="E41" s="152" t="s">
        <v>38</v>
      </c>
      <c r="F41" s="152" t="s">
        <v>39</v>
      </c>
      <c r="G41" s="152" t="s">
        <v>40</v>
      </c>
      <c r="H41" s="152" t="s">
        <v>41</v>
      </c>
      <c r="I41" s="152" t="s">
        <v>42</v>
      </c>
      <c r="J41" s="152" t="s">
        <v>43</v>
      </c>
      <c r="K41" s="152" t="s">
        <v>44</v>
      </c>
      <c r="L41" s="152" t="s">
        <v>45</v>
      </c>
      <c r="M41" s="152" t="s">
        <v>46</v>
      </c>
      <c r="N41" s="152" t="s">
        <v>47</v>
      </c>
      <c r="O41" s="152" t="s">
        <v>48</v>
      </c>
      <c r="P41" s="152" t="s">
        <v>49</v>
      </c>
      <c r="Q41" s="153" t="s">
        <v>138</v>
      </c>
    </row>
    <row r="42" spans="1:97">
      <c r="D42" s="80" t="s">
        <v>9</v>
      </c>
      <c r="E42" s="154">
        <f>D35</f>
        <v>-12.807745000000068</v>
      </c>
      <c r="F42" s="154">
        <f t="shared" ref="F42:P42" si="31">E35</f>
        <v>-16.278764000000024</v>
      </c>
      <c r="G42" s="154">
        <f t="shared" si="31"/>
        <v>12.122520000000009</v>
      </c>
      <c r="H42" s="154">
        <f t="shared" si="31"/>
        <v>5.2038769999999204</v>
      </c>
      <c r="I42" s="154">
        <f t="shared" si="31"/>
        <v>8.1323069999999689</v>
      </c>
      <c r="J42" s="154">
        <f t="shared" si="31"/>
        <v>11.301551999999901</v>
      </c>
      <c r="K42" s="154">
        <f t="shared" si="31"/>
        <v>11.210398999999938</v>
      </c>
      <c r="L42" s="154">
        <f t="shared" si="31"/>
        <v>11.501855500000147</v>
      </c>
      <c r="M42" s="154">
        <f t="shared" si="31"/>
        <v>11.254842499999995</v>
      </c>
      <c r="N42" s="154">
        <f t="shared" si="31"/>
        <v>-8.0556360000000495</v>
      </c>
      <c r="O42" s="154">
        <f t="shared" si="31"/>
        <v>-6.0226059999999961</v>
      </c>
      <c r="P42" s="154">
        <f t="shared" si="31"/>
        <v>-18.771623999999974</v>
      </c>
      <c r="Q42" s="22">
        <f>SUM(E42:P42)</f>
        <v>8.7909779999997681</v>
      </c>
    </row>
    <row r="43" spans="1:97">
      <c r="D43" s="80" t="s">
        <v>10</v>
      </c>
      <c r="E43" s="154">
        <f>P35</f>
        <v>-22.795995999999946</v>
      </c>
      <c r="F43" s="154">
        <f t="shared" ref="F43:P43" si="32">Q35</f>
        <v>-8.3700839999999062</v>
      </c>
      <c r="G43" s="154">
        <f t="shared" si="32"/>
        <v>-1.1260350000000017</v>
      </c>
      <c r="H43" s="154">
        <f t="shared" si="32"/>
        <v>9.5863500000000386</v>
      </c>
      <c r="I43" s="154">
        <f t="shared" si="32"/>
        <v>14.218841999999995</v>
      </c>
      <c r="J43" s="154">
        <f t="shared" si="32"/>
        <v>9.8524380000001202</v>
      </c>
      <c r="K43" s="154">
        <f t="shared" si="32"/>
        <v>0.7747229999999945</v>
      </c>
      <c r="L43" s="154">
        <f t="shared" si="32"/>
        <v>-5.4694590000001426</v>
      </c>
      <c r="M43" s="154">
        <f t="shared" si="32"/>
        <v>-8.2664809999998852</v>
      </c>
      <c r="N43" s="154">
        <f t="shared" si="32"/>
        <v>-17.172821000000113</v>
      </c>
      <c r="O43" s="154">
        <f t="shared" si="32"/>
        <v>-23.704940000000079</v>
      </c>
      <c r="P43" s="154">
        <f t="shared" si="32"/>
        <v>-19.776527000000215</v>
      </c>
      <c r="Q43" s="22">
        <f t="shared" ref="Q43:Q48" si="33">SUM(E43:P43)</f>
        <v>-72.249990000000139</v>
      </c>
    </row>
    <row r="44" spans="1:97">
      <c r="C44" t="s">
        <v>139</v>
      </c>
      <c r="D44" s="80" t="s">
        <v>11</v>
      </c>
      <c r="E44" s="154">
        <f>AB35</f>
        <v>-12.397883999999976</v>
      </c>
      <c r="F44" s="154">
        <f t="shared" ref="F44:P44" si="34">AC35</f>
        <v>-6.7814409999999725</v>
      </c>
      <c r="G44" s="154">
        <f t="shared" si="34"/>
        <v>-9.7162080000000515</v>
      </c>
      <c r="H44" s="154">
        <f t="shared" si="34"/>
        <v>-4.3705610000000661</v>
      </c>
      <c r="I44" s="154">
        <f t="shared" si="34"/>
        <v>3.6393240000001015</v>
      </c>
      <c r="J44" s="154">
        <f t="shared" si="34"/>
        <v>29.648797000000059</v>
      </c>
      <c r="K44" s="154">
        <f t="shared" si="34"/>
        <v>27.427814999999896</v>
      </c>
      <c r="L44" s="154">
        <f t="shared" si="34"/>
        <v>20.282070000000203</v>
      </c>
      <c r="M44" s="154">
        <f t="shared" si="34"/>
        <v>11.003245999999763</v>
      </c>
      <c r="N44" s="154">
        <f t="shared" si="34"/>
        <v>17.082288999999946</v>
      </c>
      <c r="O44" s="154">
        <f t="shared" si="34"/>
        <v>2.2933570000000145</v>
      </c>
      <c r="P44" s="154">
        <f t="shared" si="34"/>
        <v>-18.58300300000019</v>
      </c>
      <c r="Q44" s="22">
        <f t="shared" si="33"/>
        <v>59.527800999999727</v>
      </c>
    </row>
    <row r="45" spans="1:97">
      <c r="C45" s="155">
        <f>SUM(AN33:AY33)</f>
        <v>75.264327464878235</v>
      </c>
      <c r="D45" s="80" t="s">
        <v>12</v>
      </c>
      <c r="E45" s="154">
        <f>AN35</f>
        <v>-32.901937504078433</v>
      </c>
      <c r="F45" s="154">
        <f t="shared" ref="F45:P45" si="35">AO35</f>
        <v>-19.775412769303216</v>
      </c>
      <c r="G45" s="154">
        <f t="shared" si="35"/>
        <v>-7.0200175251316068</v>
      </c>
      <c r="H45" s="154">
        <f t="shared" si="35"/>
        <v>-0.95672320371636488</v>
      </c>
      <c r="I45" s="154">
        <f t="shared" si="35"/>
        <v>16.13366055964002</v>
      </c>
      <c r="J45" s="154">
        <f t="shared" si="35"/>
        <v>17.008732234646914</v>
      </c>
      <c r="K45" s="154">
        <f t="shared" si="35"/>
        <v>12.26630094290249</v>
      </c>
      <c r="L45" s="154">
        <f t="shared" si="35"/>
        <v>12.492003058644741</v>
      </c>
      <c r="M45" s="154">
        <f t="shared" si="35"/>
        <v>0.49116107599661518</v>
      </c>
      <c r="N45" s="154">
        <f t="shared" si="35"/>
        <v>-24.867355249035427</v>
      </c>
      <c r="O45" s="154">
        <f t="shared" si="35"/>
        <v>-44.056087924003805</v>
      </c>
      <c r="P45" s="154">
        <f t="shared" si="35"/>
        <v>-66.008141231683567</v>
      </c>
      <c r="Q45" s="22">
        <f t="shared" si="33"/>
        <v>-137.19381753512164</v>
      </c>
    </row>
    <row r="46" spans="1:97">
      <c r="C46" s="155">
        <f>SUM(AZ33:BK33)</f>
        <v>-15.72076245695296</v>
      </c>
      <c r="D46" s="80" t="s">
        <v>13</v>
      </c>
      <c r="E46" s="154">
        <f>AZ35</f>
        <v>-66.227263707881207</v>
      </c>
      <c r="F46" s="154">
        <f t="shared" ref="F46:P46" si="36">BA35</f>
        <v>-54.188690924003481</v>
      </c>
      <c r="G46" s="154">
        <f t="shared" si="36"/>
        <v>-43.17606504080652</v>
      </c>
      <c r="H46" s="154">
        <f t="shared" si="36"/>
        <v>-27.577182806293649</v>
      </c>
      <c r="I46" s="154">
        <f t="shared" si="36"/>
        <v>-14.816778655312078</v>
      </c>
      <c r="J46" s="154">
        <f t="shared" si="36"/>
        <v>-5.1388815679811159</v>
      </c>
      <c r="K46" s="154">
        <f t="shared" si="36"/>
        <v>-4.0264669779294309</v>
      </c>
      <c r="L46" s="154">
        <f t="shared" si="36"/>
        <v>-10.270049467539138</v>
      </c>
      <c r="M46" s="154">
        <f t="shared" si="36"/>
        <v>-10.256358072412695</v>
      </c>
      <c r="N46" s="154">
        <f t="shared" si="36"/>
        <v>-21.014728779754023</v>
      </c>
      <c r="O46" s="154">
        <f t="shared" si="36"/>
        <v>-33.861238072412561</v>
      </c>
      <c r="P46" s="154">
        <f t="shared" si="36"/>
        <v>-47.014054384627798</v>
      </c>
      <c r="Q46" s="22">
        <f t="shared" si="33"/>
        <v>-337.5677584569537</v>
      </c>
    </row>
    <row r="47" spans="1:97">
      <c r="C47" s="155">
        <f>SUM(BL33:BW33)</f>
        <v>-43.512389907783479</v>
      </c>
      <c r="D47" s="80" t="s">
        <v>51</v>
      </c>
      <c r="E47" s="154">
        <f>BL35</f>
        <v>-52.008052822303966</v>
      </c>
      <c r="F47" s="154">
        <f t="shared" ref="F47:P47" si="37">BM35</f>
        <v>-47.915027072412386</v>
      </c>
      <c r="G47" s="154">
        <f t="shared" si="37"/>
        <v>-35.28914958968835</v>
      </c>
      <c r="H47" s="154">
        <f t="shared" si="37"/>
        <v>-27.823681464099536</v>
      </c>
      <c r="I47" s="154">
        <f t="shared" si="37"/>
        <v>-10.915199613970003</v>
      </c>
      <c r="J47" s="154">
        <f t="shared" si="37"/>
        <v>-3.224068296002315</v>
      </c>
      <c r="K47" s="154">
        <f t="shared" si="37"/>
        <v>-4.0735211427706872</v>
      </c>
      <c r="L47" s="154">
        <f t="shared" si="37"/>
        <v>-3.1370458640267316</v>
      </c>
      <c r="M47" s="154">
        <f t="shared" si="37"/>
        <v>-3.3535943928275174</v>
      </c>
      <c r="N47" s="154">
        <f t="shared" si="37"/>
        <v>-7.780354864026549</v>
      </c>
      <c r="O47" s="154">
        <f t="shared" si="37"/>
        <v>-19.183472392827753</v>
      </c>
      <c r="P47" s="154">
        <f t="shared" si="37"/>
        <v>-26.778157392827779</v>
      </c>
      <c r="Q47" s="22">
        <f t="shared" si="33"/>
        <v>-241.48132490778357</v>
      </c>
    </row>
    <row r="48" spans="1:97">
      <c r="C48" s="155">
        <f>SUM(BX33:CI33)</f>
        <v>-2.1168921992523497</v>
      </c>
      <c r="D48" s="80" t="s">
        <v>52</v>
      </c>
      <c r="E48" s="154">
        <f>BX35</f>
        <v>-27.11704280642482</v>
      </c>
      <c r="F48" s="154">
        <f t="shared" ref="F48:P48" si="38">BY35</f>
        <v>-15.860310392827841</v>
      </c>
      <c r="G48" s="154">
        <f t="shared" si="38"/>
        <v>-20.265034000000128</v>
      </c>
      <c r="H48" s="154">
        <f t="shared" si="38"/>
        <v>-25.870233999999755</v>
      </c>
      <c r="I48" s="154">
        <f t="shared" si="38"/>
        <v>-18.120943999999895</v>
      </c>
      <c r="J48" s="154">
        <f t="shared" si="38"/>
        <v>-9.1428860000000896</v>
      </c>
      <c r="K48" s="154">
        <f t="shared" si="38"/>
        <v>-10.785775999999942</v>
      </c>
      <c r="L48" s="154">
        <f t="shared" si="38"/>
        <v>-12.082985000000122</v>
      </c>
      <c r="M48" s="154">
        <f t="shared" si="38"/>
        <v>-11.614900000000034</v>
      </c>
      <c r="N48" s="154">
        <f t="shared" si="38"/>
        <v>-11.095119000000068</v>
      </c>
      <c r="O48" s="154">
        <f t="shared" si="38"/>
        <v>-15.910479000000123</v>
      </c>
      <c r="P48" s="154">
        <f t="shared" si="38"/>
        <v>-20.070615000000089</v>
      </c>
      <c r="Q48" s="22">
        <f t="shared" si="33"/>
        <v>-197.93632519925291</v>
      </c>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theme="0"/>
  </sheetPr>
  <dimension ref="B1:D20"/>
  <sheetViews>
    <sheetView workbookViewId="0">
      <selection activeCell="D6" sqref="D6"/>
    </sheetView>
  </sheetViews>
  <sheetFormatPr defaultRowHeight="12.75"/>
  <cols>
    <col min="2" max="2" width="18.25" customWidth="1"/>
    <col min="3" max="3" width="11.75" customWidth="1"/>
    <col min="4" max="4" width="13.625" customWidth="1"/>
  </cols>
  <sheetData>
    <row r="1" spans="2:4">
      <c r="B1" s="1" t="s">
        <v>0</v>
      </c>
    </row>
    <row r="3" spans="2:4" ht="25.5">
      <c r="B3" s="2"/>
      <c r="C3" s="3" t="s">
        <v>1</v>
      </c>
      <c r="D3" s="4" t="s">
        <v>2</v>
      </c>
    </row>
    <row r="4" spans="2:4">
      <c r="B4" s="5"/>
      <c r="C4" s="6" t="s">
        <v>3</v>
      </c>
      <c r="D4" s="7" t="s">
        <v>4</v>
      </c>
    </row>
    <row r="5" spans="2:4">
      <c r="B5" s="8" t="s">
        <v>5</v>
      </c>
      <c r="C5" s="129" t="s">
        <v>21</v>
      </c>
      <c r="D5" s="130" t="s">
        <v>21</v>
      </c>
    </row>
    <row r="6" spans="2:4">
      <c r="B6" s="8" t="s">
        <v>6</v>
      </c>
      <c r="C6" s="131">
        <f>SUM('Revised fully-reconciled - all'!AY13:BJ13)</f>
        <v>25673.974176399999</v>
      </c>
      <c r="D6" s="132">
        <v>25673.974176399999</v>
      </c>
    </row>
    <row r="7" spans="2:4">
      <c r="B7" s="8" t="s">
        <v>7</v>
      </c>
      <c r="C7" s="131">
        <f>SUM('Revised fully-reconciled - all'!AY12:BJ12)</f>
        <v>24167.995655103125</v>
      </c>
      <c r="D7" s="132">
        <v>24465.391585649362</v>
      </c>
    </row>
    <row r="9" spans="2:4" ht="63.75">
      <c r="B9" s="9"/>
      <c r="C9" s="10" t="s">
        <v>8</v>
      </c>
    </row>
    <row r="10" spans="2:4">
      <c r="B10" s="8" t="s">
        <v>5</v>
      </c>
      <c r="C10" s="129" t="s">
        <v>21</v>
      </c>
    </row>
    <row r="11" spans="2:4">
      <c r="B11" s="9" t="s">
        <v>9</v>
      </c>
      <c r="C11" s="133">
        <f>(SUM('Revised fully-reconciled - all'!C$13:N$13)-SUM('Revised fully-reconciled - all'!C$12:N$12))/SUM('Revised fully-reconciled - all'!C$12:N$12)</f>
        <v>4.7892639312073007E-2</v>
      </c>
    </row>
    <row r="12" spans="2:4">
      <c r="B12" s="9" t="s">
        <v>10</v>
      </c>
      <c r="C12" s="133">
        <f>(SUM('Revised fully-reconciled - all'!O$13:Z$13)-SUM('Revised fully-reconciled - all'!O$12:Z$12))/SUM('Revised fully-reconciled - all'!O$12:Z$12)</f>
        <v>5.0101240667586401E-2</v>
      </c>
    </row>
    <row r="13" spans="2:4">
      <c r="B13" s="9" t="s">
        <v>11</v>
      </c>
      <c r="C13" s="133">
        <f>(SUM('Revised fully-reconciled - all'!AA$13:AL$13)-SUM('Revised fully-reconciled - all'!AA$12:AL$12))/SUM('Revised fully-reconciled - all'!AA$12:AL$12)</f>
        <v>5.5158342451458939E-2</v>
      </c>
    </row>
    <row r="14" spans="2:4" ht="12.75" customHeight="1">
      <c r="B14" s="9" t="s">
        <v>12</v>
      </c>
      <c r="C14" s="133">
        <f>(SUM('Revised fully-reconciled - all'!AM$13:AX$13)-SUM('Revised fully-reconciled - all'!AM$12:AX$12))/SUM('Revised fully-reconciled - all'!AM$12:AX$12)</f>
        <v>5.8082329943997132E-2</v>
      </c>
    </row>
    <row r="15" spans="2:4">
      <c r="B15" s="9" t="s">
        <v>13</v>
      </c>
      <c r="C15" s="133">
        <f>(SUM('Revised fully-reconciled - all'!AY$13:BJ$13)-SUM('Revised fully-reconciled - all'!AY$12:BJ$12))/SUM('Revised fully-reconciled - all'!AY$12:BJ$12)</f>
        <v>6.2312925854026459E-2</v>
      </c>
    </row>
    <row r="17" spans="2:3">
      <c r="B17" t="s">
        <v>123</v>
      </c>
      <c r="C17" s="134" t="s">
        <v>147</v>
      </c>
    </row>
    <row r="19" spans="2:3">
      <c r="B19" s="11" t="s">
        <v>14</v>
      </c>
    </row>
    <row r="20" spans="2:3">
      <c r="B20" s="11" t="s">
        <v>15</v>
      </c>
    </row>
  </sheetData>
  <sheetProtection sheet="1" objects="1" scenarios="1"/>
  <pageMargins left="0.70866141732283472" right="0.70866141732283472"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sheetPr>
    <tabColor theme="0"/>
  </sheetPr>
  <dimension ref="B2:BJ21"/>
  <sheetViews>
    <sheetView zoomScaleNormal="100" workbookViewId="0">
      <pane xSplit="2" ySplit="2" topLeftCell="C3" activePane="bottomRight" state="frozen"/>
      <selection pane="topRight"/>
      <selection pane="bottomLeft"/>
      <selection pane="bottomRight"/>
    </sheetView>
  </sheetViews>
  <sheetFormatPr defaultRowHeight="12.75"/>
  <cols>
    <col min="1" max="1" width="4.5" customWidth="1"/>
    <col min="2" max="2" width="21.5" customWidth="1"/>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v>962.90448300000003</v>
      </c>
      <c r="D3" s="135">
        <v>909.11441500000001</v>
      </c>
      <c r="E3" s="135">
        <v>803.929936</v>
      </c>
      <c r="F3" s="135">
        <v>824.66359900000009</v>
      </c>
      <c r="G3" s="135">
        <v>824.05538000000001</v>
      </c>
      <c r="H3" s="135">
        <v>856.62667750000003</v>
      </c>
      <c r="I3" s="135">
        <v>1020.4384865000001</v>
      </c>
      <c r="J3" s="135">
        <v>1247.912615</v>
      </c>
      <c r="K3" s="135">
        <v>1346.484563</v>
      </c>
      <c r="L3" s="135">
        <v>1328.083042</v>
      </c>
      <c r="M3" s="135">
        <v>1182.3119220000001</v>
      </c>
      <c r="N3" s="135">
        <v>1244.111846</v>
      </c>
      <c r="O3" s="135">
        <v>983.860006</v>
      </c>
      <c r="P3" s="135">
        <v>865.52413999999999</v>
      </c>
      <c r="Q3" s="135">
        <v>819.29592200000002</v>
      </c>
      <c r="R3" s="135">
        <v>828.86467200000004</v>
      </c>
      <c r="S3" s="135">
        <v>837.08537999999999</v>
      </c>
      <c r="T3" s="135">
        <v>853.58927099999994</v>
      </c>
      <c r="U3" s="135">
        <v>1028.759742</v>
      </c>
      <c r="V3" s="135">
        <v>1179.057006</v>
      </c>
      <c r="W3" s="135">
        <v>1281.4821320000001</v>
      </c>
      <c r="X3" s="135">
        <v>1247.6644680000002</v>
      </c>
      <c r="Y3" s="135">
        <v>1103.6293880000001</v>
      </c>
      <c r="Z3" s="135">
        <v>1137.9399960000001</v>
      </c>
      <c r="AA3" s="135">
        <v>933.402738</v>
      </c>
      <c r="AB3" s="135">
        <v>856.35539099999994</v>
      </c>
      <c r="AC3" s="135">
        <v>772.55204200000003</v>
      </c>
      <c r="AD3" s="135">
        <v>808.80534499999999</v>
      </c>
      <c r="AE3" s="135">
        <v>812.83194800000001</v>
      </c>
      <c r="AF3" s="135">
        <v>866.33610199999998</v>
      </c>
      <c r="AG3" s="135">
        <v>1012.2534790000001</v>
      </c>
      <c r="AH3" s="135">
        <v>1190.911875</v>
      </c>
      <c r="AI3" s="135">
        <v>1311.9575109999998</v>
      </c>
      <c r="AJ3" s="135">
        <v>1270.4893810000001</v>
      </c>
      <c r="AK3" s="135">
        <v>1161.1316470000002</v>
      </c>
      <c r="AL3" s="135">
        <v>1201.49333</v>
      </c>
      <c r="AM3" s="135">
        <v>996.46173199999998</v>
      </c>
      <c r="AN3" s="135">
        <v>838.34887500000002</v>
      </c>
      <c r="AO3" s="135">
        <v>777.59296400000005</v>
      </c>
      <c r="AP3" s="135">
        <v>809.02313600000002</v>
      </c>
      <c r="AQ3" s="135">
        <v>808.67079899999999</v>
      </c>
      <c r="AR3" s="135">
        <v>870.48860500000001</v>
      </c>
      <c r="AS3" s="135">
        <v>1051.069058</v>
      </c>
      <c r="AT3" s="135">
        <v>1212.3186170000001</v>
      </c>
      <c r="AU3" s="135">
        <v>1357.7618459999999</v>
      </c>
      <c r="AV3" s="135">
        <v>1339.8872690000001</v>
      </c>
      <c r="AW3" s="135">
        <v>1159.5816459999999</v>
      </c>
      <c r="AX3" s="135">
        <v>1140.026818</v>
      </c>
      <c r="AY3" s="136">
        <v>907.41279000000009</v>
      </c>
      <c r="AZ3" s="136">
        <v>846.29587100000003</v>
      </c>
      <c r="BA3" s="136">
        <v>772.458077</v>
      </c>
      <c r="BB3" s="136">
        <v>794.18391299999996</v>
      </c>
      <c r="BC3" s="136">
        <v>795.03903400000002</v>
      </c>
      <c r="BD3" s="136">
        <v>830.81527700000004</v>
      </c>
      <c r="BE3" s="136">
        <v>976.84995200000003</v>
      </c>
      <c r="BF3" s="136">
        <v>1117.5353479999999</v>
      </c>
      <c r="BG3" s="136">
        <v>1294.1862209999999</v>
      </c>
      <c r="BH3" s="136">
        <v>1332.8655000000001</v>
      </c>
      <c r="BI3" s="136">
        <v>1143.4178929999998</v>
      </c>
      <c r="BJ3" s="136">
        <v>1115.0390709999999</v>
      </c>
    </row>
    <row r="4" spans="2:62">
      <c r="B4" s="15" t="s">
        <v>18</v>
      </c>
      <c r="C4" s="135">
        <v>12.654011000000001</v>
      </c>
      <c r="D4" s="135">
        <v>2.2503249999999997</v>
      </c>
      <c r="E4" s="135">
        <v>3.7933690000000002</v>
      </c>
      <c r="F4" s="135">
        <v>3.4697450000000001</v>
      </c>
      <c r="G4" s="135">
        <v>2.8199940000000003</v>
      </c>
      <c r="H4" s="135">
        <v>0.10041549999996846</v>
      </c>
      <c r="I4" s="135">
        <v>0.10041549999985477</v>
      </c>
      <c r="J4" s="135">
        <v>-4.5361400000000005</v>
      </c>
      <c r="K4" s="135">
        <v>-3.9882140000000001</v>
      </c>
      <c r="L4" s="135">
        <v>-8.362108000000001</v>
      </c>
      <c r="M4" s="135">
        <v>-6.4157630000000001</v>
      </c>
      <c r="N4" s="135">
        <v>-0.681064</v>
      </c>
      <c r="O4" s="135">
        <v>3.611764</v>
      </c>
      <c r="P4" s="135">
        <v>6.2299420000000003</v>
      </c>
      <c r="Q4" s="135">
        <v>4.2154539999999994</v>
      </c>
      <c r="R4" s="135">
        <v>0.47702499999999998</v>
      </c>
      <c r="S4" s="135">
        <v>-1.7829710000000001</v>
      </c>
      <c r="T4" s="135">
        <v>-1.368466</v>
      </c>
      <c r="U4" s="135">
        <v>-4.1005640000000003</v>
      </c>
      <c r="V4" s="135">
        <v>-7.6937879999999996</v>
      </c>
      <c r="W4" s="135">
        <v>-8.0772870000000001</v>
      </c>
      <c r="X4" s="135">
        <v>-4.3171620000000006</v>
      </c>
      <c r="Y4" s="135">
        <v>-1.503063</v>
      </c>
      <c r="Z4" s="135">
        <v>-0.25847899999999996</v>
      </c>
      <c r="AA4" s="135">
        <v>-2.0271439999999998</v>
      </c>
      <c r="AB4" s="135">
        <v>1.4922690000000001</v>
      </c>
      <c r="AC4" s="135">
        <v>5.3625609999999995</v>
      </c>
      <c r="AD4" s="135">
        <v>12.831811</v>
      </c>
      <c r="AE4" s="135">
        <v>5.4520189999999999</v>
      </c>
      <c r="AF4" s="135">
        <v>4.0103119999999999</v>
      </c>
      <c r="AG4" s="135">
        <v>-0.49668299999999999</v>
      </c>
      <c r="AH4" s="135">
        <v>4.2545770000000003</v>
      </c>
      <c r="AI4" s="135">
        <v>-6.7984489999999997</v>
      </c>
      <c r="AJ4" s="135">
        <v>-7.8010349999999997</v>
      </c>
      <c r="AK4" s="135">
        <v>-7.164326</v>
      </c>
      <c r="AL4" s="135">
        <v>-3.8633950000000001</v>
      </c>
      <c r="AM4" s="135">
        <v>-0.35944700000004559</v>
      </c>
      <c r="AN4" s="135">
        <v>3.4014329999999973</v>
      </c>
      <c r="AO4" s="135">
        <v>8.9198770000000422</v>
      </c>
      <c r="AP4" s="135">
        <v>5.1917799999999943</v>
      </c>
      <c r="AQ4" s="135">
        <v>4.9025930000000244</v>
      </c>
      <c r="AR4" s="135">
        <v>3.0535149999999476</v>
      </c>
      <c r="AS4" s="135">
        <v>-1.4152999999998883</v>
      </c>
      <c r="AT4" s="135">
        <v>-10.570412999999917</v>
      </c>
      <c r="AU4" s="135">
        <v>-17.518076000000065</v>
      </c>
      <c r="AV4" s="135">
        <v>-18.645757999999887</v>
      </c>
      <c r="AW4" s="135">
        <v>-14.993907000000036</v>
      </c>
      <c r="AX4" s="135">
        <v>-9.8077559999999266</v>
      </c>
      <c r="AY4" s="136">
        <v>-4.1450909999999794</v>
      </c>
      <c r="AZ4" s="136">
        <v>0.80886599999996633</v>
      </c>
      <c r="BA4" s="136">
        <v>3.1463129999999637</v>
      </c>
      <c r="BB4" s="136">
        <v>4.4163350000000037</v>
      </c>
      <c r="BC4" s="136">
        <v>3.1544840000000249</v>
      </c>
      <c r="BD4" s="136">
        <v>2.6733209999999872</v>
      </c>
      <c r="BE4" s="136">
        <v>1.9986239999999498</v>
      </c>
      <c r="BF4" s="136">
        <v>-3.9618800000000647</v>
      </c>
      <c r="BG4" s="136">
        <v>-8.1686760000000049</v>
      </c>
      <c r="BH4" s="136">
        <v>-10.323646999999937</v>
      </c>
      <c r="BI4" s="136">
        <v>-8.401540999999952</v>
      </c>
      <c r="BJ4" s="136">
        <v>-5.466188000000102</v>
      </c>
    </row>
    <row r="5" spans="2:62">
      <c r="B5" s="15" t="s">
        <v>19</v>
      </c>
      <c r="C5" s="135">
        <v>2.6437489999999997</v>
      </c>
      <c r="D5" s="135">
        <v>5.4569719999999995</v>
      </c>
      <c r="E5" s="135">
        <v>6.6421650000000003</v>
      </c>
      <c r="F5" s="135">
        <v>6.112444</v>
      </c>
      <c r="G5" s="135">
        <v>4.881564</v>
      </c>
      <c r="H5" s="135">
        <v>-1.009251999999961</v>
      </c>
      <c r="I5" s="135">
        <v>-3.7321170000000001</v>
      </c>
      <c r="J5" s="135">
        <v>-12.211001</v>
      </c>
      <c r="K5" s="135">
        <v>-17.850745</v>
      </c>
      <c r="L5" s="135">
        <v>-9.3990170000000006</v>
      </c>
      <c r="M5" s="135">
        <v>-0.57035100000000005</v>
      </c>
      <c r="N5" s="135">
        <v>6.9245649999999994</v>
      </c>
      <c r="O5" s="135">
        <v>10.062742</v>
      </c>
      <c r="P5" s="135">
        <v>7.3776000000000002</v>
      </c>
      <c r="Q5" s="135">
        <v>-1.92E-4</v>
      </c>
      <c r="R5" s="135">
        <v>-4.9194889999999996</v>
      </c>
      <c r="S5" s="135">
        <v>-3.460216</v>
      </c>
      <c r="T5" s="135">
        <v>-4.9545389999999996</v>
      </c>
      <c r="U5" s="135">
        <v>-12.703558000000001</v>
      </c>
      <c r="V5" s="135">
        <v>-12.614790000000001</v>
      </c>
      <c r="W5" s="135">
        <v>-6.5725040000000003</v>
      </c>
      <c r="X5" s="135">
        <v>-1.8071169999999999</v>
      </c>
      <c r="Y5" s="135">
        <v>-1.9964839999999999</v>
      </c>
      <c r="Z5" s="135">
        <v>-1.1176410000000001</v>
      </c>
      <c r="AA5" s="135">
        <v>1.2755129999999999</v>
      </c>
      <c r="AB5" s="135">
        <v>14.023843000000001</v>
      </c>
      <c r="AC5" s="135">
        <v>17.915980000000001</v>
      </c>
      <c r="AD5" s="135">
        <v>11.340156</v>
      </c>
      <c r="AE5" s="135">
        <v>8.5938660000000002</v>
      </c>
      <c r="AF5" s="135">
        <v>4.0454679999999996</v>
      </c>
      <c r="AG5" s="135">
        <v>-5.8857999999999994E-2</v>
      </c>
      <c r="AH5" s="135">
        <v>-15.332666</v>
      </c>
      <c r="AI5" s="135">
        <v>-22.126968000000002</v>
      </c>
      <c r="AJ5" s="135">
        <v>-10.834531</v>
      </c>
      <c r="AK5" s="135">
        <v>-5.4266880000000004</v>
      </c>
      <c r="AL5" s="135">
        <v>-2.0585880000000003</v>
      </c>
      <c r="AM5" s="135">
        <v>5.257109000000014</v>
      </c>
      <c r="AN5" s="135">
        <v>10.257145000000037</v>
      </c>
      <c r="AO5" s="135">
        <v>7.6380689999999731</v>
      </c>
      <c r="AP5" s="135">
        <v>8.2068560000000161</v>
      </c>
      <c r="AQ5" s="135">
        <v>2.4800410000000284</v>
      </c>
      <c r="AR5" s="135">
        <v>-5.6437809999999899</v>
      </c>
      <c r="AS5" s="135">
        <v>-19.106230000000096</v>
      </c>
      <c r="AT5" s="135">
        <v>-31.24389199999996</v>
      </c>
      <c r="AU5" s="135">
        <v>-35.191060000000107</v>
      </c>
      <c r="AV5" s="135">
        <v>-30.388187000000016</v>
      </c>
      <c r="AW5" s="135">
        <v>-19.806164000000081</v>
      </c>
      <c r="AX5" s="135">
        <v>-10.724328999999898</v>
      </c>
      <c r="AY5" s="136">
        <v>1.3952170000000024</v>
      </c>
      <c r="AZ5" s="136">
        <v>6.5166789999999537</v>
      </c>
      <c r="BA5" s="136">
        <v>6.3625690000000077</v>
      </c>
      <c r="BB5" s="136">
        <v>4.903650999999968</v>
      </c>
      <c r="BC5" s="136">
        <v>5.0219550000000481</v>
      </c>
      <c r="BD5" s="136">
        <v>0.73122299999999996</v>
      </c>
      <c r="BE5" s="136">
        <v>-6.0280619999999772</v>
      </c>
      <c r="BF5" s="136">
        <v>-13.544407999999976</v>
      </c>
      <c r="BG5" s="136">
        <v>-18.165797000000111</v>
      </c>
      <c r="BH5" s="136">
        <v>-14.793056999999862</v>
      </c>
      <c r="BI5" s="136">
        <v>-7.0381750000001375</v>
      </c>
      <c r="BJ5" s="136">
        <v>-3.8104289999998855</v>
      </c>
    </row>
    <row r="6" spans="2:62">
      <c r="B6" s="15" t="s">
        <v>20</v>
      </c>
      <c r="C6" s="135">
        <v>3.7178879999999999</v>
      </c>
      <c r="D6" s="135">
        <v>3.9287890000000001</v>
      </c>
      <c r="E6" s="135">
        <v>2.2584620000000002</v>
      </c>
      <c r="F6" s="135">
        <v>0.95478799999999997</v>
      </c>
      <c r="G6" s="135">
        <v>1.0591410000000001</v>
      </c>
      <c r="H6" s="135">
        <v>0.43834899999999999</v>
      </c>
      <c r="I6" s="135">
        <v>-2.9296379999999997</v>
      </c>
      <c r="J6" s="135">
        <v>-4.5141369999999998</v>
      </c>
      <c r="K6" s="135">
        <v>-2.9935419999999997</v>
      </c>
      <c r="L6" s="135">
        <v>-1.1406620000000001</v>
      </c>
      <c r="M6" s="135">
        <v>1.1514230000000001</v>
      </c>
      <c r="N6" s="135">
        <v>1.7953979999999998</v>
      </c>
      <c r="O6" s="135">
        <v>0.9463339999999999</v>
      </c>
      <c r="P6" s="135">
        <v>0.40971800000000003</v>
      </c>
      <c r="Q6" s="135">
        <v>-0.96632099999999999</v>
      </c>
      <c r="R6" s="135">
        <v>-1.7203759999999999</v>
      </c>
      <c r="S6" s="135">
        <v>-2.950761</v>
      </c>
      <c r="T6" s="135">
        <v>-3.3480020000000001</v>
      </c>
      <c r="U6" s="135">
        <v>-4.6985710000000003</v>
      </c>
      <c r="V6" s="135">
        <v>-5.9536249999999997</v>
      </c>
      <c r="W6" s="135">
        <v>-5.285946</v>
      </c>
      <c r="X6" s="135">
        <v>-3.3018459999999998</v>
      </c>
      <c r="Y6" s="135">
        <v>2.2684960000000003</v>
      </c>
      <c r="Z6" s="135">
        <v>2.4720580000000001</v>
      </c>
      <c r="AA6" s="135">
        <v>3.9160729999999999</v>
      </c>
      <c r="AB6" s="135">
        <v>4.4189369999999997</v>
      </c>
      <c r="AC6" s="135">
        <v>4.8877980000000001</v>
      </c>
      <c r="AD6" s="135">
        <v>4.4038689999999994</v>
      </c>
      <c r="AE6" s="135">
        <v>0.118738</v>
      </c>
      <c r="AF6" s="135">
        <v>-2.8177050000000001</v>
      </c>
      <c r="AG6" s="135">
        <v>-4.5783059999999995</v>
      </c>
      <c r="AH6" s="135">
        <v>-4.4148580000000006</v>
      </c>
      <c r="AI6" s="135">
        <v>-3.7648600000000001</v>
      </c>
      <c r="AJ6" s="135">
        <v>-2.897027</v>
      </c>
      <c r="AK6" s="135">
        <v>-0.23264299999999999</v>
      </c>
      <c r="AL6" s="135">
        <v>0.17988599999999999</v>
      </c>
      <c r="AM6" s="135">
        <v>1.2242609999999559</v>
      </c>
      <c r="AN6" s="135">
        <v>2.6994379999999865</v>
      </c>
      <c r="AO6" s="135">
        <v>0.85974599999997281</v>
      </c>
      <c r="AP6" s="135">
        <v>-2.4860119999999597</v>
      </c>
      <c r="AQ6" s="135">
        <v>-6.1008269999999811</v>
      </c>
      <c r="AR6" s="135">
        <v>-9.1654469999999719</v>
      </c>
      <c r="AS6" s="135">
        <v>-11.316338999999971</v>
      </c>
      <c r="AT6" s="135">
        <v>-13.689217000000099</v>
      </c>
      <c r="AU6" s="135">
        <v>-14.025703999999905</v>
      </c>
      <c r="AV6" s="135">
        <v>-10.113350999999966</v>
      </c>
      <c r="AW6" s="135">
        <v>-5.4563430000000608</v>
      </c>
      <c r="AX6" s="135">
        <v>-2.8866849999999431</v>
      </c>
      <c r="AY6" s="136">
        <v>-1.6766760000000431</v>
      </c>
      <c r="AZ6" s="136">
        <v>1.011810999999966</v>
      </c>
      <c r="BA6" s="136">
        <v>1.6547590000000127</v>
      </c>
      <c r="BB6" s="136">
        <v>-0.48461399999996502</v>
      </c>
      <c r="BC6" s="136">
        <v>-3.0345350000000053</v>
      </c>
      <c r="BD6" s="136">
        <v>-4.7496039999999766</v>
      </c>
      <c r="BE6" s="136">
        <v>-7.9357909999999947</v>
      </c>
      <c r="BF6" s="136">
        <v>-9.0508569999999509</v>
      </c>
      <c r="BG6" s="136">
        <v>-7.1323459999998704</v>
      </c>
      <c r="BH6" s="136">
        <v>-3.9545339999999669</v>
      </c>
      <c r="BI6" s="136">
        <v>-2.1736160000000382</v>
      </c>
      <c r="BJ6" s="136">
        <v>-0.9546549999997751</v>
      </c>
    </row>
    <row r="7" spans="2:62">
      <c r="B7" s="15" t="s">
        <v>21</v>
      </c>
      <c r="C7" s="135">
        <v>0.34668900000000002</v>
      </c>
      <c r="D7" s="135">
        <v>-0.57461499999999999</v>
      </c>
      <c r="E7" s="135">
        <v>1.0813079999999999</v>
      </c>
      <c r="F7" s="135">
        <v>0.84638999999999998</v>
      </c>
      <c r="G7" s="135">
        <v>0.76248800000000005</v>
      </c>
      <c r="H7" s="135">
        <v>-0.12783800000000001</v>
      </c>
      <c r="I7" s="135">
        <v>-1.1154190000000002</v>
      </c>
      <c r="J7" s="135">
        <v>-3.5581729999999996</v>
      </c>
      <c r="K7" s="135">
        <v>-1.203719</v>
      </c>
      <c r="L7" s="135">
        <v>0.106186</v>
      </c>
      <c r="M7" s="135">
        <v>-0.97431500000000004</v>
      </c>
      <c r="N7" s="135">
        <v>-1.7274000000000001E-2</v>
      </c>
      <c r="O7" s="135">
        <v>0.26104500000000003</v>
      </c>
      <c r="P7" s="135">
        <v>0.54075699999999993</v>
      </c>
      <c r="Q7" s="135">
        <v>0.30309599999999998</v>
      </c>
      <c r="R7" s="135">
        <v>0.52464700000000009</v>
      </c>
      <c r="S7" s="135">
        <v>1.587758</v>
      </c>
      <c r="T7" s="135">
        <v>1.0155289999999999</v>
      </c>
      <c r="U7" s="135">
        <v>-1.5128740000000001</v>
      </c>
      <c r="V7" s="135">
        <v>3.8944459999999999</v>
      </c>
      <c r="W7" s="135">
        <v>4.7467949999999997</v>
      </c>
      <c r="X7" s="135">
        <v>4.4319600000000001</v>
      </c>
      <c r="Y7" s="135">
        <v>0.99957700000000005</v>
      </c>
      <c r="Z7" s="135">
        <v>1.3554629999999999</v>
      </c>
      <c r="AA7" s="135">
        <v>1.0479320000000001</v>
      </c>
      <c r="AB7" s="135">
        <v>-0.68020199999999997</v>
      </c>
      <c r="AC7" s="135">
        <v>-2.4310320000000001</v>
      </c>
      <c r="AD7" s="135">
        <v>-5.8000739999999995</v>
      </c>
      <c r="AE7" s="135">
        <v>-7.8526769999999999</v>
      </c>
      <c r="AF7" s="135">
        <v>-10.404531</v>
      </c>
      <c r="AG7" s="135">
        <v>-13.881352000000001</v>
      </c>
      <c r="AH7" s="135">
        <v>-19.779036999999999</v>
      </c>
      <c r="AI7" s="135">
        <v>-15.554103999999999</v>
      </c>
      <c r="AJ7" s="135">
        <v>-20.480225999999998</v>
      </c>
      <c r="AK7" s="135">
        <v>-17.061358999999999</v>
      </c>
      <c r="AL7" s="135">
        <v>-13.284743000000001</v>
      </c>
      <c r="AM7" s="135">
        <v>-10.365966999999955</v>
      </c>
      <c r="AN7" s="135">
        <v>-8.9286650000000236</v>
      </c>
      <c r="AO7" s="135">
        <v>-6.4558719999999994</v>
      </c>
      <c r="AP7" s="135">
        <v>-7.399797000000035</v>
      </c>
      <c r="AQ7" s="135">
        <v>-7.8099720000000161</v>
      </c>
      <c r="AR7" s="135">
        <v>-8.6408509999999978</v>
      </c>
      <c r="AS7" s="135">
        <v>-10.632978999999978</v>
      </c>
      <c r="AT7" s="135">
        <v>-12.030021999999917</v>
      </c>
      <c r="AU7" s="135">
        <v>-11.524116999999933</v>
      </c>
      <c r="AV7" s="135">
        <v>-12.576381000000083</v>
      </c>
      <c r="AW7" s="135">
        <v>-13.277170999999953</v>
      </c>
      <c r="AX7" s="135">
        <v>-12.064221999999972</v>
      </c>
      <c r="AY7" s="136">
        <v>-10.823664000000008</v>
      </c>
      <c r="AZ7" s="136">
        <v>-10.152659999999969</v>
      </c>
      <c r="BA7" s="136">
        <v>-8.7094250000000102</v>
      </c>
      <c r="BB7" s="136">
        <v>-6.7768840000001092</v>
      </c>
      <c r="BC7" s="136">
        <v>-6.2034149999999499</v>
      </c>
      <c r="BD7" s="136">
        <v>-4.2285669999999982</v>
      </c>
      <c r="BE7" s="136">
        <v>-5.35182599999996</v>
      </c>
      <c r="BF7" s="136">
        <v>-5.3886810000001333</v>
      </c>
      <c r="BG7" s="136">
        <v>-6.4793040000001838</v>
      </c>
      <c r="BH7" s="136">
        <v>-8.1033879999999954</v>
      </c>
      <c r="BI7" s="136">
        <v>-6.2839829999998074</v>
      </c>
      <c r="BJ7" s="136">
        <v>-5.9453460000001996</v>
      </c>
    </row>
    <row r="8" spans="2:6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6"/>
      <c r="AZ8" s="136"/>
      <c r="BA8" s="136"/>
      <c r="BB8" s="136"/>
      <c r="BC8" s="136"/>
      <c r="BD8" s="136"/>
      <c r="BE8" s="136"/>
      <c r="BF8" s="136"/>
      <c r="BG8" s="136"/>
      <c r="BH8" s="136"/>
      <c r="BI8" s="136"/>
      <c r="BJ8" s="136"/>
    </row>
    <row r="9" spans="2:62">
      <c r="B9" s="15" t="s">
        <v>23</v>
      </c>
      <c r="C9" s="135">
        <f t="shared" ref="C9:AH9" si="0">SUM(C3:C8)</f>
        <v>982.26681999999994</v>
      </c>
      <c r="D9" s="135">
        <f t="shared" si="0"/>
        <v>920.17588599999999</v>
      </c>
      <c r="E9" s="135">
        <f t="shared" si="0"/>
        <v>817.70524</v>
      </c>
      <c r="F9" s="135">
        <f t="shared" si="0"/>
        <v>836.04696600000011</v>
      </c>
      <c r="G9" s="135">
        <f t="shared" si="0"/>
        <v>833.57856699999991</v>
      </c>
      <c r="H9" s="135">
        <f t="shared" si="0"/>
        <v>856.02835200000004</v>
      </c>
      <c r="I9" s="135">
        <f t="shared" si="0"/>
        <v>1012.7617279999999</v>
      </c>
      <c r="J9" s="135">
        <f t="shared" si="0"/>
        <v>1223.0931640000003</v>
      </c>
      <c r="K9" s="135">
        <f t="shared" si="0"/>
        <v>1320.448343</v>
      </c>
      <c r="L9" s="135">
        <f t="shared" si="0"/>
        <v>1309.2874409999999</v>
      </c>
      <c r="M9" s="135">
        <f t="shared" si="0"/>
        <v>1175.5029160000001</v>
      </c>
      <c r="N9" s="135">
        <f t="shared" si="0"/>
        <v>1252.1334709999999</v>
      </c>
      <c r="O9" s="135">
        <f t="shared" si="0"/>
        <v>998.7418909999999</v>
      </c>
      <c r="P9" s="135">
        <f t="shared" si="0"/>
        <v>880.08215700000005</v>
      </c>
      <c r="Q9" s="135">
        <f t="shared" si="0"/>
        <v>822.84795900000006</v>
      </c>
      <c r="R9" s="135">
        <f t="shared" si="0"/>
        <v>823.22647900000004</v>
      </c>
      <c r="S9" s="135">
        <f t="shared" si="0"/>
        <v>830.47919000000013</v>
      </c>
      <c r="T9" s="135">
        <f t="shared" si="0"/>
        <v>844.93379300000004</v>
      </c>
      <c r="U9" s="135">
        <f t="shared" si="0"/>
        <v>1005.7441749999998</v>
      </c>
      <c r="V9" s="135">
        <f t="shared" si="0"/>
        <v>1156.6892489999998</v>
      </c>
      <c r="W9" s="135">
        <f t="shared" si="0"/>
        <v>1266.2931900000001</v>
      </c>
      <c r="X9" s="135">
        <f t="shared" si="0"/>
        <v>1242.6703029999999</v>
      </c>
      <c r="Y9" s="135">
        <f t="shared" si="0"/>
        <v>1103.3979139999999</v>
      </c>
      <c r="Z9" s="135">
        <f t="shared" si="0"/>
        <v>1140.3913970000001</v>
      </c>
      <c r="AA9" s="135">
        <f t="shared" si="0"/>
        <v>937.61511199999995</v>
      </c>
      <c r="AB9" s="135">
        <f t="shared" si="0"/>
        <v>875.61023799999998</v>
      </c>
      <c r="AC9" s="135">
        <f t="shared" si="0"/>
        <v>798.28734900000006</v>
      </c>
      <c r="AD9" s="135">
        <f t="shared" si="0"/>
        <v>831.58110699999997</v>
      </c>
      <c r="AE9" s="135">
        <f t="shared" si="0"/>
        <v>819.14389400000005</v>
      </c>
      <c r="AF9" s="135">
        <f t="shared" si="0"/>
        <v>861.16964599999994</v>
      </c>
      <c r="AG9" s="135">
        <f t="shared" si="0"/>
        <v>993.23828000000015</v>
      </c>
      <c r="AH9" s="135">
        <f t="shared" si="0"/>
        <v>1155.6398909999998</v>
      </c>
      <c r="AI9" s="135">
        <f t="shared" ref="AI9:BJ9" si="1">SUM(AI3:AI8)</f>
        <v>1263.7131299999999</v>
      </c>
      <c r="AJ9" s="135">
        <f t="shared" si="1"/>
        <v>1228.4765620000003</v>
      </c>
      <c r="AK9" s="135">
        <f t="shared" si="1"/>
        <v>1131.246631</v>
      </c>
      <c r="AL9" s="135">
        <f t="shared" si="1"/>
        <v>1182.4664899999998</v>
      </c>
      <c r="AM9" s="135">
        <f t="shared" si="1"/>
        <v>992.21768799999995</v>
      </c>
      <c r="AN9" s="135">
        <f t="shared" si="1"/>
        <v>845.77822600000002</v>
      </c>
      <c r="AO9" s="135">
        <f t="shared" si="1"/>
        <v>788.55478400000004</v>
      </c>
      <c r="AP9" s="135">
        <f t="shared" si="1"/>
        <v>812.53596300000004</v>
      </c>
      <c r="AQ9" s="135">
        <f t="shared" si="1"/>
        <v>802.14263400000004</v>
      </c>
      <c r="AR9" s="135">
        <f t="shared" si="1"/>
        <v>850.09204099999999</v>
      </c>
      <c r="AS9" s="135">
        <f t="shared" si="1"/>
        <v>1008.5982100000001</v>
      </c>
      <c r="AT9" s="135">
        <f t="shared" si="1"/>
        <v>1144.7850730000002</v>
      </c>
      <c r="AU9" s="135">
        <f t="shared" si="1"/>
        <v>1279.5028889999999</v>
      </c>
      <c r="AV9" s="135">
        <f t="shared" si="1"/>
        <v>1268.1635920000001</v>
      </c>
      <c r="AW9" s="135">
        <f t="shared" si="1"/>
        <v>1106.0480609999997</v>
      </c>
      <c r="AX9" s="135">
        <f t="shared" si="1"/>
        <v>1104.5438260000003</v>
      </c>
      <c r="AY9" s="136">
        <f t="shared" si="1"/>
        <v>892.16257600000006</v>
      </c>
      <c r="AZ9" s="136">
        <f t="shared" si="1"/>
        <v>844.48056699999995</v>
      </c>
      <c r="BA9" s="136">
        <f t="shared" si="1"/>
        <v>774.91229299999998</v>
      </c>
      <c r="BB9" s="136">
        <f t="shared" si="1"/>
        <v>796.24240099999986</v>
      </c>
      <c r="BC9" s="136">
        <f t="shared" si="1"/>
        <v>793.97752300000013</v>
      </c>
      <c r="BD9" s="136">
        <f t="shared" si="1"/>
        <v>825.24165000000005</v>
      </c>
      <c r="BE9" s="136">
        <f t="shared" si="1"/>
        <v>959.53289700000005</v>
      </c>
      <c r="BF9" s="136">
        <f t="shared" si="1"/>
        <v>1085.5895219999998</v>
      </c>
      <c r="BG9" s="136">
        <f t="shared" si="1"/>
        <v>1254.2400979999998</v>
      </c>
      <c r="BH9" s="136">
        <f t="shared" si="1"/>
        <v>1295.6908740000003</v>
      </c>
      <c r="BI9" s="136">
        <f t="shared" si="1"/>
        <v>1119.5205779999999</v>
      </c>
      <c r="BJ9" s="136">
        <f t="shared" si="1"/>
        <v>1098.862453</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2163.3498050333333</v>
      </c>
      <c r="D12" s="22">
        <f t="shared" ref="D12:BJ12" si="2">SUM(D9,D14)</f>
        <v>2066.311944633333</v>
      </c>
      <c r="E12" s="22">
        <f t="shared" si="2"/>
        <v>1964.4618439333333</v>
      </c>
      <c r="F12" s="22">
        <f t="shared" si="2"/>
        <v>1960.7738431333335</v>
      </c>
      <c r="G12" s="22">
        <f t="shared" si="2"/>
        <v>1980.2195547333331</v>
      </c>
      <c r="H12" s="22">
        <f t="shared" si="2"/>
        <v>2026.7320047333333</v>
      </c>
      <c r="I12" s="22">
        <f t="shared" si="2"/>
        <v>2219.0512069333336</v>
      </c>
      <c r="J12" s="22">
        <f t="shared" si="2"/>
        <v>2433.2337182333335</v>
      </c>
      <c r="K12" s="22">
        <f t="shared" si="2"/>
        <v>2456.6838724083336</v>
      </c>
      <c r="L12" s="22">
        <f t="shared" si="2"/>
        <v>2543.1500766333329</v>
      </c>
      <c r="M12" s="22">
        <f t="shared" si="2"/>
        <v>2278.1184505803635</v>
      </c>
      <c r="N12" s="22">
        <f t="shared" si="2"/>
        <v>2490.2706513693784</v>
      </c>
      <c r="O12" s="22">
        <f t="shared" si="2"/>
        <v>2081.0543843666665</v>
      </c>
      <c r="P12" s="22">
        <f t="shared" si="2"/>
        <v>2044.3752890666667</v>
      </c>
      <c r="Q12" s="22">
        <f t="shared" si="2"/>
        <v>1944.0654056666667</v>
      </c>
      <c r="R12" s="22">
        <f t="shared" si="2"/>
        <v>1961.7598460666668</v>
      </c>
      <c r="S12" s="22">
        <f t="shared" si="2"/>
        <v>1955.1792501666664</v>
      </c>
      <c r="T12" s="22">
        <f t="shared" si="2"/>
        <v>1973.8252230666662</v>
      </c>
      <c r="U12" s="22">
        <f t="shared" si="2"/>
        <v>2190.7822882666669</v>
      </c>
      <c r="V12" s="22">
        <f t="shared" si="2"/>
        <v>2339.8345063666666</v>
      </c>
      <c r="W12" s="22">
        <f t="shared" si="2"/>
        <v>2354.0407363666664</v>
      </c>
      <c r="X12" s="22">
        <f t="shared" si="2"/>
        <v>2424.9530016666663</v>
      </c>
      <c r="Y12" s="22">
        <f t="shared" si="2"/>
        <v>2161.0167574666666</v>
      </c>
      <c r="Z12" s="22">
        <f t="shared" si="2"/>
        <v>2305.4934353666667</v>
      </c>
      <c r="AA12" s="22">
        <f t="shared" si="2"/>
        <v>2002.1077822000002</v>
      </c>
      <c r="AB12" s="22">
        <f t="shared" si="2"/>
        <v>1992.6367999000001</v>
      </c>
      <c r="AC12" s="22">
        <f t="shared" si="2"/>
        <v>1905.2436712000003</v>
      </c>
      <c r="AD12" s="22">
        <f t="shared" si="2"/>
        <v>1927.6062677</v>
      </c>
      <c r="AE12" s="22">
        <f t="shared" si="2"/>
        <v>1908.52479675</v>
      </c>
      <c r="AF12" s="22">
        <f t="shared" si="2"/>
        <v>1961.0844842000001</v>
      </c>
      <c r="AG12" s="22">
        <f t="shared" si="2"/>
        <v>2187.0357959000003</v>
      </c>
      <c r="AH12" s="22">
        <f t="shared" si="2"/>
        <v>2300.9320792000003</v>
      </c>
      <c r="AI12" s="22">
        <f t="shared" si="2"/>
        <v>2366.1686749</v>
      </c>
      <c r="AJ12" s="22">
        <f t="shared" si="2"/>
        <v>2419.4760675000002</v>
      </c>
      <c r="AK12" s="22">
        <f t="shared" si="2"/>
        <v>2245.6846158999997</v>
      </c>
      <c r="AL12" s="22">
        <f t="shared" si="2"/>
        <v>2337.6783149785851</v>
      </c>
      <c r="AM12" s="22">
        <f t="shared" si="2"/>
        <v>2116.9844305333336</v>
      </c>
      <c r="AN12" s="22">
        <f t="shared" si="2"/>
        <v>1946.6775988333329</v>
      </c>
      <c r="AO12" s="22">
        <f t="shared" si="2"/>
        <v>1862.7368347333331</v>
      </c>
      <c r="AP12" s="22">
        <f t="shared" si="2"/>
        <v>1932.8271339333332</v>
      </c>
      <c r="AQ12" s="22">
        <f t="shared" si="2"/>
        <v>1881.0518529333331</v>
      </c>
      <c r="AR12" s="22">
        <f t="shared" si="2"/>
        <v>1937.0747474533337</v>
      </c>
      <c r="AS12" s="22">
        <f t="shared" si="2"/>
        <v>2168.6003350593182</v>
      </c>
      <c r="AT12" s="22">
        <f t="shared" si="2"/>
        <v>2235.1596479613754</v>
      </c>
      <c r="AU12" s="22">
        <f t="shared" si="2"/>
        <v>2333.1420716333332</v>
      </c>
      <c r="AV12" s="22">
        <f t="shared" si="2"/>
        <v>2383.8139330166664</v>
      </c>
      <c r="AW12" s="22">
        <f t="shared" si="2"/>
        <v>2114.995613082343</v>
      </c>
      <c r="AX12" s="22">
        <f t="shared" si="2"/>
        <v>2187.6978173382104</v>
      </c>
      <c r="AY12" s="22">
        <f t="shared" si="2"/>
        <v>1872.7322384266665</v>
      </c>
      <c r="AZ12" s="22">
        <f t="shared" si="2"/>
        <v>1855.2632668400001</v>
      </c>
      <c r="BA12" s="22">
        <f t="shared" si="2"/>
        <v>1766.3195876533337</v>
      </c>
      <c r="BB12" s="22">
        <f t="shared" si="2"/>
        <v>1833.7197918416664</v>
      </c>
      <c r="BC12" s="22">
        <f t="shared" si="2"/>
        <v>1795.9613444911292</v>
      </c>
      <c r="BD12" s="22">
        <f t="shared" si="2"/>
        <v>1861.6697393916666</v>
      </c>
      <c r="BE12" s="22">
        <f t="shared" si="2"/>
        <v>2040.3990304943552</v>
      </c>
      <c r="BF12" s="22">
        <f t="shared" si="2"/>
        <v>2142.692419427086</v>
      </c>
      <c r="BG12" s="22">
        <f t="shared" si="2"/>
        <v>2290.292694483333</v>
      </c>
      <c r="BH12" s="22">
        <f t="shared" si="2"/>
        <v>2384.4800827000008</v>
      </c>
      <c r="BI12" s="22">
        <f t="shared" si="2"/>
        <v>2122.0134871823434</v>
      </c>
      <c r="BJ12" s="22">
        <f t="shared" si="2"/>
        <v>2202.4519721715437</v>
      </c>
    </row>
    <row r="13" spans="2:62">
      <c r="B13" s="21" t="s">
        <v>121</v>
      </c>
      <c r="C13" s="135">
        <v>2286.9014870333331</v>
      </c>
      <c r="D13" s="135">
        <v>2165.1893395333336</v>
      </c>
      <c r="E13" s="135">
        <v>2050.9543785333335</v>
      </c>
      <c r="F13" s="135">
        <v>2035.0779296333328</v>
      </c>
      <c r="G13" s="135">
        <v>2056.906700333333</v>
      </c>
      <c r="H13" s="135">
        <v>2123.4258787333333</v>
      </c>
      <c r="I13" s="135">
        <v>2323.4963297333329</v>
      </c>
      <c r="J13" s="135">
        <v>2519.0314963333331</v>
      </c>
      <c r="K13" s="135">
        <v>2601.1561762333326</v>
      </c>
      <c r="L13" s="135">
        <v>2658.4760681333332</v>
      </c>
      <c r="M13" s="135">
        <v>2396.9898413333322</v>
      </c>
      <c r="N13" s="135">
        <v>2637.8505813333331</v>
      </c>
      <c r="O13" s="135">
        <v>2213.4959142000002</v>
      </c>
      <c r="P13" s="135">
        <v>2182.6520367000003</v>
      </c>
      <c r="Q13" s="135">
        <v>2007.7734422000001</v>
      </c>
      <c r="R13" s="135">
        <v>2042.8935713999997</v>
      </c>
      <c r="S13" s="135">
        <v>2047.0255379</v>
      </c>
      <c r="T13" s="135">
        <v>2058.9309315999999</v>
      </c>
      <c r="U13" s="135">
        <v>2271.4618316999995</v>
      </c>
      <c r="V13" s="135">
        <v>2423.7683242999988</v>
      </c>
      <c r="W13" s="135">
        <v>2475.871611099999</v>
      </c>
      <c r="X13" s="135">
        <v>2553.9482742999999</v>
      </c>
      <c r="Y13" s="135">
        <v>2282.7937376000004</v>
      </c>
      <c r="Z13" s="135">
        <v>2465.1894853999997</v>
      </c>
      <c r="AA13" s="135">
        <v>2071.5720500333332</v>
      </c>
      <c r="AB13" s="135">
        <v>2118.7008809333329</v>
      </c>
      <c r="AC13" s="135">
        <v>1994.3418944333334</v>
      </c>
      <c r="AD13" s="135">
        <v>2045.6070248333331</v>
      </c>
      <c r="AE13" s="135">
        <v>2016.4033538333333</v>
      </c>
      <c r="AF13" s="135">
        <v>2060.6969951333335</v>
      </c>
      <c r="AG13" s="135">
        <v>2333.8357669333336</v>
      </c>
      <c r="AH13" s="135">
        <v>2421.3376028333332</v>
      </c>
      <c r="AI13" s="135">
        <v>2522.3498911333331</v>
      </c>
      <c r="AJ13" s="135">
        <v>2587.7362689333331</v>
      </c>
      <c r="AK13" s="135">
        <v>2387.805676533334</v>
      </c>
      <c r="AL13" s="135">
        <v>2403.3181204333332</v>
      </c>
      <c r="AM13" s="135">
        <v>2270.030560366667</v>
      </c>
      <c r="AN13" s="135">
        <v>2055.9204781666667</v>
      </c>
      <c r="AO13" s="135">
        <v>1969.9268068666665</v>
      </c>
      <c r="AP13" s="135">
        <v>2048.2399185666668</v>
      </c>
      <c r="AQ13" s="135">
        <v>1999.3653800666668</v>
      </c>
      <c r="AR13" s="135">
        <v>2042.6267849666667</v>
      </c>
      <c r="AS13" s="135">
        <v>2293.6211144666663</v>
      </c>
      <c r="AT13" s="135">
        <v>2340.5318941666665</v>
      </c>
      <c r="AU13" s="135">
        <v>2478.414060966667</v>
      </c>
      <c r="AV13" s="135">
        <v>2526.3101910666669</v>
      </c>
      <c r="AW13" s="135">
        <v>2234.7018178666667</v>
      </c>
      <c r="AX13" s="135">
        <v>2298.983750266666</v>
      </c>
      <c r="AY13" s="136">
        <v>1978.3441854000005</v>
      </c>
      <c r="AZ13" s="136">
        <v>2001.2144702999997</v>
      </c>
      <c r="BA13" s="136">
        <v>1870.6789448000004</v>
      </c>
      <c r="BB13" s="136">
        <v>1927.1493764000002</v>
      </c>
      <c r="BC13" s="136">
        <v>1896.3837456000001</v>
      </c>
      <c r="BD13" s="136">
        <v>1967.4387343999999</v>
      </c>
      <c r="BE13" s="136">
        <v>2167.3533099000006</v>
      </c>
      <c r="BF13" s="136">
        <v>2256.6289683</v>
      </c>
      <c r="BG13" s="136">
        <v>2445.7463365000003</v>
      </c>
      <c r="BH13" s="136">
        <v>2553.5014369</v>
      </c>
      <c r="BI13" s="136">
        <v>2264.6912436000002</v>
      </c>
      <c r="BJ13" s="136">
        <v>2344.8434243000002</v>
      </c>
    </row>
    <row r="14" spans="2:62">
      <c r="B14" s="21" t="s">
        <v>25</v>
      </c>
      <c r="C14" s="135">
        <v>1181.0829850333332</v>
      </c>
      <c r="D14" s="135">
        <v>1146.1360586333333</v>
      </c>
      <c r="E14" s="135">
        <v>1146.7566039333333</v>
      </c>
      <c r="F14" s="135">
        <v>1124.7268771333333</v>
      </c>
      <c r="G14" s="135">
        <v>1146.6409877333333</v>
      </c>
      <c r="H14" s="135">
        <v>1170.7036527333332</v>
      </c>
      <c r="I14" s="135">
        <v>1206.2894789333334</v>
      </c>
      <c r="J14" s="135">
        <v>1210.1405542333332</v>
      </c>
      <c r="K14" s="135">
        <v>1136.2355294083334</v>
      </c>
      <c r="L14" s="135">
        <v>1233.8626356333332</v>
      </c>
      <c r="M14" s="135">
        <v>1102.6155345803634</v>
      </c>
      <c r="N14" s="135">
        <v>1238.1371803693783</v>
      </c>
      <c r="O14" s="135">
        <v>1082.3124933666668</v>
      </c>
      <c r="P14" s="135">
        <v>1164.2931320666667</v>
      </c>
      <c r="Q14" s="135">
        <v>1121.2174466666668</v>
      </c>
      <c r="R14" s="135">
        <v>1138.5333670666669</v>
      </c>
      <c r="S14" s="135">
        <v>1124.7000601666664</v>
      </c>
      <c r="T14" s="135">
        <v>1128.8914300666661</v>
      </c>
      <c r="U14" s="135">
        <v>1185.0381132666669</v>
      </c>
      <c r="V14" s="135">
        <v>1183.1452573666666</v>
      </c>
      <c r="W14" s="135">
        <v>1087.7475463666665</v>
      </c>
      <c r="X14" s="135">
        <v>1182.2826986666664</v>
      </c>
      <c r="Y14" s="135">
        <v>1057.6188434666667</v>
      </c>
      <c r="Z14" s="135">
        <v>1165.1020383666666</v>
      </c>
      <c r="AA14" s="135">
        <v>1064.4926702000002</v>
      </c>
      <c r="AB14" s="135">
        <v>1117.0265619000002</v>
      </c>
      <c r="AC14" s="135">
        <v>1106.9563222000004</v>
      </c>
      <c r="AD14" s="135">
        <v>1096.0251607</v>
      </c>
      <c r="AE14" s="135">
        <v>1089.3809027499999</v>
      </c>
      <c r="AF14" s="135">
        <v>1099.9148382000001</v>
      </c>
      <c r="AG14" s="135">
        <v>1193.7975159</v>
      </c>
      <c r="AH14" s="135">
        <v>1145.2921882000005</v>
      </c>
      <c r="AI14" s="135">
        <v>1102.4555449000002</v>
      </c>
      <c r="AJ14" s="135">
        <v>1190.9995054999999</v>
      </c>
      <c r="AK14" s="135">
        <v>1114.4379848999995</v>
      </c>
      <c r="AL14" s="135">
        <v>1155.2118249785856</v>
      </c>
      <c r="AM14" s="135">
        <v>1124.7667425333334</v>
      </c>
      <c r="AN14" s="135">
        <v>1100.8993728333328</v>
      </c>
      <c r="AO14" s="135">
        <v>1074.1820507333332</v>
      </c>
      <c r="AP14" s="135">
        <v>1120.2911709333332</v>
      </c>
      <c r="AQ14" s="135">
        <v>1078.909218933333</v>
      </c>
      <c r="AR14" s="135">
        <v>1086.9827064533335</v>
      </c>
      <c r="AS14" s="135">
        <v>1160.0021250593179</v>
      </c>
      <c r="AT14" s="135">
        <v>1090.3745749613749</v>
      </c>
      <c r="AU14" s="135">
        <v>1053.6391826333333</v>
      </c>
      <c r="AV14" s="135">
        <v>1115.6503410166663</v>
      </c>
      <c r="AW14" s="135">
        <v>1008.9475520823433</v>
      </c>
      <c r="AX14" s="135">
        <v>1083.1539913382098</v>
      </c>
      <c r="AY14" s="136">
        <v>980.56966242666647</v>
      </c>
      <c r="AZ14" s="136">
        <v>1010.7826998400002</v>
      </c>
      <c r="BA14" s="136">
        <v>991.40729465333379</v>
      </c>
      <c r="BB14" s="136">
        <v>1037.4773908416664</v>
      </c>
      <c r="BC14" s="136">
        <v>1001.9838214911291</v>
      </c>
      <c r="BD14" s="136">
        <v>1036.4280893916666</v>
      </c>
      <c r="BE14" s="136">
        <v>1080.8661334943552</v>
      </c>
      <c r="BF14" s="136">
        <v>1057.102897427086</v>
      </c>
      <c r="BG14" s="136">
        <v>1036.0525964833332</v>
      </c>
      <c r="BH14" s="136">
        <v>1088.7892087000002</v>
      </c>
      <c r="BI14" s="136">
        <v>1002.4929091823435</v>
      </c>
      <c r="BJ14" s="136">
        <v>1103.5895191715438</v>
      </c>
    </row>
    <row r="16" spans="2:62">
      <c r="B16" s="11" t="s">
        <v>96</v>
      </c>
    </row>
    <row r="17" spans="2:3">
      <c r="B17" s="11" t="s">
        <v>26</v>
      </c>
    </row>
    <row r="18" spans="2:3">
      <c r="B18" s="11" t="s">
        <v>15</v>
      </c>
    </row>
    <row r="19" spans="2:3">
      <c r="C19" s="23"/>
    </row>
    <row r="20" spans="2:3">
      <c r="C20" s="24"/>
    </row>
    <row r="21" spans="2:3">
      <c r="C21" s="23"/>
    </row>
  </sheetData>
  <sheetProtection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B2:BJ19"/>
  <sheetViews>
    <sheetView zoomScaleNormal="100" workbookViewId="0">
      <pane xSplit="2" ySplit="2" topLeftCell="C3" activePane="bottomRight" state="frozen"/>
      <selection pane="topRight"/>
      <selection pane="bottomLeft"/>
      <selection pane="bottomRight"/>
    </sheetView>
  </sheetViews>
  <sheetFormatPr defaultRowHeight="12.75"/>
  <cols>
    <col min="1" max="1" width="4.5" style="25" customWidth="1"/>
    <col min="2" max="2" width="21.5" style="25" customWidth="1"/>
    <col min="3" max="16384" width="9" style="25"/>
  </cols>
  <sheetData>
    <row r="2" spans="2:6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4">
        <v>40238</v>
      </c>
    </row>
    <row r="3" spans="2:62">
      <c r="B3" s="15" t="s">
        <v>17</v>
      </c>
      <c r="C3" s="135">
        <v>962.90448300000003</v>
      </c>
      <c r="D3" s="135">
        <v>909.11441500000001</v>
      </c>
      <c r="E3" s="135">
        <v>803.929936</v>
      </c>
      <c r="F3" s="135">
        <v>824.66359900000009</v>
      </c>
      <c r="G3" s="135">
        <v>824.05538000000001</v>
      </c>
      <c r="H3" s="135">
        <v>856.62667750000003</v>
      </c>
      <c r="I3" s="135">
        <v>1020.4384865000001</v>
      </c>
      <c r="J3" s="135">
        <v>1247.912615</v>
      </c>
      <c r="K3" s="135">
        <v>1346.484563</v>
      </c>
      <c r="L3" s="135">
        <v>1328.083042</v>
      </c>
      <c r="M3" s="135">
        <v>1182.3119220000001</v>
      </c>
      <c r="N3" s="135">
        <v>1244.111846</v>
      </c>
      <c r="O3" s="135">
        <v>983.860006</v>
      </c>
      <c r="P3" s="135">
        <v>865.52413999999999</v>
      </c>
      <c r="Q3" s="135">
        <v>819.29592200000002</v>
      </c>
      <c r="R3" s="135">
        <v>828.86467200000004</v>
      </c>
      <c r="S3" s="135">
        <v>837.08537999999999</v>
      </c>
      <c r="T3" s="135">
        <v>853.58927099999994</v>
      </c>
      <c r="U3" s="135">
        <v>1028.759742</v>
      </c>
      <c r="V3" s="135">
        <v>1179.057006</v>
      </c>
      <c r="W3" s="135">
        <v>1281.4821320000001</v>
      </c>
      <c r="X3" s="135">
        <v>1247.6644680000002</v>
      </c>
      <c r="Y3" s="135">
        <v>1103.6293880000001</v>
      </c>
      <c r="Z3" s="135">
        <v>1137.9399960000001</v>
      </c>
      <c r="AA3" s="135">
        <v>933.402738</v>
      </c>
      <c r="AB3" s="135">
        <v>856.35539099999994</v>
      </c>
      <c r="AC3" s="135">
        <v>772.55204200000003</v>
      </c>
      <c r="AD3" s="135">
        <v>808.80534499999999</v>
      </c>
      <c r="AE3" s="135">
        <v>812.83194800000001</v>
      </c>
      <c r="AF3" s="135">
        <v>866.33610199999998</v>
      </c>
      <c r="AG3" s="135">
        <v>1012.2534790000001</v>
      </c>
      <c r="AH3" s="135">
        <v>1190.911875</v>
      </c>
      <c r="AI3" s="135">
        <v>1311.9575109999998</v>
      </c>
      <c r="AJ3" s="135">
        <v>1270.4893810000001</v>
      </c>
      <c r="AK3" s="135">
        <v>1161.1316470000002</v>
      </c>
      <c r="AL3" s="135">
        <v>1201.49333</v>
      </c>
      <c r="AM3" s="135">
        <v>996.46173199999998</v>
      </c>
      <c r="AN3" s="135">
        <v>838.34887500000002</v>
      </c>
      <c r="AO3" s="135">
        <v>777.59296400000005</v>
      </c>
      <c r="AP3" s="135">
        <v>809.02313600000002</v>
      </c>
      <c r="AQ3" s="135">
        <v>808.67079899999999</v>
      </c>
      <c r="AR3" s="135">
        <v>870.48860500000001</v>
      </c>
      <c r="AS3" s="135">
        <v>1051.069058</v>
      </c>
      <c r="AT3" s="135">
        <v>1212.3186170000001</v>
      </c>
      <c r="AU3" s="135">
        <v>1357.7618459999999</v>
      </c>
      <c r="AV3" s="135">
        <v>1339.8872690000001</v>
      </c>
      <c r="AW3" s="135">
        <v>1159.5816459999999</v>
      </c>
      <c r="AX3" s="135">
        <v>1140.026818</v>
      </c>
      <c r="AY3" s="136">
        <v>907.41279000000009</v>
      </c>
      <c r="AZ3" s="136">
        <v>846.29587100000003</v>
      </c>
      <c r="BA3" s="136">
        <v>772.458077</v>
      </c>
      <c r="BB3" s="136">
        <v>794.18391299999996</v>
      </c>
      <c r="BC3" s="136">
        <v>795.03903400000002</v>
      </c>
      <c r="BD3" s="136">
        <v>830.81527700000004</v>
      </c>
      <c r="BE3" s="136">
        <v>976.84995200000003</v>
      </c>
      <c r="BF3" s="136">
        <v>1117.5353479999999</v>
      </c>
      <c r="BG3" s="136">
        <v>1294.1862209999999</v>
      </c>
      <c r="BH3" s="136">
        <v>1332.8655000000001</v>
      </c>
      <c r="BI3" s="136">
        <v>1143.4178929999998</v>
      </c>
      <c r="BJ3" s="136">
        <v>1115.0390709999999</v>
      </c>
    </row>
    <row r="4" spans="2:62">
      <c r="B4" s="15" t="s">
        <v>18</v>
      </c>
      <c r="C4" s="135">
        <v>12.654011000000001</v>
      </c>
      <c r="D4" s="135">
        <v>2.2503249999999997</v>
      </c>
      <c r="E4" s="135">
        <v>3.7933690000000002</v>
      </c>
      <c r="F4" s="135">
        <v>3.4697450000000001</v>
      </c>
      <c r="G4" s="135">
        <v>2.8199940000000003</v>
      </c>
      <c r="H4" s="135">
        <v>0.10041549999996846</v>
      </c>
      <c r="I4" s="135">
        <v>0.10041549999985477</v>
      </c>
      <c r="J4" s="135">
        <v>-4.5361400000000005</v>
      </c>
      <c r="K4" s="135">
        <v>-3.9882140000000001</v>
      </c>
      <c r="L4" s="135">
        <v>-8.362108000000001</v>
      </c>
      <c r="M4" s="135">
        <v>-6.4157630000000001</v>
      </c>
      <c r="N4" s="135">
        <v>-0.681064</v>
      </c>
      <c r="O4" s="135">
        <v>3.611764</v>
      </c>
      <c r="P4" s="135">
        <v>6.2299420000000003</v>
      </c>
      <c r="Q4" s="135">
        <v>4.2154539999999994</v>
      </c>
      <c r="R4" s="135">
        <v>0.47702499999999998</v>
      </c>
      <c r="S4" s="135">
        <v>-1.7829710000000001</v>
      </c>
      <c r="T4" s="135">
        <v>-1.368466</v>
      </c>
      <c r="U4" s="135">
        <v>-4.1005640000000003</v>
      </c>
      <c r="V4" s="135">
        <v>-7.6937879999999996</v>
      </c>
      <c r="W4" s="135">
        <v>-8.0772870000000001</v>
      </c>
      <c r="X4" s="135">
        <v>-4.3171620000000006</v>
      </c>
      <c r="Y4" s="135">
        <v>-1.503063</v>
      </c>
      <c r="Z4" s="135">
        <v>-0.25847899999999996</v>
      </c>
      <c r="AA4" s="135">
        <v>-2.0271439999999998</v>
      </c>
      <c r="AB4" s="135">
        <v>1.4922690000000001</v>
      </c>
      <c r="AC4" s="135">
        <v>5.3625609999999995</v>
      </c>
      <c r="AD4" s="135">
        <v>12.831811</v>
      </c>
      <c r="AE4" s="135">
        <v>5.4520189999999999</v>
      </c>
      <c r="AF4" s="135">
        <v>4.0103119999999999</v>
      </c>
      <c r="AG4" s="135">
        <v>-0.49668299999999999</v>
      </c>
      <c r="AH4" s="135">
        <v>4.2545770000000003</v>
      </c>
      <c r="AI4" s="135">
        <v>-6.7984489999999997</v>
      </c>
      <c r="AJ4" s="135">
        <v>-7.8010349999999997</v>
      </c>
      <c r="AK4" s="135">
        <v>-7.164326</v>
      </c>
      <c r="AL4" s="135">
        <v>-3.8633950000000001</v>
      </c>
      <c r="AM4" s="135">
        <v>-0.35944700000000002</v>
      </c>
      <c r="AN4" s="135">
        <v>3.4014329999999999</v>
      </c>
      <c r="AO4" s="135">
        <v>8.9198769999999996</v>
      </c>
      <c r="AP4" s="135">
        <v>5.1917799999999996</v>
      </c>
      <c r="AQ4" s="135">
        <v>4.9025929999999995</v>
      </c>
      <c r="AR4" s="135">
        <v>3.053515</v>
      </c>
      <c r="AS4" s="135">
        <v>-1.4153</v>
      </c>
      <c r="AT4" s="135">
        <v>-10.570413</v>
      </c>
      <c r="AU4" s="135">
        <v>-17.518076000000001</v>
      </c>
      <c r="AV4" s="135">
        <v>-18.645758000000001</v>
      </c>
      <c r="AW4" s="135">
        <v>-14.993907</v>
      </c>
      <c r="AX4" s="135">
        <v>-9.8077559999999995</v>
      </c>
      <c r="AY4" s="136">
        <v>-4.1450910000000007</v>
      </c>
      <c r="AZ4" s="136">
        <v>0.80886599999999997</v>
      </c>
      <c r="BA4" s="136">
        <v>3.1463130000000001</v>
      </c>
      <c r="BB4" s="136">
        <v>4.4163350000000001</v>
      </c>
      <c r="BC4" s="136">
        <v>3.1544840000000001</v>
      </c>
      <c r="BD4" s="136">
        <v>2.6733210000000001</v>
      </c>
      <c r="BE4" s="136">
        <v>1.998624</v>
      </c>
      <c r="BF4" s="136">
        <v>-3.9618800000000003</v>
      </c>
      <c r="BG4" s="136">
        <v>-8.1686759999999996</v>
      </c>
      <c r="BH4" s="136">
        <v>-10.323647000000001</v>
      </c>
      <c r="BI4" s="136">
        <v>-6.6008209999999998</v>
      </c>
      <c r="BJ4" s="136">
        <v>-3.6613409999999997</v>
      </c>
    </row>
    <row r="5" spans="2:62">
      <c r="B5" s="15" t="s">
        <v>19</v>
      </c>
      <c r="C5" s="135">
        <v>2.6437489999999997</v>
      </c>
      <c r="D5" s="135">
        <v>5.4569719999999995</v>
      </c>
      <c r="E5" s="135">
        <v>6.6421650000000003</v>
      </c>
      <c r="F5" s="135">
        <v>6.112444</v>
      </c>
      <c r="G5" s="135">
        <v>4.881564</v>
      </c>
      <c r="H5" s="135">
        <v>-1.009251999999961</v>
      </c>
      <c r="I5" s="135">
        <v>-3.7321170000000001</v>
      </c>
      <c r="J5" s="135">
        <v>-12.211001</v>
      </c>
      <c r="K5" s="135">
        <v>-17.850745</v>
      </c>
      <c r="L5" s="135">
        <v>-9.3990170000000006</v>
      </c>
      <c r="M5" s="135">
        <v>-0.57035100000000005</v>
      </c>
      <c r="N5" s="135">
        <v>6.9245649999999994</v>
      </c>
      <c r="O5" s="135">
        <v>10.062742</v>
      </c>
      <c r="P5" s="135">
        <v>7.3776000000000002</v>
      </c>
      <c r="Q5" s="135">
        <v>-1.92E-4</v>
      </c>
      <c r="R5" s="135">
        <v>-4.9194889999999996</v>
      </c>
      <c r="S5" s="135">
        <v>-3.460216</v>
      </c>
      <c r="T5" s="135">
        <v>-4.9545389999999996</v>
      </c>
      <c r="U5" s="135">
        <v>-12.703558000000001</v>
      </c>
      <c r="V5" s="135">
        <v>-12.614790000000001</v>
      </c>
      <c r="W5" s="135">
        <v>-6.5725040000000003</v>
      </c>
      <c r="X5" s="135">
        <v>-1.8071169999999999</v>
      </c>
      <c r="Y5" s="135">
        <v>-1.9964839999999999</v>
      </c>
      <c r="Z5" s="135">
        <v>-1.1176410000000001</v>
      </c>
      <c r="AA5" s="135">
        <v>1.2755129999999999</v>
      </c>
      <c r="AB5" s="135">
        <v>14.023843000000001</v>
      </c>
      <c r="AC5" s="135">
        <v>17.915980000000001</v>
      </c>
      <c r="AD5" s="135">
        <v>11.340156</v>
      </c>
      <c r="AE5" s="135">
        <v>8.5938660000000002</v>
      </c>
      <c r="AF5" s="135">
        <v>4.0454679999999996</v>
      </c>
      <c r="AG5" s="135">
        <v>-5.8857999999999994E-2</v>
      </c>
      <c r="AH5" s="135">
        <v>-15.332666</v>
      </c>
      <c r="AI5" s="135">
        <v>-22.126968000000002</v>
      </c>
      <c r="AJ5" s="135">
        <v>-10.834531</v>
      </c>
      <c r="AK5" s="135">
        <v>-5.4266880000000004</v>
      </c>
      <c r="AL5" s="135">
        <v>-2.0585880000000003</v>
      </c>
      <c r="AM5" s="135">
        <v>5.2571090000000007</v>
      </c>
      <c r="AN5" s="135">
        <v>10.257145000000001</v>
      </c>
      <c r="AO5" s="135">
        <v>7.6380690000000007</v>
      </c>
      <c r="AP5" s="135">
        <v>8.2068560000000002</v>
      </c>
      <c r="AQ5" s="135">
        <v>2.4800410000000004</v>
      </c>
      <c r="AR5" s="135">
        <v>-5.6437809999999997</v>
      </c>
      <c r="AS5" s="135">
        <v>-19.10623</v>
      </c>
      <c r="AT5" s="135">
        <v>-31.243891999999999</v>
      </c>
      <c r="AU5" s="135">
        <v>-35.19106</v>
      </c>
      <c r="AV5" s="135">
        <v>-30.388187000000002</v>
      </c>
      <c r="AW5" s="135">
        <v>-19.806163999999999</v>
      </c>
      <c r="AX5" s="135">
        <v>-10.724328999999999</v>
      </c>
      <c r="AY5" s="136">
        <v>1.3952170000000002</v>
      </c>
      <c r="AZ5" s="136">
        <v>6.5166789999999999</v>
      </c>
      <c r="BA5" s="136">
        <v>6.3625690000000006</v>
      </c>
      <c r="BB5" s="136">
        <v>4.903651</v>
      </c>
      <c r="BC5" s="136">
        <v>5.0219550000000002</v>
      </c>
      <c r="BD5" s="136">
        <v>0.73122299999999996</v>
      </c>
      <c r="BE5" s="136">
        <v>-6.0280620000000003</v>
      </c>
      <c r="BF5" s="136">
        <v>-13.544407999999999</v>
      </c>
      <c r="BG5" s="136">
        <v>-16.104665000000001</v>
      </c>
      <c r="BH5" s="136">
        <v>-12.701943999999999</v>
      </c>
      <c r="BI5" s="136">
        <v>-7.082738</v>
      </c>
      <c r="BJ5" s="136">
        <v>-3.8957130000000002</v>
      </c>
    </row>
    <row r="6" spans="2:62">
      <c r="B6" s="15" t="s">
        <v>20</v>
      </c>
      <c r="C6" s="135">
        <v>3.7178879999999999</v>
      </c>
      <c r="D6" s="135">
        <v>3.9287890000000001</v>
      </c>
      <c r="E6" s="135">
        <v>2.2584620000000002</v>
      </c>
      <c r="F6" s="135">
        <v>0.95478799999999997</v>
      </c>
      <c r="G6" s="135">
        <v>1.0591410000000001</v>
      </c>
      <c r="H6" s="135">
        <v>0.43834899999999999</v>
      </c>
      <c r="I6" s="135">
        <v>-2.9296379999999997</v>
      </c>
      <c r="J6" s="135">
        <v>-4.5141369999999998</v>
      </c>
      <c r="K6" s="135">
        <v>-2.9935419999999997</v>
      </c>
      <c r="L6" s="135">
        <v>-1.1406620000000001</v>
      </c>
      <c r="M6" s="135">
        <v>1.1514230000000001</v>
      </c>
      <c r="N6" s="135">
        <v>1.7953979999999998</v>
      </c>
      <c r="O6" s="135">
        <v>0.9463339999999999</v>
      </c>
      <c r="P6" s="135">
        <v>0.40971800000000003</v>
      </c>
      <c r="Q6" s="135">
        <v>-0.96632099999999999</v>
      </c>
      <c r="R6" s="135">
        <v>-1.7203759999999999</v>
      </c>
      <c r="S6" s="135">
        <v>-2.950761</v>
      </c>
      <c r="T6" s="135">
        <v>-3.3480020000000001</v>
      </c>
      <c r="U6" s="135">
        <v>-4.6985710000000003</v>
      </c>
      <c r="V6" s="135">
        <v>-5.9536249999999997</v>
      </c>
      <c r="W6" s="135">
        <v>-5.285946</v>
      </c>
      <c r="X6" s="135">
        <v>-3.3018459999999998</v>
      </c>
      <c r="Y6" s="135">
        <v>2.2684960000000003</v>
      </c>
      <c r="Z6" s="135">
        <v>2.4720580000000001</v>
      </c>
      <c r="AA6" s="135">
        <v>3.9160729999999999</v>
      </c>
      <c r="AB6" s="135">
        <v>4.4189369999999997</v>
      </c>
      <c r="AC6" s="135">
        <v>4.8877980000000001</v>
      </c>
      <c r="AD6" s="135">
        <v>4.4038689999999994</v>
      </c>
      <c r="AE6" s="135">
        <v>0.118738</v>
      </c>
      <c r="AF6" s="135">
        <v>-2.8177050000000001</v>
      </c>
      <c r="AG6" s="135">
        <v>-4.5783059999999995</v>
      </c>
      <c r="AH6" s="135">
        <v>-4.4148580000000006</v>
      </c>
      <c r="AI6" s="135">
        <v>-3.7648600000000001</v>
      </c>
      <c r="AJ6" s="135">
        <v>-2.897027</v>
      </c>
      <c r="AK6" s="135">
        <v>-0.23264299999999999</v>
      </c>
      <c r="AL6" s="135">
        <v>0.17988599999999999</v>
      </c>
      <c r="AM6" s="135">
        <v>1.224261</v>
      </c>
      <c r="AN6" s="135">
        <v>2.6994380000000002</v>
      </c>
      <c r="AO6" s="135">
        <v>0.85974600000000001</v>
      </c>
      <c r="AP6" s="135">
        <v>-2.4860120000000001</v>
      </c>
      <c r="AQ6" s="135">
        <v>-6.1008270000000007</v>
      </c>
      <c r="AR6" s="135">
        <v>-9.1654470000000003</v>
      </c>
      <c r="AS6" s="135">
        <v>-11.316338999999999</v>
      </c>
      <c r="AT6" s="135">
        <v>-13.689217000000001</v>
      </c>
      <c r="AU6" s="135">
        <v>-14.025703999999999</v>
      </c>
      <c r="AV6" s="135">
        <v>-10.113351</v>
      </c>
      <c r="AW6" s="135">
        <v>-5.4563429999999995</v>
      </c>
      <c r="AX6" s="135">
        <v>-2.8866849999999999</v>
      </c>
      <c r="AY6" s="136">
        <v>-1.6766759999999998</v>
      </c>
      <c r="AZ6" s="136">
        <v>1.011811</v>
      </c>
      <c r="BA6" s="136">
        <v>1.6547590000000001</v>
      </c>
      <c r="BB6" s="136">
        <v>-0.48461399999999999</v>
      </c>
      <c r="BC6" s="136">
        <v>-3.034535</v>
      </c>
      <c r="BD6" s="136">
        <v>-3.4889220000000001</v>
      </c>
      <c r="BE6" s="136">
        <v>-6.3634870000000001</v>
      </c>
      <c r="BF6" s="136">
        <v>-7.3467180000000001</v>
      </c>
      <c r="BG6" s="136">
        <v>-7.2671749999999999</v>
      </c>
      <c r="BH6" s="136">
        <v>-4.1599560000000002</v>
      </c>
      <c r="BI6" s="136">
        <v>-2.3389129999999998</v>
      </c>
      <c r="BJ6" s="136">
        <v>-1.0981800000000002</v>
      </c>
    </row>
    <row r="7" spans="2:62">
      <c r="B7" s="15" t="s">
        <v>21</v>
      </c>
      <c r="C7" s="135">
        <v>0.34668900000000002</v>
      </c>
      <c r="D7" s="135">
        <v>-0.57461499999999999</v>
      </c>
      <c r="E7" s="135">
        <v>1.0813079999999999</v>
      </c>
      <c r="F7" s="135">
        <v>0.84638999999999998</v>
      </c>
      <c r="G7" s="135">
        <v>0.76248800000000005</v>
      </c>
      <c r="H7" s="135">
        <v>-0.12783800000000001</v>
      </c>
      <c r="I7" s="135">
        <v>-1.1154190000000002</v>
      </c>
      <c r="J7" s="135">
        <v>-3.5581729999999996</v>
      </c>
      <c r="K7" s="135">
        <v>-1.203719</v>
      </c>
      <c r="L7" s="135">
        <v>0.106186</v>
      </c>
      <c r="M7" s="135">
        <v>-0.97431500000000004</v>
      </c>
      <c r="N7" s="135">
        <v>-1.7274000000000001E-2</v>
      </c>
      <c r="O7" s="135">
        <v>0.26104500000000003</v>
      </c>
      <c r="P7" s="135">
        <v>0.54075699999999993</v>
      </c>
      <c r="Q7" s="135">
        <v>0.30309599999999998</v>
      </c>
      <c r="R7" s="135">
        <v>0.52464700000000009</v>
      </c>
      <c r="S7" s="135">
        <v>1.587758</v>
      </c>
      <c r="T7" s="135">
        <v>1.0155289999999999</v>
      </c>
      <c r="U7" s="135">
        <v>-1.5128740000000001</v>
      </c>
      <c r="V7" s="135">
        <v>3.8944459999999999</v>
      </c>
      <c r="W7" s="135">
        <v>4.7467949999999997</v>
      </c>
      <c r="X7" s="135">
        <v>4.4319600000000001</v>
      </c>
      <c r="Y7" s="135">
        <v>0.99957700000000005</v>
      </c>
      <c r="Z7" s="135">
        <v>1.3554629999999999</v>
      </c>
      <c r="AA7" s="135">
        <v>1.0479320000000001</v>
      </c>
      <c r="AB7" s="135">
        <v>-0.68020199999999997</v>
      </c>
      <c r="AC7" s="135">
        <v>-2.4310320000000001</v>
      </c>
      <c r="AD7" s="135">
        <v>-5.8000739999999995</v>
      </c>
      <c r="AE7" s="135">
        <v>-7.8526769999999999</v>
      </c>
      <c r="AF7" s="135">
        <v>-10.404531</v>
      </c>
      <c r="AG7" s="135">
        <v>-13.881352000000001</v>
      </c>
      <c r="AH7" s="135">
        <v>-19.779036999999999</v>
      </c>
      <c r="AI7" s="135">
        <v>-15.554103999999999</v>
      </c>
      <c r="AJ7" s="135">
        <v>-20.480225999999998</v>
      </c>
      <c r="AK7" s="135">
        <v>-17.061358999999999</v>
      </c>
      <c r="AL7" s="135">
        <v>-13.284743000000001</v>
      </c>
      <c r="AM7" s="135">
        <v>-10.365967000000001</v>
      </c>
      <c r="AN7" s="135">
        <v>-8.9286650000000005</v>
      </c>
      <c r="AO7" s="135">
        <v>-6.4558720000000003</v>
      </c>
      <c r="AP7" s="135">
        <v>-7.3997969999999995</v>
      </c>
      <c r="AQ7" s="135">
        <v>-7.8099720000000001</v>
      </c>
      <c r="AR7" s="135">
        <v>-8.6408510000000014</v>
      </c>
      <c r="AS7" s="135">
        <v>-10.632978999999999</v>
      </c>
      <c r="AT7" s="135">
        <v>-12.030022000000001</v>
      </c>
      <c r="AU7" s="135">
        <v>-11.524117</v>
      </c>
      <c r="AV7" s="135">
        <v>-12.576381</v>
      </c>
      <c r="AW7" s="135">
        <v>-11.670278</v>
      </c>
      <c r="AX7" s="135">
        <v>-10.481306</v>
      </c>
      <c r="AY7" s="136">
        <v>-9.5104020000000009</v>
      </c>
      <c r="AZ7" s="136">
        <v>-8.913450000000001</v>
      </c>
      <c r="BA7" s="136">
        <v>-7.5882909999999999</v>
      </c>
      <c r="BB7" s="136">
        <v>-5.6796880000000005</v>
      </c>
      <c r="BC7" s="136">
        <v>-5.110544</v>
      </c>
      <c r="BD7" s="136">
        <v>-4.394018</v>
      </c>
      <c r="BE7" s="136">
        <v>-5.5185170000000001</v>
      </c>
      <c r="BF7" s="136">
        <v>-5.5575060000000001</v>
      </c>
      <c r="BG7" s="136">
        <v>-6.6243090000000002</v>
      </c>
      <c r="BH7" s="136">
        <v>-8.1294889999999995</v>
      </c>
      <c r="BI7" s="136">
        <v>-6.2679499999999999</v>
      </c>
      <c r="BJ7" s="136">
        <v>-5.9384679999999994</v>
      </c>
    </row>
    <row r="8" spans="2:6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6"/>
      <c r="AZ8" s="136"/>
      <c r="BA8" s="136"/>
      <c r="BB8" s="136"/>
      <c r="BC8" s="136"/>
      <c r="BD8" s="136"/>
      <c r="BE8" s="136"/>
      <c r="BF8" s="136"/>
      <c r="BG8" s="136"/>
      <c r="BH8" s="136"/>
      <c r="BI8" s="136"/>
      <c r="BJ8" s="136"/>
    </row>
    <row r="9" spans="2:62">
      <c r="B9" s="15" t="s">
        <v>23</v>
      </c>
      <c r="C9" s="135">
        <f>SUM(C3:C8)</f>
        <v>982.26681999999994</v>
      </c>
      <c r="D9" s="135">
        <f t="shared" ref="D9:BJ9" si="0">SUM(D3:D8)</f>
        <v>920.17588599999999</v>
      </c>
      <c r="E9" s="135">
        <f t="shared" si="0"/>
        <v>817.70524</v>
      </c>
      <c r="F9" s="135">
        <f t="shared" si="0"/>
        <v>836.04696600000011</v>
      </c>
      <c r="G9" s="135">
        <f t="shared" si="0"/>
        <v>833.57856699999991</v>
      </c>
      <c r="H9" s="135">
        <f t="shared" si="0"/>
        <v>856.02835200000004</v>
      </c>
      <c r="I9" s="135">
        <f t="shared" si="0"/>
        <v>1012.7617279999999</v>
      </c>
      <c r="J9" s="135">
        <f t="shared" si="0"/>
        <v>1223.0931640000003</v>
      </c>
      <c r="K9" s="135">
        <f t="shared" si="0"/>
        <v>1320.448343</v>
      </c>
      <c r="L9" s="135">
        <f t="shared" si="0"/>
        <v>1309.2874409999999</v>
      </c>
      <c r="M9" s="135">
        <f t="shared" si="0"/>
        <v>1175.5029160000001</v>
      </c>
      <c r="N9" s="135">
        <f t="shared" si="0"/>
        <v>1252.1334709999999</v>
      </c>
      <c r="O9" s="135">
        <f t="shared" si="0"/>
        <v>998.7418909999999</v>
      </c>
      <c r="P9" s="135">
        <f t="shared" si="0"/>
        <v>880.08215700000005</v>
      </c>
      <c r="Q9" s="135">
        <f t="shared" si="0"/>
        <v>822.84795900000006</v>
      </c>
      <c r="R9" s="135">
        <f t="shared" si="0"/>
        <v>823.22647900000004</v>
      </c>
      <c r="S9" s="135">
        <f t="shared" si="0"/>
        <v>830.47919000000013</v>
      </c>
      <c r="T9" s="135">
        <f t="shared" si="0"/>
        <v>844.93379300000004</v>
      </c>
      <c r="U9" s="135">
        <f t="shared" si="0"/>
        <v>1005.7441749999998</v>
      </c>
      <c r="V9" s="135">
        <f t="shared" si="0"/>
        <v>1156.6892489999998</v>
      </c>
      <c r="W9" s="135">
        <f t="shared" si="0"/>
        <v>1266.2931900000001</v>
      </c>
      <c r="X9" s="135">
        <f t="shared" si="0"/>
        <v>1242.6703029999999</v>
      </c>
      <c r="Y9" s="135">
        <f t="shared" si="0"/>
        <v>1103.3979139999999</v>
      </c>
      <c r="Z9" s="135">
        <f t="shared" si="0"/>
        <v>1140.3913970000001</v>
      </c>
      <c r="AA9" s="135">
        <f t="shared" si="0"/>
        <v>937.61511199999995</v>
      </c>
      <c r="AB9" s="135">
        <f t="shared" si="0"/>
        <v>875.61023799999998</v>
      </c>
      <c r="AC9" s="135">
        <f t="shared" si="0"/>
        <v>798.28734900000006</v>
      </c>
      <c r="AD9" s="135">
        <f t="shared" si="0"/>
        <v>831.58110699999997</v>
      </c>
      <c r="AE9" s="135">
        <f t="shared" si="0"/>
        <v>819.14389400000005</v>
      </c>
      <c r="AF9" s="135">
        <f t="shared" si="0"/>
        <v>861.16964599999994</v>
      </c>
      <c r="AG9" s="135">
        <f t="shared" si="0"/>
        <v>993.23828000000015</v>
      </c>
      <c r="AH9" s="135">
        <f t="shared" si="0"/>
        <v>1155.6398909999998</v>
      </c>
      <c r="AI9" s="135">
        <f t="shared" si="0"/>
        <v>1263.7131299999999</v>
      </c>
      <c r="AJ9" s="135">
        <f t="shared" si="0"/>
        <v>1228.4765620000003</v>
      </c>
      <c r="AK9" s="135">
        <f t="shared" si="0"/>
        <v>1131.246631</v>
      </c>
      <c r="AL9" s="135">
        <f t="shared" si="0"/>
        <v>1182.4664899999998</v>
      </c>
      <c r="AM9" s="135">
        <f t="shared" si="0"/>
        <v>992.21768799999995</v>
      </c>
      <c r="AN9" s="135">
        <f t="shared" si="0"/>
        <v>845.77822600000002</v>
      </c>
      <c r="AO9" s="135">
        <f t="shared" si="0"/>
        <v>788.55478400000004</v>
      </c>
      <c r="AP9" s="135">
        <f t="shared" si="0"/>
        <v>812.53596300000004</v>
      </c>
      <c r="AQ9" s="135">
        <f t="shared" si="0"/>
        <v>802.14263400000004</v>
      </c>
      <c r="AR9" s="135">
        <f t="shared" si="0"/>
        <v>850.09204099999999</v>
      </c>
      <c r="AS9" s="135">
        <f t="shared" si="0"/>
        <v>1008.5982100000001</v>
      </c>
      <c r="AT9" s="135">
        <f t="shared" si="0"/>
        <v>1144.7850730000002</v>
      </c>
      <c r="AU9" s="135">
        <f t="shared" si="0"/>
        <v>1279.5028889999999</v>
      </c>
      <c r="AV9" s="135">
        <f t="shared" si="0"/>
        <v>1268.1635920000001</v>
      </c>
      <c r="AW9" s="135">
        <f t="shared" si="0"/>
        <v>1107.6549539999996</v>
      </c>
      <c r="AX9" s="135">
        <f t="shared" si="0"/>
        <v>1106.1267420000004</v>
      </c>
      <c r="AY9" s="136">
        <f t="shared" si="0"/>
        <v>893.47583800000007</v>
      </c>
      <c r="AZ9" s="136">
        <f t="shared" si="0"/>
        <v>845.71977699999991</v>
      </c>
      <c r="BA9" s="136">
        <f t="shared" si="0"/>
        <v>776.03342699999996</v>
      </c>
      <c r="BB9" s="136">
        <f t="shared" si="0"/>
        <v>797.33959699999991</v>
      </c>
      <c r="BC9" s="136">
        <f t="shared" si="0"/>
        <v>795.07039400000008</v>
      </c>
      <c r="BD9" s="136">
        <f t="shared" si="0"/>
        <v>826.33688100000006</v>
      </c>
      <c r="BE9" s="136">
        <f t="shared" si="0"/>
        <v>960.93851000000006</v>
      </c>
      <c r="BF9" s="136">
        <f t="shared" si="0"/>
        <v>1087.1248359999997</v>
      </c>
      <c r="BG9" s="136">
        <f t="shared" si="0"/>
        <v>1256.0213959999999</v>
      </c>
      <c r="BH9" s="136">
        <f t="shared" si="0"/>
        <v>1297.5504640000004</v>
      </c>
      <c r="BI9" s="136">
        <f t="shared" si="0"/>
        <v>1121.1274709999998</v>
      </c>
      <c r="BJ9" s="136">
        <f t="shared" si="0"/>
        <v>1100.445369</v>
      </c>
    </row>
    <row r="10" spans="2:6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8"/>
    </row>
    <row r="11" spans="2:6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20">
        <v>40238</v>
      </c>
    </row>
    <row r="12" spans="2:62">
      <c r="B12" s="21" t="s">
        <v>24</v>
      </c>
      <c r="C12" s="22">
        <f>SUM(C9,C14)</f>
        <v>2163.3498050333333</v>
      </c>
      <c r="D12" s="22">
        <f t="shared" ref="D12:BJ12" si="1">SUM(D9,D14)</f>
        <v>2066.311944633333</v>
      </c>
      <c r="E12" s="22">
        <f t="shared" si="1"/>
        <v>1964.4618439333333</v>
      </c>
      <c r="F12" s="22">
        <f t="shared" si="1"/>
        <v>1960.7738431333335</v>
      </c>
      <c r="G12" s="22">
        <f t="shared" si="1"/>
        <v>1980.2195547333331</v>
      </c>
      <c r="H12" s="22">
        <f t="shared" si="1"/>
        <v>2026.7320047333333</v>
      </c>
      <c r="I12" s="22">
        <f t="shared" si="1"/>
        <v>2219.0512069333336</v>
      </c>
      <c r="J12" s="22">
        <f t="shared" si="1"/>
        <v>2433.2337182333335</v>
      </c>
      <c r="K12" s="22">
        <f t="shared" si="1"/>
        <v>2456.6838724083336</v>
      </c>
      <c r="L12" s="22">
        <f t="shared" si="1"/>
        <v>2543.1500766333329</v>
      </c>
      <c r="M12" s="22">
        <f t="shared" si="1"/>
        <v>2278.1184505803635</v>
      </c>
      <c r="N12" s="22">
        <f t="shared" si="1"/>
        <v>2490.2706513693784</v>
      </c>
      <c r="O12" s="22">
        <f t="shared" si="1"/>
        <v>2081.0607727666666</v>
      </c>
      <c r="P12" s="22">
        <f t="shared" si="1"/>
        <v>2044.3276547666667</v>
      </c>
      <c r="Q12" s="22">
        <f t="shared" si="1"/>
        <v>1943.8848022666666</v>
      </c>
      <c r="R12" s="22">
        <f t="shared" si="1"/>
        <v>1962.8211375666665</v>
      </c>
      <c r="S12" s="22">
        <f t="shared" si="1"/>
        <v>1954.405727466667</v>
      </c>
      <c r="T12" s="22">
        <f t="shared" si="1"/>
        <v>1974.5017077666662</v>
      </c>
      <c r="U12" s="22">
        <f t="shared" si="1"/>
        <v>2189.8746131666667</v>
      </c>
      <c r="V12" s="22">
        <f t="shared" si="1"/>
        <v>2341.218045900559</v>
      </c>
      <c r="W12" s="22">
        <f t="shared" si="1"/>
        <v>2355.0289044445071</v>
      </c>
      <c r="X12" s="22">
        <f t="shared" si="1"/>
        <v>2425.7568391709228</v>
      </c>
      <c r="Y12" s="22">
        <f t="shared" si="1"/>
        <v>2160.5060076427644</v>
      </c>
      <c r="Z12" s="22">
        <f t="shared" si="1"/>
        <v>2305.9371056545797</v>
      </c>
      <c r="AA12" s="22">
        <f t="shared" si="1"/>
        <v>2002.2457338792046</v>
      </c>
      <c r="AB12" s="22">
        <f t="shared" si="1"/>
        <v>1992.9719664522863</v>
      </c>
      <c r="AC12" s="22">
        <f t="shared" si="1"/>
        <v>1905.1674245150075</v>
      </c>
      <c r="AD12" s="22">
        <f t="shared" si="1"/>
        <v>1927.5431009082636</v>
      </c>
      <c r="AE12" s="22">
        <f t="shared" si="1"/>
        <v>1909.4356604338598</v>
      </c>
      <c r="AF12" s="22">
        <f t="shared" si="1"/>
        <v>1961.174619832907</v>
      </c>
      <c r="AG12" s="22">
        <f t="shared" si="1"/>
        <v>2186.6151568375335</v>
      </c>
      <c r="AH12" s="22">
        <f t="shared" si="1"/>
        <v>2300.4979970071081</v>
      </c>
      <c r="AI12" s="22">
        <f t="shared" si="1"/>
        <v>2365.4195969759548</v>
      </c>
      <c r="AJ12" s="22">
        <f t="shared" si="1"/>
        <v>2419.0108420882111</v>
      </c>
      <c r="AK12" s="22">
        <f t="shared" si="1"/>
        <v>2245.5288694053756</v>
      </c>
      <c r="AL12" s="22">
        <f t="shared" si="1"/>
        <v>2337.0566536550186</v>
      </c>
      <c r="AM12" s="22">
        <f t="shared" si="1"/>
        <v>2116.910746259548</v>
      </c>
      <c r="AN12" s="22">
        <f t="shared" si="1"/>
        <v>1946.4969046477026</v>
      </c>
      <c r="AO12" s="22">
        <f t="shared" si="1"/>
        <v>1862.3754769396819</v>
      </c>
      <c r="AP12" s="22">
        <f t="shared" si="1"/>
        <v>1932.4515201513111</v>
      </c>
      <c r="AQ12" s="22">
        <f t="shared" si="1"/>
        <v>1878.9849198809679</v>
      </c>
      <c r="AR12" s="22">
        <f t="shared" si="1"/>
        <v>1935.7832108930847</v>
      </c>
      <c r="AS12" s="22">
        <f t="shared" si="1"/>
        <v>2166.8605950567744</v>
      </c>
      <c r="AT12" s="22">
        <f t="shared" si="1"/>
        <v>2234.0315638328875</v>
      </c>
      <c r="AU12" s="22">
        <f t="shared" si="1"/>
        <v>2332.9776954443905</v>
      </c>
      <c r="AV12" s="22">
        <f t="shared" si="1"/>
        <v>2383.4788020064202</v>
      </c>
      <c r="AW12" s="22">
        <f t="shared" si="1"/>
        <v>2116.4823693462226</v>
      </c>
      <c r="AX12" s="22">
        <f t="shared" si="1"/>
        <v>2188.9954509311374</v>
      </c>
      <c r="AY12" s="22">
        <f t="shared" si="1"/>
        <v>1874.8924448355001</v>
      </c>
      <c r="AZ12" s="22">
        <f t="shared" si="1"/>
        <v>1857.1931079908204</v>
      </c>
      <c r="BA12" s="22">
        <f t="shared" si="1"/>
        <v>1768.1661836701992</v>
      </c>
      <c r="BB12" s="22">
        <f t="shared" si="1"/>
        <v>1835.5113826332868</v>
      </c>
      <c r="BC12" s="22">
        <f t="shared" si="1"/>
        <v>1797.7302042778645</v>
      </c>
      <c r="BD12" s="22">
        <f t="shared" si="1"/>
        <v>1863.6194436174624</v>
      </c>
      <c r="BE12" s="22">
        <f t="shared" si="1"/>
        <v>2042.3016842986635</v>
      </c>
      <c r="BF12" s="22">
        <f t="shared" si="1"/>
        <v>2144.992490845746</v>
      </c>
      <c r="BG12" s="22">
        <f t="shared" si="1"/>
        <v>2292.799668288535</v>
      </c>
      <c r="BH12" s="22">
        <f t="shared" si="1"/>
        <v>2387.0261932664403</v>
      </c>
      <c r="BI12" s="22">
        <f t="shared" si="1"/>
        <v>2124.3746835187039</v>
      </c>
      <c r="BJ12" s="22">
        <f t="shared" si="1"/>
        <v>2203.5621006494202</v>
      </c>
    </row>
    <row r="13" spans="2:62">
      <c r="B13" s="21" t="s">
        <v>121</v>
      </c>
      <c r="C13" s="135">
        <v>2286.8885563333329</v>
      </c>
      <c r="D13" s="135">
        <v>2165.1770143333329</v>
      </c>
      <c r="E13" s="135">
        <v>2050.9485863333339</v>
      </c>
      <c r="F13" s="135">
        <v>2035.0664163333333</v>
      </c>
      <c r="G13" s="135">
        <v>2057.124002333333</v>
      </c>
      <c r="H13" s="135">
        <v>2123.4145543333329</v>
      </c>
      <c r="I13" s="135">
        <v>2323.4841513333336</v>
      </c>
      <c r="J13" s="135">
        <v>2519.0130353333334</v>
      </c>
      <c r="K13" s="135">
        <v>2601.1410333333333</v>
      </c>
      <c r="L13" s="135">
        <v>2658.4573713333334</v>
      </c>
      <c r="M13" s="135">
        <v>2396.9725053333332</v>
      </c>
      <c r="N13" s="135">
        <v>2637.8345753333338</v>
      </c>
      <c r="O13" s="135">
        <v>2213.441335</v>
      </c>
      <c r="P13" s="135">
        <v>2182.6124059999993</v>
      </c>
      <c r="Q13" s="135">
        <v>2007.740681</v>
      </c>
      <c r="R13" s="135">
        <v>2043.54044</v>
      </c>
      <c r="S13" s="135">
        <v>2046.9926960000005</v>
      </c>
      <c r="T13" s="135">
        <v>2058.881801</v>
      </c>
      <c r="U13" s="135">
        <v>2271.3907565</v>
      </c>
      <c r="V13" s="135">
        <v>2423.7109849999993</v>
      </c>
      <c r="W13" s="135">
        <v>2475.8094030000002</v>
      </c>
      <c r="X13" s="135">
        <v>2553.8864919999996</v>
      </c>
      <c r="Y13" s="135">
        <v>2282.7459650000001</v>
      </c>
      <c r="Z13" s="135">
        <v>2465.1302849999997</v>
      </c>
      <c r="AA13" s="135">
        <v>2071.5702973333332</v>
      </c>
      <c r="AB13" s="135">
        <v>2118.698746333333</v>
      </c>
      <c r="AC13" s="135">
        <v>1994.3413563333329</v>
      </c>
      <c r="AD13" s="135">
        <v>2045.6061453333334</v>
      </c>
      <c r="AE13" s="135">
        <v>2016.4026473333336</v>
      </c>
      <c r="AF13" s="135">
        <v>2060.6961083333331</v>
      </c>
      <c r="AG13" s="135">
        <v>2333.8349413333335</v>
      </c>
      <c r="AH13" s="135">
        <v>2421.3366973333332</v>
      </c>
      <c r="AI13" s="135">
        <v>2522.3495813333338</v>
      </c>
      <c r="AJ13" s="135">
        <v>2587.7356563333333</v>
      </c>
      <c r="AK13" s="135">
        <v>2387.8049353333336</v>
      </c>
      <c r="AL13" s="135">
        <v>2403.3172843333336</v>
      </c>
      <c r="AM13" s="135">
        <v>2270.0577336666665</v>
      </c>
      <c r="AN13" s="135">
        <v>2055.9550166666668</v>
      </c>
      <c r="AO13" s="135">
        <v>1969.955683666667</v>
      </c>
      <c r="AP13" s="135">
        <v>2048.0549976666666</v>
      </c>
      <c r="AQ13" s="135">
        <v>1999.285436666667</v>
      </c>
      <c r="AR13" s="135">
        <v>2042.7866366666663</v>
      </c>
      <c r="AS13" s="135">
        <v>2293.8424516666669</v>
      </c>
      <c r="AT13" s="135">
        <v>2340.654285666667</v>
      </c>
      <c r="AU13" s="135">
        <v>2478.5252186666676</v>
      </c>
      <c r="AV13" s="135">
        <v>2526.3387316666672</v>
      </c>
      <c r="AW13" s="135">
        <v>2234.7262886666667</v>
      </c>
      <c r="AX13" s="135">
        <v>2299.0101676666668</v>
      </c>
      <c r="AY13" s="136">
        <v>1978.3743520000003</v>
      </c>
      <c r="AZ13" s="136">
        <v>2001.2135800000001</v>
      </c>
      <c r="BA13" s="136">
        <v>1870.678011</v>
      </c>
      <c r="BB13" s="136">
        <v>1927.1453239999998</v>
      </c>
      <c r="BC13" s="136">
        <v>1896.382449</v>
      </c>
      <c r="BD13" s="136">
        <v>1967.4374330000003</v>
      </c>
      <c r="BE13" s="136">
        <v>2167.3522540000004</v>
      </c>
      <c r="BF13" s="136">
        <v>2256.6276710000002</v>
      </c>
      <c r="BG13" s="136">
        <v>2445.7451579999993</v>
      </c>
      <c r="BH13" s="136">
        <v>2553.5005379999998</v>
      </c>
      <c r="BI13" s="136">
        <v>2264.6901489999996</v>
      </c>
      <c r="BJ13" s="136">
        <v>2344.8424209999998</v>
      </c>
    </row>
    <row r="14" spans="2:62">
      <c r="B14" s="21" t="s">
        <v>25</v>
      </c>
      <c r="C14" s="135">
        <v>1181.0829850333332</v>
      </c>
      <c r="D14" s="135">
        <v>1146.1360586333333</v>
      </c>
      <c r="E14" s="135">
        <v>1146.7566039333333</v>
      </c>
      <c r="F14" s="135">
        <v>1124.7268771333333</v>
      </c>
      <c r="G14" s="135">
        <v>1146.6409877333333</v>
      </c>
      <c r="H14" s="135">
        <v>1170.7036527333332</v>
      </c>
      <c r="I14" s="135">
        <v>1206.2894789333334</v>
      </c>
      <c r="J14" s="135">
        <v>1210.1405542333332</v>
      </c>
      <c r="K14" s="135">
        <v>1136.2355294083334</v>
      </c>
      <c r="L14" s="135">
        <v>1233.8626356333332</v>
      </c>
      <c r="M14" s="135">
        <v>1102.6155345803634</v>
      </c>
      <c r="N14" s="135">
        <v>1238.1371803693783</v>
      </c>
      <c r="O14" s="135">
        <v>1082.3188817666667</v>
      </c>
      <c r="P14" s="135">
        <v>1164.2454977666666</v>
      </c>
      <c r="Q14" s="135">
        <v>1121.0368432666667</v>
      </c>
      <c r="R14" s="135">
        <v>1139.5946585666666</v>
      </c>
      <c r="S14" s="135">
        <v>1123.9265374666668</v>
      </c>
      <c r="T14" s="135">
        <v>1129.5679147666663</v>
      </c>
      <c r="U14" s="135">
        <v>1184.1304381666666</v>
      </c>
      <c r="V14" s="135">
        <v>1184.5287969005592</v>
      </c>
      <c r="W14" s="135">
        <v>1088.7357144445073</v>
      </c>
      <c r="X14" s="135">
        <v>1183.0865361709227</v>
      </c>
      <c r="Y14" s="135">
        <v>1057.1080936427647</v>
      </c>
      <c r="Z14" s="135">
        <v>1165.5457086545794</v>
      </c>
      <c r="AA14" s="135">
        <v>1064.6306218792047</v>
      </c>
      <c r="AB14" s="135">
        <v>1117.3617284522863</v>
      </c>
      <c r="AC14" s="135">
        <v>1106.8800755150075</v>
      </c>
      <c r="AD14" s="135">
        <v>1095.9619939082636</v>
      </c>
      <c r="AE14" s="135">
        <v>1090.2917664338597</v>
      </c>
      <c r="AF14" s="135">
        <v>1100.0049738329069</v>
      </c>
      <c r="AG14" s="135">
        <v>1193.3768768375335</v>
      </c>
      <c r="AH14" s="135">
        <v>1144.8581060071083</v>
      </c>
      <c r="AI14" s="135">
        <v>1101.706466975955</v>
      </c>
      <c r="AJ14" s="135">
        <v>1190.5342800882108</v>
      </c>
      <c r="AK14" s="135">
        <v>1114.2822384053757</v>
      </c>
      <c r="AL14" s="135">
        <v>1154.5901636550188</v>
      </c>
      <c r="AM14" s="135">
        <v>1124.693058259548</v>
      </c>
      <c r="AN14" s="135">
        <v>1100.7186786477027</v>
      </c>
      <c r="AO14" s="135">
        <v>1073.820692939682</v>
      </c>
      <c r="AP14" s="135">
        <v>1119.9155571513111</v>
      </c>
      <c r="AQ14" s="135">
        <v>1076.8422858809679</v>
      </c>
      <c r="AR14" s="135">
        <v>1085.6911698930846</v>
      </c>
      <c r="AS14" s="135">
        <v>1158.2623850567743</v>
      </c>
      <c r="AT14" s="135">
        <v>1089.246490832887</v>
      </c>
      <c r="AU14" s="135">
        <v>1053.4748064443907</v>
      </c>
      <c r="AV14" s="135">
        <v>1115.3152100064201</v>
      </c>
      <c r="AW14" s="135">
        <v>1008.827415346223</v>
      </c>
      <c r="AX14" s="135">
        <v>1082.8687089311368</v>
      </c>
      <c r="AY14" s="136">
        <v>981.41660683550015</v>
      </c>
      <c r="AZ14" s="136">
        <v>1011.4733309908205</v>
      </c>
      <c r="BA14" s="136">
        <v>992.13275667019934</v>
      </c>
      <c r="BB14" s="136">
        <v>1038.1717856332868</v>
      </c>
      <c r="BC14" s="136">
        <v>1002.6598102778644</v>
      </c>
      <c r="BD14" s="136">
        <v>1037.2825626174624</v>
      </c>
      <c r="BE14" s="136">
        <v>1081.3631742986636</v>
      </c>
      <c r="BF14" s="136">
        <v>1057.8676548457463</v>
      </c>
      <c r="BG14" s="136">
        <v>1036.7782722885352</v>
      </c>
      <c r="BH14" s="136">
        <v>1089.4757292664399</v>
      </c>
      <c r="BI14" s="136">
        <v>1003.2472125187039</v>
      </c>
      <c r="BJ14" s="136">
        <v>1103.11673164942</v>
      </c>
    </row>
    <row r="16" spans="2:62" customFormat="1">
      <c r="B16" s="11" t="s">
        <v>97</v>
      </c>
    </row>
    <row r="17" spans="2:3" customFormat="1">
      <c r="B17" s="11" t="s">
        <v>26</v>
      </c>
    </row>
    <row r="18" spans="2:3" customFormat="1">
      <c r="B18" s="11" t="s">
        <v>15</v>
      </c>
    </row>
    <row r="19" spans="2:3">
      <c r="C19" s="141" t="s">
        <v>129</v>
      </c>
    </row>
  </sheetData>
  <sheetProtection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tabColor theme="0"/>
    <pageSetUpPr fitToPage="1"/>
  </sheetPr>
  <dimension ref="A2:CZ26"/>
  <sheetViews>
    <sheetView zoomScaleNormal="100" workbookViewId="0">
      <pane xSplit="4" ySplit="2" topLeftCell="E3" activePane="bottomRight" state="frozen"/>
      <selection pane="topRight"/>
      <selection pane="bottomLeft"/>
      <selection pane="bottomRight" activeCell="C1" sqref="C1"/>
    </sheetView>
  </sheetViews>
  <sheetFormatPr defaultRowHeight="12.75"/>
  <cols>
    <col min="1" max="1" width="10.125" style="25" hidden="1" customWidth="1"/>
    <col min="2" max="2" width="0.3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fully-reconciled - all'!C3-'Revised fully-reconciled - all'!C3</f>
        <v>0</v>
      </c>
      <c r="F3" s="26">
        <f>'Orig. fully-reconciled - all'!D3-'Revised fully-reconciled - all'!D3</f>
        <v>0</v>
      </c>
      <c r="G3" s="26">
        <f>'Orig. fully-reconciled - all'!E3-'Revised fully-reconciled - all'!E3</f>
        <v>0</v>
      </c>
      <c r="H3" s="26">
        <f>'Orig. fully-reconciled - all'!F3-'Revised fully-reconciled - all'!F3</f>
        <v>0</v>
      </c>
      <c r="I3" s="26">
        <f>'Orig. fully-reconciled - all'!G3-'Revised fully-reconciled - all'!G3</f>
        <v>0</v>
      </c>
      <c r="J3" s="26">
        <f>'Orig. fully-reconciled - all'!H3-'Revised fully-reconciled - all'!H3</f>
        <v>0</v>
      </c>
      <c r="K3" s="26">
        <f>'Orig. fully-reconciled - all'!I3-'Revised fully-reconciled - all'!I3</f>
        <v>0</v>
      </c>
      <c r="L3" s="26">
        <f>'Orig. fully-reconciled - all'!J3-'Revised fully-reconciled - all'!J3</f>
        <v>0</v>
      </c>
      <c r="M3" s="26">
        <f>'Orig. fully-reconciled - all'!K3-'Revised fully-reconciled - all'!K3</f>
        <v>0</v>
      </c>
      <c r="N3" s="26">
        <f>'Orig. fully-reconciled - all'!L3-'Revised fully-reconciled - all'!L3</f>
        <v>0</v>
      </c>
      <c r="O3" s="26">
        <f>'Orig. fully-reconciled - all'!M3-'Revised fully-reconciled - all'!M3</f>
        <v>0</v>
      </c>
      <c r="P3" s="26">
        <f>'Orig. fully-reconciled - all'!N3-'Revised fully-reconciled - all'!N3</f>
        <v>0</v>
      </c>
      <c r="Q3" s="26">
        <f>'Orig. fully-reconciled - all'!O3-'Revised fully-reconciled - all'!O3</f>
        <v>0</v>
      </c>
      <c r="R3" s="26">
        <f>'Orig. fully-reconciled - all'!P3-'Revised fully-reconciled - all'!P3</f>
        <v>0</v>
      </c>
      <c r="S3" s="26">
        <f>'Orig. fully-reconciled - all'!Q3-'Revised fully-reconciled - all'!Q3</f>
        <v>0</v>
      </c>
      <c r="T3" s="26">
        <f>'Orig. fully-reconciled - all'!R3-'Revised fully-reconciled - all'!R3</f>
        <v>0</v>
      </c>
      <c r="U3" s="26">
        <f>'Orig. fully-reconciled - all'!S3-'Revised fully-reconciled - all'!S3</f>
        <v>0</v>
      </c>
      <c r="V3" s="26">
        <f>'Orig. fully-reconciled - all'!T3-'Revised fully-reconciled - all'!T3</f>
        <v>0</v>
      </c>
      <c r="W3" s="26">
        <f>'Orig. fully-reconciled - all'!U3-'Revised fully-reconciled - all'!U3</f>
        <v>0</v>
      </c>
      <c r="X3" s="26">
        <f>'Orig. fully-reconciled - all'!V3-'Revised fully-reconciled - all'!V3</f>
        <v>0</v>
      </c>
      <c r="Y3" s="26">
        <f>'Orig. fully-reconciled - all'!W3-'Revised fully-reconciled - all'!W3</f>
        <v>0</v>
      </c>
      <c r="Z3" s="26">
        <f>'Orig. fully-reconciled - all'!X3-'Revised fully-reconciled - all'!X3</f>
        <v>0</v>
      </c>
      <c r="AA3" s="26">
        <f>'Orig. fully-reconciled - all'!Y3-'Revised fully-reconciled - all'!Y3</f>
        <v>0</v>
      </c>
      <c r="AB3" s="26">
        <f>'Orig. fully-reconciled - all'!Z3-'Revised fully-reconciled - all'!Z3</f>
        <v>0</v>
      </c>
      <c r="AC3" s="26">
        <f>'Orig. fully-reconciled - all'!AA3-'Revised fully-reconciled - all'!AA3</f>
        <v>0</v>
      </c>
      <c r="AD3" s="26">
        <f>'Orig. fully-reconciled - all'!AB3-'Revised fully-reconciled - all'!AB3</f>
        <v>0</v>
      </c>
      <c r="AE3" s="26">
        <f>'Orig. fully-reconciled - all'!AC3-'Revised fully-reconciled - all'!AC3</f>
        <v>0</v>
      </c>
      <c r="AF3" s="26">
        <f>'Orig. fully-reconciled - all'!AD3-'Revised fully-reconciled - all'!AD3</f>
        <v>0</v>
      </c>
      <c r="AG3" s="26">
        <f>'Orig. fully-reconciled - all'!AE3-'Revised fully-reconciled - all'!AE3</f>
        <v>0</v>
      </c>
      <c r="AH3" s="26">
        <f>'Orig. fully-reconciled - all'!AF3-'Revised fully-reconciled - all'!AF3</f>
        <v>0</v>
      </c>
      <c r="AI3" s="26">
        <f>'Orig. fully-reconciled - all'!AG3-'Revised fully-reconciled - all'!AG3</f>
        <v>0</v>
      </c>
      <c r="AJ3" s="26">
        <f>'Orig. fully-reconciled - all'!AH3-'Revised fully-reconciled - all'!AH3</f>
        <v>0</v>
      </c>
      <c r="AK3" s="26">
        <f>'Orig. fully-reconciled - all'!AI3-'Revised fully-reconciled - all'!AI3</f>
        <v>0</v>
      </c>
      <c r="AL3" s="26">
        <f>'Orig. fully-reconciled - all'!AJ3-'Revised fully-reconciled - all'!AJ3</f>
        <v>0</v>
      </c>
      <c r="AM3" s="26">
        <f>'Orig. fully-reconciled - all'!AK3-'Revised fully-reconciled - all'!AK3</f>
        <v>0</v>
      </c>
      <c r="AN3" s="26">
        <f>'Orig. fully-reconciled - all'!AL3-'Revised fully-reconciled - all'!AL3</f>
        <v>0</v>
      </c>
      <c r="AO3" s="26">
        <f>'Orig. fully-reconciled - all'!AM3-'Revised fully-reconciled - all'!AM3</f>
        <v>0</v>
      </c>
      <c r="AP3" s="26">
        <f>'Orig. fully-reconciled - all'!AN3-'Revised fully-reconciled - all'!AN3</f>
        <v>0</v>
      </c>
      <c r="AQ3" s="26">
        <f>'Orig. fully-reconciled - all'!AO3-'Revised fully-reconciled - all'!AO3</f>
        <v>0</v>
      </c>
      <c r="AR3" s="26">
        <f>'Orig. fully-reconciled - all'!AP3-'Revised fully-reconciled - all'!AP3</f>
        <v>0</v>
      </c>
      <c r="AS3" s="26">
        <f>'Orig. fully-reconciled - all'!AQ3-'Revised fully-reconciled - all'!AQ3</f>
        <v>0</v>
      </c>
      <c r="AT3" s="26">
        <f>'Orig. fully-reconciled - all'!AR3-'Revised fully-reconciled - all'!AR3</f>
        <v>0</v>
      </c>
      <c r="AU3" s="26">
        <f>'Orig. fully-reconciled - all'!AS3-'Revised fully-reconciled - all'!AS3</f>
        <v>0</v>
      </c>
      <c r="AV3" s="26">
        <f>'Orig. fully-reconciled - all'!AT3-'Revised fully-reconciled - all'!AT3</f>
        <v>0</v>
      </c>
      <c r="AW3" s="26">
        <f>'Orig. fully-reconciled - all'!AU3-'Revised fully-reconciled - all'!AU3</f>
        <v>0</v>
      </c>
      <c r="AX3" s="26">
        <f>'Orig. fully-reconciled - all'!AV3-'Revised fully-reconciled - all'!AV3</f>
        <v>0</v>
      </c>
      <c r="AY3" s="26">
        <f>'Orig. fully-reconciled - all'!AW3-'Revised fully-reconciled - all'!AW3</f>
        <v>0</v>
      </c>
      <c r="AZ3" s="26">
        <f>'Orig. fully-reconciled - all'!AX3-'Revised fully-reconciled - all'!AX3</f>
        <v>0</v>
      </c>
      <c r="BA3" s="26">
        <f>'Orig. fully-reconciled - all'!AY3-'Revised fully-reconciled - all'!AY3</f>
        <v>0</v>
      </c>
      <c r="BB3" s="26">
        <f>'Orig. fully-reconciled - all'!AZ3-'Revised fully-reconciled - all'!AZ3</f>
        <v>0</v>
      </c>
      <c r="BC3" s="26">
        <f>'Orig. fully-reconciled - all'!BA3-'Revised fully-reconciled - all'!BA3</f>
        <v>0</v>
      </c>
      <c r="BD3" s="26">
        <f>'Orig. fully-reconciled - all'!BB3-'Revised fully-reconciled - all'!BB3</f>
        <v>0</v>
      </c>
      <c r="BE3" s="26">
        <f>'Orig. fully-reconciled - all'!BC3-'Revised fully-reconciled - all'!BC3</f>
        <v>0</v>
      </c>
      <c r="BF3" s="26">
        <f>'Orig. fully-reconciled - all'!BD3-'Revised fully-reconciled - all'!BD3</f>
        <v>0</v>
      </c>
      <c r="BG3" s="26">
        <f>'Orig. fully-reconciled - all'!BE3-'Revised fully-reconciled - all'!BE3</f>
        <v>0</v>
      </c>
      <c r="BH3" s="26">
        <f>'Orig. fully-reconciled - all'!BF3-'Revised fully-reconciled - all'!BF3</f>
        <v>0</v>
      </c>
      <c r="BI3" s="26">
        <f>'Orig. fully-reconciled - all'!BG3-'Revised fully-reconciled - all'!BG3</f>
        <v>0</v>
      </c>
      <c r="BJ3" s="26">
        <f>'Orig. fully-reconciled - all'!BH3-'Revised fully-reconciled - all'!BH3</f>
        <v>0</v>
      </c>
      <c r="BK3" s="26">
        <f>'Orig. fully-reconciled - all'!BI3-'Revised fully-reconciled - all'!BI3</f>
        <v>0</v>
      </c>
      <c r="BL3" s="26">
        <f>'Orig. fully-reconciled - all'!BJ3-'Revised fully-reconciled - all'!BJ3</f>
        <v>0</v>
      </c>
      <c r="BM3" s="26" t="e">
        <f>'Orig. fully-reconciled - all'!#REF!-'Revised fully-reconciled - all'!BK3</f>
        <v>#REF!</v>
      </c>
      <c r="BN3" s="26" t="e">
        <f>'Orig. fully-reconciled - all'!#REF!-'Revised fully-reconciled - all'!BL3</f>
        <v>#REF!</v>
      </c>
      <c r="BO3" s="26" t="e">
        <f>'Orig. fully-reconciled - all'!#REF!-'Revised fully-reconciled - all'!BM3</f>
        <v>#REF!</v>
      </c>
      <c r="BP3" s="26" t="e">
        <f>'Orig. fully-reconciled - all'!#REF!-'Revised fully-reconciled - all'!BN3</f>
        <v>#REF!</v>
      </c>
      <c r="BQ3" s="26" t="e">
        <f>'Orig. fully-reconciled - all'!#REF!-'Revised fully-reconciled - all'!BO3</f>
        <v>#REF!</v>
      </c>
      <c r="BR3" s="26" t="e">
        <f>'Orig. fully-reconciled - all'!#REF!-'Revised fully-reconciled - all'!BP3</f>
        <v>#REF!</v>
      </c>
      <c r="BS3" s="26" t="e">
        <f>'Orig. fully-reconciled - all'!#REF!-'Revised fully-reconciled - all'!BQ3</f>
        <v>#REF!</v>
      </c>
      <c r="BT3" s="26" t="e">
        <f>'Orig. fully-reconciled - all'!#REF!-'Revised fully-reconciled - all'!BR3</f>
        <v>#REF!</v>
      </c>
      <c r="BU3" s="26" t="e">
        <f>'Orig. fully-reconciled - all'!#REF!-'Revised fully-reconciled - all'!BS3</f>
        <v>#REF!</v>
      </c>
      <c r="BV3" s="26" t="e">
        <f>'Orig. fully-reconciled - all'!#REF!-'Revised fully-reconciled - all'!BT3</f>
        <v>#REF!</v>
      </c>
      <c r="BW3" s="26" t="e">
        <f>'Orig. fully-reconciled - all'!#REF!-'Revised fully-reconciled - all'!BU3</f>
        <v>#REF!</v>
      </c>
      <c r="BX3" s="26" t="e">
        <f>'Orig. fully-reconciled - all'!#REF!-'Revised fully-reconciled - all'!BV3</f>
        <v>#REF!</v>
      </c>
      <c r="BY3" s="26" t="e">
        <f>'Orig. fully-reconciled - all'!#REF!-'Revised fully-reconciled - all'!BW3</f>
        <v>#REF!</v>
      </c>
      <c r="BZ3" s="26" t="e">
        <f>'Orig. fully-reconciled - all'!#REF!-'Revised fully-reconciled - all'!BX3</f>
        <v>#REF!</v>
      </c>
      <c r="CA3" s="26" t="e">
        <f>'Orig. fully-reconciled - all'!#REF!-'Revised fully-reconciled - all'!BY3</f>
        <v>#REF!</v>
      </c>
      <c r="CB3" s="26" t="e">
        <f>'Orig. fully-reconciled - all'!#REF!-'Revised fully-reconciled - all'!BZ3</f>
        <v>#REF!</v>
      </c>
      <c r="CC3" s="26" t="e">
        <f>'Orig. fully-reconciled - all'!#REF!-'Revised fully-reconciled - all'!CA3</f>
        <v>#REF!</v>
      </c>
      <c r="CD3" s="26" t="e">
        <f>'Orig. fully-reconciled - all'!#REF!-'Revised fully-reconciled - all'!CB3</f>
        <v>#REF!</v>
      </c>
      <c r="CE3" s="26" t="e">
        <f>'Orig. fully-reconciled - all'!#REF!-'Revised fully-reconciled - all'!CC3</f>
        <v>#REF!</v>
      </c>
      <c r="CF3" s="26" t="e">
        <f>'Orig. fully-reconciled - all'!#REF!-'Revised fully-reconciled - all'!CD3</f>
        <v>#REF!</v>
      </c>
      <c r="CG3" s="26" t="e">
        <f>'Orig. fully-reconciled - all'!#REF!-'Revised fully-reconciled - all'!CE3</f>
        <v>#REF!</v>
      </c>
      <c r="CH3" s="26" t="e">
        <f>'Orig. fully-reconciled - all'!#REF!-'Revised fully-reconciled - all'!CF3</f>
        <v>#REF!</v>
      </c>
      <c r="CI3" s="26" t="e">
        <f>'Orig. fully-reconciled - all'!#REF!-'Revised fully-reconciled - all'!CG3</f>
        <v>#REF!</v>
      </c>
      <c r="CJ3" s="26" t="e">
        <f>'Orig. fully-reconciled - all'!#REF!-'Revised fully-reconciled - all'!CH3</f>
        <v>#REF!</v>
      </c>
      <c r="CK3" s="26" t="e">
        <f>'Orig. fully-reconciled - all'!#REF!-'Revised fully-reconciled - all'!CI3</f>
        <v>#REF!</v>
      </c>
      <c r="CL3" s="26" t="e">
        <f>'Orig. fully-reconciled - all'!#REF!-'Revised fully-reconciled - all'!CJ3</f>
        <v>#REF!</v>
      </c>
      <c r="CM3" s="26" t="e">
        <f>'Orig. fully-reconciled - all'!#REF!-'Revised fully-reconciled - all'!CK3</f>
        <v>#REF!</v>
      </c>
      <c r="CN3" s="26" t="e">
        <f>'Orig. fully-reconciled - all'!#REF!-'Revised fully-reconciled - all'!CL3</f>
        <v>#REF!</v>
      </c>
      <c r="CO3" s="26" t="e">
        <f>'Orig. fully-reconciled - all'!#REF!-'Revised fully-reconciled - all'!CM3</f>
        <v>#REF!</v>
      </c>
      <c r="CP3" s="26" t="e">
        <f>'Orig. fully-reconciled - all'!#REF!-'Revised fully-reconciled - all'!CN3</f>
        <v>#REF!</v>
      </c>
      <c r="CQ3" s="26" t="e">
        <f>'Orig. fully-reconciled - all'!#REF!-'Revised fully-reconciled - all'!CO3</f>
        <v>#REF!</v>
      </c>
      <c r="CR3" s="26" t="e">
        <f>'Orig. fully-reconciled - all'!#REF!-'Revised fully-reconciled - all'!CP3</f>
        <v>#REF!</v>
      </c>
      <c r="CS3" s="26" t="e">
        <f>'Orig. fully-reconciled - all'!#REF!-'Revised fully-reconciled - all'!CQ3</f>
        <v>#REF!</v>
      </c>
      <c r="CT3" s="26" t="e">
        <f>'Orig. fully-reconciled - all'!#REF!-'Revised fully-reconciled - all'!CR3</f>
        <v>#REF!</v>
      </c>
      <c r="CU3" s="26" t="e">
        <f>'Orig. fully-reconciled - all'!#REF!-'Revised fully-reconciled - all'!CS3</f>
        <v>#REF!</v>
      </c>
      <c r="CV3" s="26" t="e">
        <f>'Orig. fully-reconciled - all'!#REF!-'Revised fully-reconciled - all'!CT3</f>
        <v>#REF!</v>
      </c>
      <c r="CW3" s="26" t="e">
        <f>'Orig. fully-reconciled - all'!#REF!-'Revised fully-reconciled - all'!CU3</f>
        <v>#REF!</v>
      </c>
      <c r="CX3" s="26" t="e">
        <f>'Orig. fully-reconciled - all'!#REF!-'Revised fully-reconciled - all'!CV3</f>
        <v>#REF!</v>
      </c>
      <c r="CY3" s="26" t="e">
        <f>'Orig. fully-reconciled - all'!#REF!-'Revised fully-reconciled - all'!CW3</f>
        <v>#REF!</v>
      </c>
      <c r="CZ3" s="26" t="e">
        <f>'Orig. fully-reconciled - all'!#REF!-'Revised fully-reconciled - all'!CX3</f>
        <v>#REF!</v>
      </c>
    </row>
    <row r="4" spans="4:104">
      <c r="D4" s="15" t="s">
        <v>18</v>
      </c>
      <c r="E4" s="26">
        <f>'Orig. fully-reconciled - all'!C4-'Revised fully-reconciled - all'!C4</f>
        <v>0</v>
      </c>
      <c r="F4" s="26">
        <f>'Orig. fully-reconciled - all'!D4-'Revised fully-reconciled - all'!D4</f>
        <v>0</v>
      </c>
      <c r="G4" s="26">
        <f>'Orig. fully-reconciled - all'!E4-'Revised fully-reconciled - all'!E4</f>
        <v>0</v>
      </c>
      <c r="H4" s="26">
        <f>'Orig. fully-reconciled - all'!F4-'Revised fully-reconciled - all'!F4</f>
        <v>0</v>
      </c>
      <c r="I4" s="26">
        <f>'Orig. fully-reconciled - all'!G4-'Revised fully-reconciled - all'!G4</f>
        <v>0</v>
      </c>
      <c r="J4" s="26">
        <f>'Orig. fully-reconciled - all'!H4-'Revised fully-reconciled - all'!H4</f>
        <v>0</v>
      </c>
      <c r="K4" s="26">
        <f>'Orig. fully-reconciled - all'!I4-'Revised fully-reconciled - all'!I4</f>
        <v>0</v>
      </c>
      <c r="L4" s="26">
        <f>'Orig. fully-reconciled - all'!J4-'Revised fully-reconciled - all'!J4</f>
        <v>0</v>
      </c>
      <c r="M4" s="26">
        <f>'Orig. fully-reconciled - all'!K4-'Revised fully-reconciled - all'!K4</f>
        <v>0</v>
      </c>
      <c r="N4" s="26">
        <f>'Orig. fully-reconciled - all'!L4-'Revised fully-reconciled - all'!L4</f>
        <v>0</v>
      </c>
      <c r="O4" s="26">
        <f>'Orig. fully-reconciled - all'!M4-'Revised fully-reconciled - all'!M4</f>
        <v>0</v>
      </c>
      <c r="P4" s="26">
        <f>'Orig. fully-reconciled - all'!N4-'Revised fully-reconciled - all'!N4</f>
        <v>0</v>
      </c>
      <c r="Q4" s="26">
        <f>'Orig. fully-reconciled - all'!O4-'Revised fully-reconciled - all'!O4</f>
        <v>0</v>
      </c>
      <c r="R4" s="26">
        <f>'Orig. fully-reconciled - all'!P4-'Revised fully-reconciled - all'!P4</f>
        <v>0</v>
      </c>
      <c r="S4" s="26">
        <f>'Orig. fully-reconciled - all'!Q4-'Revised fully-reconciled - all'!Q4</f>
        <v>0</v>
      </c>
      <c r="T4" s="26">
        <f>'Orig. fully-reconciled - all'!R4-'Revised fully-reconciled - all'!R4</f>
        <v>0</v>
      </c>
      <c r="U4" s="26">
        <f>'Orig. fully-reconciled - all'!S4-'Revised fully-reconciled - all'!S4</f>
        <v>0</v>
      </c>
      <c r="V4" s="26">
        <f>'Orig. fully-reconciled - all'!T4-'Revised fully-reconciled - all'!T4</f>
        <v>0</v>
      </c>
      <c r="W4" s="26">
        <f>'Orig. fully-reconciled - all'!U4-'Revised fully-reconciled - all'!U4</f>
        <v>0</v>
      </c>
      <c r="X4" s="26">
        <f>'Orig. fully-reconciled - all'!V4-'Revised fully-reconciled - all'!V4</f>
        <v>0</v>
      </c>
      <c r="Y4" s="26">
        <f>'Orig. fully-reconciled - all'!W4-'Revised fully-reconciled - all'!W4</f>
        <v>0</v>
      </c>
      <c r="Z4" s="26">
        <f>'Orig. fully-reconciled - all'!X4-'Revised fully-reconciled - all'!X4</f>
        <v>0</v>
      </c>
      <c r="AA4" s="26">
        <f>'Orig. fully-reconciled - all'!Y4-'Revised fully-reconciled - all'!Y4</f>
        <v>0</v>
      </c>
      <c r="AB4" s="26">
        <f>'Orig. fully-reconciled - all'!Z4-'Revised fully-reconciled - all'!Z4</f>
        <v>0</v>
      </c>
      <c r="AC4" s="26">
        <f>'Orig. fully-reconciled - all'!AA4-'Revised fully-reconciled - all'!AA4</f>
        <v>0</v>
      </c>
      <c r="AD4" s="26">
        <f>'Orig. fully-reconciled - all'!AB4-'Revised fully-reconciled - all'!AB4</f>
        <v>0</v>
      </c>
      <c r="AE4" s="26">
        <f>'Orig. fully-reconciled - all'!AC4-'Revised fully-reconciled - all'!AC4</f>
        <v>0</v>
      </c>
      <c r="AF4" s="26">
        <f>'Orig. fully-reconciled - all'!AD4-'Revised fully-reconciled - all'!AD4</f>
        <v>0</v>
      </c>
      <c r="AG4" s="26">
        <f>'Orig. fully-reconciled - all'!AE4-'Revised fully-reconciled - all'!AE4</f>
        <v>0</v>
      </c>
      <c r="AH4" s="26">
        <f>'Orig. fully-reconciled - all'!AF4-'Revised fully-reconciled - all'!AF4</f>
        <v>0</v>
      </c>
      <c r="AI4" s="26">
        <f>'Orig. fully-reconciled - all'!AG4-'Revised fully-reconciled - all'!AG4</f>
        <v>0</v>
      </c>
      <c r="AJ4" s="26">
        <f>'Orig. fully-reconciled - all'!AH4-'Revised fully-reconciled - all'!AH4</f>
        <v>0</v>
      </c>
      <c r="AK4" s="26">
        <f>'Orig. fully-reconciled - all'!AI4-'Revised fully-reconciled - all'!AI4</f>
        <v>0</v>
      </c>
      <c r="AL4" s="26">
        <f>'Orig. fully-reconciled - all'!AJ4-'Revised fully-reconciled - all'!AJ4</f>
        <v>0</v>
      </c>
      <c r="AM4" s="26">
        <f>'Orig. fully-reconciled - all'!AK4-'Revised fully-reconciled - all'!AK4</f>
        <v>0</v>
      </c>
      <c r="AN4" s="26">
        <f>'Orig. fully-reconciled - all'!AL4-'Revised fully-reconciled - all'!AL4</f>
        <v>0</v>
      </c>
      <c r="AO4" s="26">
        <f>'Orig. fully-reconciled - all'!AM4-'Revised fully-reconciled - all'!AM4</f>
        <v>4.5574655160862676E-14</v>
      </c>
      <c r="AP4" s="26">
        <f>'Orig. fully-reconciled - all'!AN4-'Revised fully-reconciled - all'!AN4</f>
        <v>0</v>
      </c>
      <c r="AQ4" s="26">
        <f>'Orig. fully-reconciled - all'!AO4-'Revised fully-reconciled - all'!AO4</f>
        <v>-4.2632564145606011E-14</v>
      </c>
      <c r="AR4" s="26">
        <f>'Orig. fully-reconciled - all'!AP4-'Revised fully-reconciled - all'!AP4</f>
        <v>0</v>
      </c>
      <c r="AS4" s="26">
        <f>'Orig. fully-reconciled - all'!AQ4-'Revised fully-reconciled - all'!AQ4</f>
        <v>-2.4868995751603507E-14</v>
      </c>
      <c r="AT4" s="26">
        <f>'Orig. fully-reconciled - all'!AR4-'Revised fully-reconciled - all'!AR4</f>
        <v>5.2402526762307389E-14</v>
      </c>
      <c r="AU4" s="26">
        <f>'Orig. fully-reconciled - all'!AS4-'Revised fully-reconciled - all'!AS4</f>
        <v>-1.1168843627729075E-13</v>
      </c>
      <c r="AV4" s="26">
        <f>'Orig. fully-reconciled - all'!AT4-'Revised fully-reconciled - all'!AT4</f>
        <v>-8.3488771451811772E-14</v>
      </c>
      <c r="AW4" s="26">
        <f>'Orig. fully-reconciled - all'!AU4-'Revised fully-reconciled - all'!AU4</f>
        <v>6.3948846218409017E-14</v>
      </c>
      <c r="AX4" s="26">
        <f>'Orig. fully-reconciled - all'!AV4-'Revised fully-reconciled - all'!AV4</f>
        <v>-1.1368683772161603E-13</v>
      </c>
      <c r="AY4" s="26">
        <f>'Orig. fully-reconciled - all'!AW4-'Revised fully-reconciled - all'!AW4</f>
        <v>3.5527136788005009E-14</v>
      </c>
      <c r="AZ4" s="26">
        <f>'Orig. fully-reconciled - all'!AX4-'Revised fully-reconciled - all'!AX4</f>
        <v>-7.2830630415410269E-14</v>
      </c>
      <c r="BA4" s="26">
        <f>'Orig. fully-reconciled - all'!AY4-'Revised fully-reconciled - all'!AY4</f>
        <v>-2.1316282072803006E-14</v>
      </c>
      <c r="BB4" s="26">
        <f>'Orig. fully-reconciled - all'!AZ4-'Revised fully-reconciled - all'!AZ4</f>
        <v>3.3639757646142243E-14</v>
      </c>
      <c r="BC4" s="26">
        <f>'Orig. fully-reconciled - all'!BA4-'Revised fully-reconciled - all'!BA4</f>
        <v>3.6415315207705135E-14</v>
      </c>
      <c r="BD4" s="26">
        <f>'Orig. fully-reconciled - all'!BB4-'Revised fully-reconciled - all'!BB4</f>
        <v>0</v>
      </c>
      <c r="BE4" s="26">
        <f>'Orig. fully-reconciled - all'!BC4-'Revised fully-reconciled - all'!BC4</f>
        <v>-2.4868995751603507E-14</v>
      </c>
      <c r="BF4" s="26">
        <f>'Orig. fully-reconciled - all'!BD4-'Revised fully-reconciled - all'!BD4</f>
        <v>1.2878587085651816E-14</v>
      </c>
      <c r="BG4" s="26">
        <f>'Orig. fully-reconciled - all'!BE4-'Revised fully-reconciled - all'!BE4</f>
        <v>5.0182080713057076E-14</v>
      </c>
      <c r="BH4" s="26">
        <f>'Orig. fully-reconciled - all'!BF4-'Revised fully-reconciled - all'!BF4</f>
        <v>6.4392935428259079E-14</v>
      </c>
      <c r="BI4" s="26">
        <f>'Orig. fully-reconciled - all'!BG4-'Revised fully-reconciled - all'!BG4</f>
        <v>0</v>
      </c>
      <c r="BJ4" s="26">
        <f>'Orig. fully-reconciled - all'!BH4-'Revised fully-reconciled - all'!BH4</f>
        <v>-6.3948846218409017E-14</v>
      </c>
      <c r="BK4" s="26">
        <f>'Orig. fully-reconciled - all'!BI4-'Revised fully-reconciled - all'!BI4</f>
        <v>1.8007199999999521</v>
      </c>
      <c r="BL4" s="26">
        <f>'Orig. fully-reconciled - all'!BJ4-'Revised fully-reconciled - all'!BJ4</f>
        <v>1.8048470000001022</v>
      </c>
      <c r="BM4" s="26" t="e">
        <f>'Orig. fully-reconciled - all'!#REF!-'Revised fully-reconciled - all'!BK4</f>
        <v>#REF!</v>
      </c>
      <c r="BN4" s="26" t="e">
        <f>'Orig. fully-reconciled - all'!#REF!-'Revised fully-reconciled - all'!BL4</f>
        <v>#REF!</v>
      </c>
      <c r="BO4" s="26" t="e">
        <f>'Orig. fully-reconciled - all'!#REF!-'Revised fully-reconciled - all'!BM4</f>
        <v>#REF!</v>
      </c>
      <c r="BP4" s="26" t="e">
        <f>'Orig. fully-reconciled - all'!#REF!-'Revised fully-reconciled - all'!BN4</f>
        <v>#REF!</v>
      </c>
      <c r="BQ4" s="26" t="e">
        <f>'Orig. fully-reconciled - all'!#REF!-'Revised fully-reconciled - all'!BO4</f>
        <v>#REF!</v>
      </c>
      <c r="BR4" s="26" t="e">
        <f>'Orig. fully-reconciled - all'!#REF!-'Revised fully-reconciled - all'!BP4</f>
        <v>#REF!</v>
      </c>
      <c r="BS4" s="26" t="e">
        <f>'Orig. fully-reconciled - all'!#REF!-'Revised fully-reconciled - all'!BQ4</f>
        <v>#REF!</v>
      </c>
      <c r="BT4" s="26" t="e">
        <f>'Orig. fully-reconciled - all'!#REF!-'Revised fully-reconciled - all'!BR4</f>
        <v>#REF!</v>
      </c>
      <c r="BU4" s="26" t="e">
        <f>'Orig. fully-reconciled - all'!#REF!-'Revised fully-reconciled - all'!BS4</f>
        <v>#REF!</v>
      </c>
      <c r="BV4" s="26" t="e">
        <f>'Orig. fully-reconciled - all'!#REF!-'Revised fully-reconciled - all'!BT4</f>
        <v>#REF!</v>
      </c>
      <c r="BW4" s="26" t="e">
        <f>'Orig. fully-reconciled - all'!#REF!-'Revised fully-reconciled - all'!BU4</f>
        <v>#REF!</v>
      </c>
      <c r="BX4" s="26" t="e">
        <f>'Orig. fully-reconciled - all'!#REF!-'Revised fully-reconciled - all'!BV4</f>
        <v>#REF!</v>
      </c>
      <c r="BY4" s="26" t="e">
        <f>'Orig. fully-reconciled - all'!#REF!-'Revised fully-reconciled - all'!BW4</f>
        <v>#REF!</v>
      </c>
      <c r="BZ4" s="26" t="e">
        <f>'Orig. fully-reconciled - all'!#REF!-'Revised fully-reconciled - all'!BX4</f>
        <v>#REF!</v>
      </c>
      <c r="CA4" s="26" t="e">
        <f>'Orig. fully-reconciled - all'!#REF!-'Revised fully-reconciled - all'!BY4</f>
        <v>#REF!</v>
      </c>
      <c r="CB4" s="26" t="e">
        <f>'Orig. fully-reconciled - all'!#REF!-'Revised fully-reconciled - all'!BZ4</f>
        <v>#REF!</v>
      </c>
      <c r="CC4" s="26" t="e">
        <f>'Orig. fully-reconciled - all'!#REF!-'Revised fully-reconciled - all'!CA4</f>
        <v>#REF!</v>
      </c>
      <c r="CD4" s="26" t="e">
        <f>'Orig. fully-reconciled - all'!#REF!-'Revised fully-reconciled - all'!CB4</f>
        <v>#REF!</v>
      </c>
      <c r="CE4" s="26" t="e">
        <f>'Orig. fully-reconciled - all'!#REF!-'Revised fully-reconciled - all'!CC4</f>
        <v>#REF!</v>
      </c>
      <c r="CF4" s="26" t="e">
        <f>'Orig. fully-reconciled - all'!#REF!-'Revised fully-reconciled - all'!CD4</f>
        <v>#REF!</v>
      </c>
      <c r="CG4" s="26" t="e">
        <f>'Orig. fully-reconciled - all'!#REF!-'Revised fully-reconciled - all'!CE4</f>
        <v>#REF!</v>
      </c>
      <c r="CH4" s="26" t="e">
        <f>'Orig. fully-reconciled - all'!#REF!-'Revised fully-reconciled - all'!CF4</f>
        <v>#REF!</v>
      </c>
      <c r="CI4" s="26" t="e">
        <f>'Orig. fully-reconciled - all'!#REF!-'Revised fully-reconciled - all'!CG4</f>
        <v>#REF!</v>
      </c>
      <c r="CJ4" s="26" t="e">
        <f>'Orig. fully-reconciled - all'!#REF!-'Revised fully-reconciled - all'!CH4</f>
        <v>#REF!</v>
      </c>
      <c r="CK4" s="26" t="e">
        <f>'Orig. fully-reconciled - all'!#REF!-'Revised fully-reconciled - all'!CI4</f>
        <v>#REF!</v>
      </c>
      <c r="CL4" s="26" t="e">
        <f>'Orig. fully-reconciled - all'!#REF!-'Revised fully-reconciled - all'!CJ4</f>
        <v>#REF!</v>
      </c>
      <c r="CM4" s="26" t="e">
        <f>'Orig. fully-reconciled - all'!#REF!-'Revised fully-reconciled - all'!CK4</f>
        <v>#REF!</v>
      </c>
      <c r="CN4" s="26" t="e">
        <f>'Orig. fully-reconciled - all'!#REF!-'Revised fully-reconciled - all'!CL4</f>
        <v>#REF!</v>
      </c>
      <c r="CO4" s="26" t="e">
        <f>'Orig. fully-reconciled - all'!#REF!-'Revised fully-reconciled - all'!CM4</f>
        <v>#REF!</v>
      </c>
      <c r="CP4" s="26" t="e">
        <f>'Orig. fully-reconciled - all'!#REF!-'Revised fully-reconciled - all'!CN4</f>
        <v>#REF!</v>
      </c>
      <c r="CQ4" s="26" t="e">
        <f>'Orig. fully-reconciled - all'!#REF!-'Revised fully-reconciled - all'!CO4</f>
        <v>#REF!</v>
      </c>
      <c r="CR4" s="26" t="e">
        <f>'Orig. fully-reconciled - all'!#REF!-'Revised fully-reconciled - all'!CP4</f>
        <v>#REF!</v>
      </c>
      <c r="CS4" s="26" t="e">
        <f>'Orig. fully-reconciled - all'!#REF!-'Revised fully-reconciled - all'!CQ4</f>
        <v>#REF!</v>
      </c>
      <c r="CT4" s="26" t="e">
        <f>'Orig. fully-reconciled - all'!#REF!-'Revised fully-reconciled - all'!CR4</f>
        <v>#REF!</v>
      </c>
      <c r="CU4" s="26" t="e">
        <f>'Orig. fully-reconciled - all'!#REF!-'Revised fully-reconciled - all'!CS4</f>
        <v>#REF!</v>
      </c>
      <c r="CV4" s="26" t="e">
        <f>'Orig. fully-reconciled - all'!#REF!-'Revised fully-reconciled - all'!CT4</f>
        <v>#REF!</v>
      </c>
      <c r="CW4" s="26" t="e">
        <f>'Orig. fully-reconciled - all'!#REF!-'Revised fully-reconciled - all'!CU4</f>
        <v>#REF!</v>
      </c>
      <c r="CX4" s="26" t="e">
        <f>'Orig. fully-reconciled - all'!#REF!-'Revised fully-reconciled - all'!CV4</f>
        <v>#REF!</v>
      </c>
      <c r="CY4" s="26" t="e">
        <f>'Orig. fully-reconciled - all'!#REF!-'Revised fully-reconciled - all'!CW4</f>
        <v>#REF!</v>
      </c>
      <c r="CZ4" s="26" t="e">
        <f>'Orig. fully-reconciled - all'!#REF!-'Revised fully-reconciled - all'!CX4</f>
        <v>#REF!</v>
      </c>
    </row>
    <row r="5" spans="4:104">
      <c r="D5" s="15" t="s">
        <v>19</v>
      </c>
      <c r="E5" s="26">
        <f>'Orig. fully-reconciled - all'!C5-'Revised fully-reconciled - all'!C5</f>
        <v>0</v>
      </c>
      <c r="F5" s="26">
        <f>'Orig. fully-reconciled - all'!D5-'Revised fully-reconciled - all'!D5</f>
        <v>0</v>
      </c>
      <c r="G5" s="26">
        <f>'Orig. fully-reconciled - all'!E5-'Revised fully-reconciled - all'!E5</f>
        <v>0</v>
      </c>
      <c r="H5" s="26">
        <f>'Orig. fully-reconciled - all'!F5-'Revised fully-reconciled - all'!F5</f>
        <v>0</v>
      </c>
      <c r="I5" s="26">
        <f>'Orig. fully-reconciled - all'!G5-'Revised fully-reconciled - all'!G5</f>
        <v>0</v>
      </c>
      <c r="J5" s="26">
        <f>'Orig. fully-reconciled - all'!H5-'Revised fully-reconciled - all'!H5</f>
        <v>0</v>
      </c>
      <c r="K5" s="26">
        <f>'Orig. fully-reconciled - all'!I5-'Revised fully-reconciled - all'!I5</f>
        <v>0</v>
      </c>
      <c r="L5" s="26">
        <f>'Orig. fully-reconciled - all'!J5-'Revised fully-reconciled - all'!J5</f>
        <v>0</v>
      </c>
      <c r="M5" s="26">
        <f>'Orig. fully-reconciled - all'!K5-'Revised fully-reconciled - all'!K5</f>
        <v>0</v>
      </c>
      <c r="N5" s="26">
        <f>'Orig. fully-reconciled - all'!L5-'Revised fully-reconciled - all'!L5</f>
        <v>0</v>
      </c>
      <c r="O5" s="26">
        <f>'Orig. fully-reconciled - all'!M5-'Revised fully-reconciled - all'!M5</f>
        <v>0</v>
      </c>
      <c r="P5" s="26">
        <f>'Orig. fully-reconciled - all'!N5-'Revised fully-reconciled - all'!N5</f>
        <v>0</v>
      </c>
      <c r="Q5" s="26">
        <f>'Orig. fully-reconciled - all'!O5-'Revised fully-reconciled - all'!O5</f>
        <v>0</v>
      </c>
      <c r="R5" s="26">
        <f>'Orig. fully-reconciled - all'!P5-'Revised fully-reconciled - all'!P5</f>
        <v>0</v>
      </c>
      <c r="S5" s="26">
        <f>'Orig. fully-reconciled - all'!Q5-'Revised fully-reconciled - all'!Q5</f>
        <v>0</v>
      </c>
      <c r="T5" s="26">
        <f>'Orig. fully-reconciled - all'!R5-'Revised fully-reconciled - all'!R5</f>
        <v>0</v>
      </c>
      <c r="U5" s="26">
        <f>'Orig. fully-reconciled - all'!S5-'Revised fully-reconciled - all'!S5</f>
        <v>0</v>
      </c>
      <c r="V5" s="26">
        <f>'Orig. fully-reconciled - all'!T5-'Revised fully-reconciled - all'!T5</f>
        <v>0</v>
      </c>
      <c r="W5" s="26">
        <f>'Orig. fully-reconciled - all'!U5-'Revised fully-reconciled - all'!U5</f>
        <v>0</v>
      </c>
      <c r="X5" s="26">
        <f>'Orig. fully-reconciled - all'!V5-'Revised fully-reconciled - all'!V5</f>
        <v>0</v>
      </c>
      <c r="Y5" s="26">
        <f>'Orig. fully-reconciled - all'!W5-'Revised fully-reconciled - all'!W5</f>
        <v>0</v>
      </c>
      <c r="Z5" s="26">
        <f>'Orig. fully-reconciled - all'!X5-'Revised fully-reconciled - all'!X5</f>
        <v>0</v>
      </c>
      <c r="AA5" s="26">
        <f>'Orig. fully-reconciled - all'!Y5-'Revised fully-reconciled - all'!Y5</f>
        <v>0</v>
      </c>
      <c r="AB5" s="26">
        <f>'Orig. fully-reconciled - all'!Z5-'Revised fully-reconciled - all'!Z5</f>
        <v>0</v>
      </c>
      <c r="AC5" s="26">
        <f>'Orig. fully-reconciled - all'!AA5-'Revised fully-reconciled - all'!AA5</f>
        <v>0</v>
      </c>
      <c r="AD5" s="26">
        <f>'Orig. fully-reconciled - all'!AB5-'Revised fully-reconciled - all'!AB5</f>
        <v>0</v>
      </c>
      <c r="AE5" s="26">
        <f>'Orig. fully-reconciled - all'!AC5-'Revised fully-reconciled - all'!AC5</f>
        <v>0</v>
      </c>
      <c r="AF5" s="26">
        <f>'Orig. fully-reconciled - all'!AD5-'Revised fully-reconciled - all'!AD5</f>
        <v>0</v>
      </c>
      <c r="AG5" s="26">
        <f>'Orig. fully-reconciled - all'!AE5-'Revised fully-reconciled - all'!AE5</f>
        <v>0</v>
      </c>
      <c r="AH5" s="26">
        <f>'Orig. fully-reconciled - all'!AF5-'Revised fully-reconciled - all'!AF5</f>
        <v>0</v>
      </c>
      <c r="AI5" s="26">
        <f>'Orig. fully-reconciled - all'!AG5-'Revised fully-reconciled - all'!AG5</f>
        <v>0</v>
      </c>
      <c r="AJ5" s="26">
        <f>'Orig. fully-reconciled - all'!AH5-'Revised fully-reconciled - all'!AH5</f>
        <v>0</v>
      </c>
      <c r="AK5" s="26">
        <f>'Orig. fully-reconciled - all'!AI5-'Revised fully-reconciled - all'!AI5</f>
        <v>0</v>
      </c>
      <c r="AL5" s="26">
        <f>'Orig. fully-reconciled - all'!AJ5-'Revised fully-reconciled - all'!AJ5</f>
        <v>0</v>
      </c>
      <c r="AM5" s="26">
        <f>'Orig. fully-reconciled - all'!AK5-'Revised fully-reconciled - all'!AK5</f>
        <v>0</v>
      </c>
      <c r="AN5" s="26">
        <f>'Orig. fully-reconciled - all'!AL5-'Revised fully-reconciled - all'!AL5</f>
        <v>0</v>
      </c>
      <c r="AO5" s="26">
        <f>'Orig. fully-reconciled - all'!AM5-'Revised fully-reconciled - all'!AM5</f>
        <v>-1.3322676295501878E-14</v>
      </c>
      <c r="AP5" s="26">
        <f>'Orig. fully-reconciled - all'!AN5-'Revised fully-reconciled - all'!AN5</f>
        <v>-3.5527136788005009E-14</v>
      </c>
      <c r="AQ5" s="26">
        <f>'Orig. fully-reconciled - all'!AO5-'Revised fully-reconciled - all'!AO5</f>
        <v>2.7533531010703882E-14</v>
      </c>
      <c r="AR5" s="26">
        <f>'Orig. fully-reconciled - all'!AP5-'Revised fully-reconciled - all'!AP5</f>
        <v>-1.5987211554602254E-14</v>
      </c>
      <c r="AS5" s="26">
        <f>'Orig. fully-reconciled - all'!AQ5-'Revised fully-reconciled - all'!AQ5</f>
        <v>-2.7977620220553945E-14</v>
      </c>
      <c r="AT5" s="26">
        <f>'Orig. fully-reconciled - all'!AR5-'Revised fully-reconciled - all'!AR5</f>
        <v>-9.7699626167013776E-15</v>
      </c>
      <c r="AU5" s="26">
        <f>'Orig. fully-reconciled - all'!AS5-'Revised fully-reconciled - all'!AS5</f>
        <v>9.5923269327613525E-14</v>
      </c>
      <c r="AV5" s="26">
        <f>'Orig. fully-reconciled - all'!AT5-'Revised fully-reconciled - all'!AT5</f>
        <v>-3.907985046680551E-14</v>
      </c>
      <c r="AW5" s="26">
        <f>'Orig. fully-reconciled - all'!AU5-'Revised fully-reconciled - all'!AU5</f>
        <v>1.0658141036401503E-13</v>
      </c>
      <c r="AX5" s="26">
        <f>'Orig. fully-reconciled - all'!AV5-'Revised fully-reconciled - all'!AV5</f>
        <v>0</v>
      </c>
      <c r="AY5" s="26">
        <f>'Orig. fully-reconciled - all'!AW5-'Revised fully-reconciled - all'!AW5</f>
        <v>8.1712414612411521E-14</v>
      </c>
      <c r="AZ5" s="26">
        <f>'Orig. fully-reconciled - all'!AX5-'Revised fully-reconciled - all'!AX5</f>
        <v>-1.0125233984581428E-13</v>
      </c>
      <c r="BA5" s="26">
        <f>'Orig. fully-reconciled - all'!AY5-'Revised fully-reconciled - all'!AY5</f>
        <v>-2.2204460492503131E-15</v>
      </c>
      <c r="BB5" s="26">
        <f>'Orig. fully-reconciled - all'!AZ5-'Revised fully-reconciled - all'!AZ5</f>
        <v>4.6185277824406512E-14</v>
      </c>
      <c r="BC5" s="26">
        <f>'Orig. fully-reconciled - all'!BA5-'Revised fully-reconciled - all'!BA5</f>
        <v>-7.1054273576010019E-15</v>
      </c>
      <c r="BD5" s="26">
        <f>'Orig. fully-reconciled - all'!BB5-'Revised fully-reconciled - all'!BB5</f>
        <v>3.1974423109204508E-14</v>
      </c>
      <c r="BE5" s="26">
        <f>'Orig. fully-reconciled - all'!BC5-'Revised fully-reconciled - all'!BC5</f>
        <v>-4.7961634663806763E-14</v>
      </c>
      <c r="BF5" s="26">
        <f>'Orig. fully-reconciled - all'!BD5-'Revised fully-reconciled - all'!BD5</f>
        <v>0</v>
      </c>
      <c r="BG5" s="26">
        <f>'Orig. fully-reconciled - all'!BE5-'Revised fully-reconciled - all'!BE5</f>
        <v>-2.3092638912203256E-14</v>
      </c>
      <c r="BH5" s="26">
        <f>'Orig. fully-reconciled - all'!BF5-'Revised fully-reconciled - all'!BF5</f>
        <v>-2.3092638912203256E-14</v>
      </c>
      <c r="BI5" s="26">
        <f>'Orig. fully-reconciled - all'!BG5-'Revised fully-reconciled - all'!BG5</f>
        <v>2.0611320000001108</v>
      </c>
      <c r="BJ5" s="26">
        <f>'Orig. fully-reconciled - all'!BH5-'Revised fully-reconciled - all'!BH5</f>
        <v>2.0911129999998632</v>
      </c>
      <c r="BK5" s="26">
        <f>'Orig. fully-reconciled - all'!BI5-'Revised fully-reconciled - all'!BI5</f>
        <v>-4.4562999999862463E-2</v>
      </c>
      <c r="BL5" s="26">
        <f>'Orig. fully-reconciled - all'!BJ5-'Revised fully-reconciled - all'!BJ5</f>
        <v>-8.5284000000114712E-2</v>
      </c>
      <c r="BM5" s="26" t="e">
        <f>'Orig. fully-reconciled - all'!#REF!-'Revised fully-reconciled - all'!BK5</f>
        <v>#REF!</v>
      </c>
      <c r="BN5" s="26" t="e">
        <f>'Orig. fully-reconciled - all'!#REF!-'Revised fully-reconciled - all'!BL5</f>
        <v>#REF!</v>
      </c>
      <c r="BO5" s="26" t="e">
        <f>'Orig. fully-reconciled - all'!#REF!-'Revised fully-reconciled - all'!BM5</f>
        <v>#REF!</v>
      </c>
      <c r="BP5" s="26" t="e">
        <f>'Orig. fully-reconciled - all'!#REF!-'Revised fully-reconciled - all'!BN5</f>
        <v>#REF!</v>
      </c>
      <c r="BQ5" s="26" t="e">
        <f>'Orig. fully-reconciled - all'!#REF!-'Revised fully-reconciled - all'!BO5</f>
        <v>#REF!</v>
      </c>
      <c r="BR5" s="26" t="e">
        <f>'Orig. fully-reconciled - all'!#REF!-'Revised fully-reconciled - all'!BP5</f>
        <v>#REF!</v>
      </c>
      <c r="BS5" s="26" t="e">
        <f>'Orig. fully-reconciled - all'!#REF!-'Revised fully-reconciled - all'!BQ5</f>
        <v>#REF!</v>
      </c>
      <c r="BT5" s="26" t="e">
        <f>'Orig. fully-reconciled - all'!#REF!-'Revised fully-reconciled - all'!BR5</f>
        <v>#REF!</v>
      </c>
      <c r="BU5" s="26" t="e">
        <f>'Orig. fully-reconciled - all'!#REF!-'Revised fully-reconciled - all'!BS5</f>
        <v>#REF!</v>
      </c>
      <c r="BV5" s="26" t="e">
        <f>'Orig. fully-reconciled - all'!#REF!-'Revised fully-reconciled - all'!BT5</f>
        <v>#REF!</v>
      </c>
      <c r="BW5" s="26" t="e">
        <f>'Orig. fully-reconciled - all'!#REF!-'Revised fully-reconciled - all'!BU5</f>
        <v>#REF!</v>
      </c>
      <c r="BX5" s="26" t="e">
        <f>'Orig. fully-reconciled - all'!#REF!-'Revised fully-reconciled - all'!BV5</f>
        <v>#REF!</v>
      </c>
      <c r="BY5" s="26" t="e">
        <f>'Orig. fully-reconciled - all'!#REF!-'Revised fully-reconciled - all'!BW5</f>
        <v>#REF!</v>
      </c>
      <c r="BZ5" s="26" t="e">
        <f>'Orig. fully-reconciled - all'!#REF!-'Revised fully-reconciled - all'!BX5</f>
        <v>#REF!</v>
      </c>
      <c r="CA5" s="26" t="e">
        <f>'Orig. fully-reconciled - all'!#REF!-'Revised fully-reconciled - all'!BY5</f>
        <v>#REF!</v>
      </c>
      <c r="CB5" s="26" t="e">
        <f>'Orig. fully-reconciled - all'!#REF!-'Revised fully-reconciled - all'!BZ5</f>
        <v>#REF!</v>
      </c>
      <c r="CC5" s="26" t="e">
        <f>'Orig. fully-reconciled - all'!#REF!-'Revised fully-reconciled - all'!CA5</f>
        <v>#REF!</v>
      </c>
      <c r="CD5" s="26" t="e">
        <f>'Orig. fully-reconciled - all'!#REF!-'Revised fully-reconciled - all'!CB5</f>
        <v>#REF!</v>
      </c>
      <c r="CE5" s="26" t="e">
        <f>'Orig. fully-reconciled - all'!#REF!-'Revised fully-reconciled - all'!CC5</f>
        <v>#REF!</v>
      </c>
      <c r="CF5" s="26" t="e">
        <f>'Orig. fully-reconciled - all'!#REF!-'Revised fully-reconciled - all'!CD5</f>
        <v>#REF!</v>
      </c>
      <c r="CG5" s="26" t="e">
        <f>'Orig. fully-reconciled - all'!#REF!-'Revised fully-reconciled - all'!CE5</f>
        <v>#REF!</v>
      </c>
      <c r="CH5" s="26" t="e">
        <f>'Orig. fully-reconciled - all'!#REF!-'Revised fully-reconciled - all'!CF5</f>
        <v>#REF!</v>
      </c>
      <c r="CI5" s="26" t="e">
        <f>'Orig. fully-reconciled - all'!#REF!-'Revised fully-reconciled - all'!CG5</f>
        <v>#REF!</v>
      </c>
      <c r="CJ5" s="26" t="e">
        <f>'Orig. fully-reconciled - all'!#REF!-'Revised fully-reconciled - all'!CH5</f>
        <v>#REF!</v>
      </c>
      <c r="CK5" s="26" t="e">
        <f>'Orig. fully-reconciled - all'!#REF!-'Revised fully-reconciled - all'!CI5</f>
        <v>#REF!</v>
      </c>
      <c r="CL5" s="26" t="e">
        <f>'Orig. fully-reconciled - all'!#REF!-'Revised fully-reconciled - all'!CJ5</f>
        <v>#REF!</v>
      </c>
      <c r="CM5" s="26" t="e">
        <f>'Orig. fully-reconciled - all'!#REF!-'Revised fully-reconciled - all'!CK5</f>
        <v>#REF!</v>
      </c>
      <c r="CN5" s="26" t="e">
        <f>'Orig. fully-reconciled - all'!#REF!-'Revised fully-reconciled - all'!CL5</f>
        <v>#REF!</v>
      </c>
      <c r="CO5" s="26" t="e">
        <f>'Orig. fully-reconciled - all'!#REF!-'Revised fully-reconciled - all'!CM5</f>
        <v>#REF!</v>
      </c>
      <c r="CP5" s="26" t="e">
        <f>'Orig. fully-reconciled - all'!#REF!-'Revised fully-reconciled - all'!CN5</f>
        <v>#REF!</v>
      </c>
      <c r="CQ5" s="26" t="e">
        <f>'Orig. fully-reconciled - all'!#REF!-'Revised fully-reconciled - all'!CO5</f>
        <v>#REF!</v>
      </c>
      <c r="CR5" s="26" t="e">
        <f>'Orig. fully-reconciled - all'!#REF!-'Revised fully-reconciled - all'!CP5</f>
        <v>#REF!</v>
      </c>
      <c r="CS5" s="26" t="e">
        <f>'Orig. fully-reconciled - all'!#REF!-'Revised fully-reconciled - all'!CQ5</f>
        <v>#REF!</v>
      </c>
      <c r="CT5" s="26" t="e">
        <f>'Orig. fully-reconciled - all'!#REF!-'Revised fully-reconciled - all'!CR5</f>
        <v>#REF!</v>
      </c>
      <c r="CU5" s="26" t="e">
        <f>'Orig. fully-reconciled - all'!#REF!-'Revised fully-reconciled - all'!CS5</f>
        <v>#REF!</v>
      </c>
      <c r="CV5" s="26" t="e">
        <f>'Orig. fully-reconciled - all'!#REF!-'Revised fully-reconciled - all'!CT5</f>
        <v>#REF!</v>
      </c>
      <c r="CW5" s="26" t="e">
        <f>'Orig. fully-reconciled - all'!#REF!-'Revised fully-reconciled - all'!CU5</f>
        <v>#REF!</v>
      </c>
      <c r="CX5" s="26" t="e">
        <f>'Orig. fully-reconciled - all'!#REF!-'Revised fully-reconciled - all'!CV5</f>
        <v>#REF!</v>
      </c>
      <c r="CY5" s="26" t="e">
        <f>'Orig. fully-reconciled - all'!#REF!-'Revised fully-reconciled - all'!CW5</f>
        <v>#REF!</v>
      </c>
      <c r="CZ5" s="26" t="e">
        <f>'Orig. fully-reconciled - all'!#REF!-'Revised fully-reconciled - all'!CX5</f>
        <v>#REF!</v>
      </c>
    </row>
    <row r="6" spans="4:104">
      <c r="D6" s="15" t="s">
        <v>20</v>
      </c>
      <c r="E6" s="26">
        <f>'Orig. fully-reconciled - all'!C6-'Revised fully-reconciled - all'!C6</f>
        <v>0</v>
      </c>
      <c r="F6" s="26">
        <f>'Orig. fully-reconciled - all'!D6-'Revised fully-reconciled - all'!D6</f>
        <v>0</v>
      </c>
      <c r="G6" s="26">
        <f>'Orig. fully-reconciled - all'!E6-'Revised fully-reconciled - all'!E6</f>
        <v>0</v>
      </c>
      <c r="H6" s="26">
        <f>'Orig. fully-reconciled - all'!F6-'Revised fully-reconciled - all'!F6</f>
        <v>0</v>
      </c>
      <c r="I6" s="26">
        <f>'Orig. fully-reconciled - all'!G6-'Revised fully-reconciled - all'!G6</f>
        <v>0</v>
      </c>
      <c r="J6" s="26">
        <f>'Orig. fully-reconciled - all'!H6-'Revised fully-reconciled - all'!H6</f>
        <v>0</v>
      </c>
      <c r="K6" s="26">
        <f>'Orig. fully-reconciled - all'!I6-'Revised fully-reconciled - all'!I6</f>
        <v>0</v>
      </c>
      <c r="L6" s="26">
        <f>'Orig. fully-reconciled - all'!J6-'Revised fully-reconciled - all'!J6</f>
        <v>0</v>
      </c>
      <c r="M6" s="26">
        <f>'Orig. fully-reconciled - all'!K6-'Revised fully-reconciled - all'!K6</f>
        <v>0</v>
      </c>
      <c r="N6" s="26">
        <f>'Orig. fully-reconciled - all'!L6-'Revised fully-reconciled - all'!L6</f>
        <v>0</v>
      </c>
      <c r="O6" s="26">
        <f>'Orig. fully-reconciled - all'!M6-'Revised fully-reconciled - all'!M6</f>
        <v>0</v>
      </c>
      <c r="P6" s="26">
        <f>'Orig. fully-reconciled - all'!N6-'Revised fully-reconciled - all'!N6</f>
        <v>0</v>
      </c>
      <c r="Q6" s="26">
        <f>'Orig. fully-reconciled - all'!O6-'Revised fully-reconciled - all'!O6</f>
        <v>0</v>
      </c>
      <c r="R6" s="26">
        <f>'Orig. fully-reconciled - all'!P6-'Revised fully-reconciled - all'!P6</f>
        <v>0</v>
      </c>
      <c r="S6" s="26">
        <f>'Orig. fully-reconciled - all'!Q6-'Revised fully-reconciled - all'!Q6</f>
        <v>0</v>
      </c>
      <c r="T6" s="26">
        <f>'Orig. fully-reconciled - all'!R6-'Revised fully-reconciled - all'!R6</f>
        <v>0</v>
      </c>
      <c r="U6" s="26">
        <f>'Orig. fully-reconciled - all'!S6-'Revised fully-reconciled - all'!S6</f>
        <v>0</v>
      </c>
      <c r="V6" s="26">
        <f>'Orig. fully-reconciled - all'!T6-'Revised fully-reconciled - all'!T6</f>
        <v>0</v>
      </c>
      <c r="W6" s="26">
        <f>'Orig. fully-reconciled - all'!U6-'Revised fully-reconciled - all'!U6</f>
        <v>0</v>
      </c>
      <c r="X6" s="26">
        <f>'Orig. fully-reconciled - all'!V6-'Revised fully-reconciled - all'!V6</f>
        <v>0</v>
      </c>
      <c r="Y6" s="26">
        <f>'Orig. fully-reconciled - all'!W6-'Revised fully-reconciled - all'!W6</f>
        <v>0</v>
      </c>
      <c r="Z6" s="26">
        <f>'Orig. fully-reconciled - all'!X6-'Revised fully-reconciled - all'!X6</f>
        <v>0</v>
      </c>
      <c r="AA6" s="26">
        <f>'Orig. fully-reconciled - all'!Y6-'Revised fully-reconciled - all'!Y6</f>
        <v>0</v>
      </c>
      <c r="AB6" s="26">
        <f>'Orig. fully-reconciled - all'!Z6-'Revised fully-reconciled - all'!Z6</f>
        <v>0</v>
      </c>
      <c r="AC6" s="26">
        <f>'Orig. fully-reconciled - all'!AA6-'Revised fully-reconciled - all'!AA6</f>
        <v>0</v>
      </c>
      <c r="AD6" s="26">
        <f>'Orig. fully-reconciled - all'!AB6-'Revised fully-reconciled - all'!AB6</f>
        <v>0</v>
      </c>
      <c r="AE6" s="26">
        <f>'Orig. fully-reconciled - all'!AC6-'Revised fully-reconciled - all'!AC6</f>
        <v>0</v>
      </c>
      <c r="AF6" s="26">
        <f>'Orig. fully-reconciled - all'!AD6-'Revised fully-reconciled - all'!AD6</f>
        <v>0</v>
      </c>
      <c r="AG6" s="26">
        <f>'Orig. fully-reconciled - all'!AE6-'Revised fully-reconciled - all'!AE6</f>
        <v>0</v>
      </c>
      <c r="AH6" s="26">
        <f>'Orig. fully-reconciled - all'!AF6-'Revised fully-reconciled - all'!AF6</f>
        <v>0</v>
      </c>
      <c r="AI6" s="26">
        <f>'Orig. fully-reconciled - all'!AG6-'Revised fully-reconciled - all'!AG6</f>
        <v>0</v>
      </c>
      <c r="AJ6" s="26">
        <f>'Orig. fully-reconciled - all'!AH6-'Revised fully-reconciled - all'!AH6</f>
        <v>0</v>
      </c>
      <c r="AK6" s="26">
        <f>'Orig. fully-reconciled - all'!AI6-'Revised fully-reconciled - all'!AI6</f>
        <v>0</v>
      </c>
      <c r="AL6" s="26">
        <f>'Orig. fully-reconciled - all'!AJ6-'Revised fully-reconciled - all'!AJ6</f>
        <v>0</v>
      </c>
      <c r="AM6" s="26">
        <f>'Orig. fully-reconciled - all'!AK6-'Revised fully-reconciled - all'!AK6</f>
        <v>0</v>
      </c>
      <c r="AN6" s="26">
        <f>'Orig. fully-reconciled - all'!AL6-'Revised fully-reconciled - all'!AL6</f>
        <v>0</v>
      </c>
      <c r="AO6" s="26">
        <f>'Orig. fully-reconciled - all'!AM6-'Revised fully-reconciled - all'!AM6</f>
        <v>4.418687638008123E-14</v>
      </c>
      <c r="AP6" s="26">
        <f>'Orig. fully-reconciled - all'!AN6-'Revised fully-reconciled - all'!AN6</f>
        <v>1.3766765505351941E-14</v>
      </c>
      <c r="AQ6" s="26">
        <f>'Orig. fully-reconciled - all'!AO6-'Revised fully-reconciled - all'!AO6</f>
        <v>2.7200464103316335E-14</v>
      </c>
      <c r="AR6" s="26">
        <f>'Orig. fully-reconciled - all'!AP6-'Revised fully-reconciled - all'!AP6</f>
        <v>-4.0412118096355698E-14</v>
      </c>
      <c r="AS6" s="26">
        <f>'Orig. fully-reconciled - all'!AQ6-'Revised fully-reconciled - all'!AQ6</f>
        <v>-1.9539925233402755E-14</v>
      </c>
      <c r="AT6" s="26">
        <f>'Orig. fully-reconciled - all'!AR6-'Revised fully-reconciled - all'!AR6</f>
        <v>-2.8421709430404007E-14</v>
      </c>
      <c r="AU6" s="26">
        <f>'Orig. fully-reconciled - all'!AS6-'Revised fully-reconciled - all'!AS6</f>
        <v>-2.8421709430404007E-14</v>
      </c>
      <c r="AV6" s="26">
        <f>'Orig. fully-reconciled - all'!AT6-'Revised fully-reconciled - all'!AT6</f>
        <v>9.7699626167013776E-14</v>
      </c>
      <c r="AW6" s="26">
        <f>'Orig. fully-reconciled - all'!AU6-'Revised fully-reconciled - all'!AU6</f>
        <v>-9.4146912488213275E-14</v>
      </c>
      <c r="AX6" s="26">
        <f>'Orig. fully-reconciled - all'!AV6-'Revised fully-reconciled - all'!AV6</f>
        <v>-3.3750779948604759E-14</v>
      </c>
      <c r="AY6" s="26">
        <f>'Orig. fully-reconciled - all'!AW6-'Revised fully-reconciled - all'!AW6</f>
        <v>6.1284310959308641E-14</v>
      </c>
      <c r="AZ6" s="26">
        <f>'Orig. fully-reconciled - all'!AX6-'Revised fully-reconciled - all'!AX6</f>
        <v>-5.6843418860808015E-14</v>
      </c>
      <c r="BA6" s="26">
        <f>'Orig. fully-reconciled - all'!AY6-'Revised fully-reconciled - all'!AY6</f>
        <v>4.3298697960381105E-14</v>
      </c>
      <c r="BB6" s="26">
        <f>'Orig. fully-reconciled - all'!AZ6-'Revised fully-reconciled - all'!AZ6</f>
        <v>3.397282455352979E-14</v>
      </c>
      <c r="BC6" s="26">
        <f>'Orig. fully-reconciled - all'!BA6-'Revised fully-reconciled - all'!BA6</f>
        <v>-1.2656542480726785E-14</v>
      </c>
      <c r="BD6" s="26">
        <f>'Orig. fully-reconciled - all'!BB6-'Revised fully-reconciled - all'!BB6</f>
        <v>-3.4972025275692431E-14</v>
      </c>
      <c r="BE6" s="26">
        <f>'Orig. fully-reconciled - all'!BC6-'Revised fully-reconciled - all'!BC6</f>
        <v>5.3290705182007514E-15</v>
      </c>
      <c r="BF6" s="26">
        <f>'Orig. fully-reconciled - all'!BD6-'Revised fully-reconciled - all'!BD6</f>
        <v>1.2606819999999765</v>
      </c>
      <c r="BG6" s="26">
        <f>'Orig. fully-reconciled - all'!BE6-'Revised fully-reconciled - all'!BE6</f>
        <v>1.5723039999999946</v>
      </c>
      <c r="BH6" s="26">
        <f>'Orig. fully-reconciled - all'!BF6-'Revised fully-reconciled - all'!BF6</f>
        <v>1.7041389999999508</v>
      </c>
      <c r="BI6" s="26">
        <f>'Orig. fully-reconciled - all'!BG6-'Revised fully-reconciled - all'!BG6</f>
        <v>-0.13482900000012954</v>
      </c>
      <c r="BJ6" s="26">
        <f>'Orig. fully-reconciled - all'!BH6-'Revised fully-reconciled - all'!BH6</f>
        <v>-0.2054220000000333</v>
      </c>
      <c r="BK6" s="26">
        <f>'Orig. fully-reconciled - all'!BI6-'Revised fully-reconciled - all'!BI6</f>
        <v>-0.16529699999996161</v>
      </c>
      <c r="BL6" s="26">
        <f>'Orig. fully-reconciled - all'!BJ6-'Revised fully-reconciled - all'!BJ6</f>
        <v>-0.14352500000022506</v>
      </c>
      <c r="BM6" s="26" t="e">
        <f>'Orig. fully-reconciled - all'!#REF!-'Revised fully-reconciled - all'!BK6</f>
        <v>#REF!</v>
      </c>
      <c r="BN6" s="26" t="e">
        <f>'Orig. fully-reconciled - all'!#REF!-'Revised fully-reconciled - all'!BL6</f>
        <v>#REF!</v>
      </c>
      <c r="BO6" s="26" t="e">
        <f>'Orig. fully-reconciled - all'!#REF!-'Revised fully-reconciled - all'!BM6</f>
        <v>#REF!</v>
      </c>
      <c r="BP6" s="26" t="e">
        <f>'Orig. fully-reconciled - all'!#REF!-'Revised fully-reconciled - all'!BN6</f>
        <v>#REF!</v>
      </c>
      <c r="BQ6" s="26" t="e">
        <f>'Orig. fully-reconciled - all'!#REF!-'Revised fully-reconciled - all'!BO6</f>
        <v>#REF!</v>
      </c>
      <c r="BR6" s="26" t="e">
        <f>'Orig. fully-reconciled - all'!#REF!-'Revised fully-reconciled - all'!BP6</f>
        <v>#REF!</v>
      </c>
      <c r="BS6" s="26" t="e">
        <f>'Orig. fully-reconciled - all'!#REF!-'Revised fully-reconciled - all'!BQ6</f>
        <v>#REF!</v>
      </c>
      <c r="BT6" s="26" t="e">
        <f>'Orig. fully-reconciled - all'!#REF!-'Revised fully-reconciled - all'!BR6</f>
        <v>#REF!</v>
      </c>
      <c r="BU6" s="26" t="e">
        <f>'Orig. fully-reconciled - all'!#REF!-'Revised fully-reconciled - all'!BS6</f>
        <v>#REF!</v>
      </c>
      <c r="BV6" s="26" t="e">
        <f>'Orig. fully-reconciled - all'!#REF!-'Revised fully-reconciled - all'!BT6</f>
        <v>#REF!</v>
      </c>
      <c r="BW6" s="26" t="e">
        <f>'Orig. fully-reconciled - all'!#REF!-'Revised fully-reconciled - all'!BU6</f>
        <v>#REF!</v>
      </c>
      <c r="BX6" s="26" t="e">
        <f>'Orig. fully-reconciled - all'!#REF!-'Revised fully-reconciled - all'!BV6</f>
        <v>#REF!</v>
      </c>
      <c r="BY6" s="26" t="e">
        <f>'Orig. fully-reconciled - all'!#REF!-'Revised fully-reconciled - all'!BW6</f>
        <v>#REF!</v>
      </c>
      <c r="BZ6" s="26" t="e">
        <f>'Orig. fully-reconciled - all'!#REF!-'Revised fully-reconciled - all'!BX6</f>
        <v>#REF!</v>
      </c>
      <c r="CA6" s="26" t="e">
        <f>'Orig. fully-reconciled - all'!#REF!-'Revised fully-reconciled - all'!BY6</f>
        <v>#REF!</v>
      </c>
      <c r="CB6" s="26" t="e">
        <f>'Orig. fully-reconciled - all'!#REF!-'Revised fully-reconciled - all'!BZ6</f>
        <v>#REF!</v>
      </c>
      <c r="CC6" s="26" t="e">
        <f>'Orig. fully-reconciled - all'!#REF!-'Revised fully-reconciled - all'!CA6</f>
        <v>#REF!</v>
      </c>
      <c r="CD6" s="26" t="e">
        <f>'Orig. fully-reconciled - all'!#REF!-'Revised fully-reconciled - all'!CB6</f>
        <v>#REF!</v>
      </c>
      <c r="CE6" s="26" t="e">
        <f>'Orig. fully-reconciled - all'!#REF!-'Revised fully-reconciled - all'!CC6</f>
        <v>#REF!</v>
      </c>
      <c r="CF6" s="26" t="e">
        <f>'Orig. fully-reconciled - all'!#REF!-'Revised fully-reconciled - all'!CD6</f>
        <v>#REF!</v>
      </c>
      <c r="CG6" s="26" t="e">
        <f>'Orig. fully-reconciled - all'!#REF!-'Revised fully-reconciled - all'!CE6</f>
        <v>#REF!</v>
      </c>
      <c r="CH6" s="26" t="e">
        <f>'Orig. fully-reconciled - all'!#REF!-'Revised fully-reconciled - all'!CF6</f>
        <v>#REF!</v>
      </c>
      <c r="CI6" s="26" t="e">
        <f>'Orig. fully-reconciled - all'!#REF!-'Revised fully-reconciled - all'!CG6</f>
        <v>#REF!</v>
      </c>
      <c r="CJ6" s="26" t="e">
        <f>'Orig. fully-reconciled - all'!#REF!-'Revised fully-reconciled - all'!CH6</f>
        <v>#REF!</v>
      </c>
      <c r="CK6" s="26" t="e">
        <f>'Orig. fully-reconciled - all'!#REF!-'Revised fully-reconciled - all'!CI6</f>
        <v>#REF!</v>
      </c>
      <c r="CL6" s="26" t="e">
        <f>'Orig. fully-reconciled - all'!#REF!-'Revised fully-reconciled - all'!CJ6</f>
        <v>#REF!</v>
      </c>
      <c r="CM6" s="26" t="e">
        <f>'Orig. fully-reconciled - all'!#REF!-'Revised fully-reconciled - all'!CK6</f>
        <v>#REF!</v>
      </c>
      <c r="CN6" s="26" t="e">
        <f>'Orig. fully-reconciled - all'!#REF!-'Revised fully-reconciled - all'!CL6</f>
        <v>#REF!</v>
      </c>
      <c r="CO6" s="26" t="e">
        <f>'Orig. fully-reconciled - all'!#REF!-'Revised fully-reconciled - all'!CM6</f>
        <v>#REF!</v>
      </c>
      <c r="CP6" s="26" t="e">
        <f>'Orig. fully-reconciled - all'!#REF!-'Revised fully-reconciled - all'!CN6</f>
        <v>#REF!</v>
      </c>
      <c r="CQ6" s="26" t="e">
        <f>'Orig. fully-reconciled - all'!#REF!-'Revised fully-reconciled - all'!CO6</f>
        <v>#REF!</v>
      </c>
      <c r="CR6" s="26" t="e">
        <f>'Orig. fully-reconciled - all'!#REF!-'Revised fully-reconciled - all'!CP6</f>
        <v>#REF!</v>
      </c>
      <c r="CS6" s="26" t="e">
        <f>'Orig. fully-reconciled - all'!#REF!-'Revised fully-reconciled - all'!CQ6</f>
        <v>#REF!</v>
      </c>
      <c r="CT6" s="26" t="e">
        <f>'Orig. fully-reconciled - all'!#REF!-'Revised fully-reconciled - all'!CR6</f>
        <v>#REF!</v>
      </c>
      <c r="CU6" s="26" t="e">
        <f>'Orig. fully-reconciled - all'!#REF!-'Revised fully-reconciled - all'!CS6</f>
        <v>#REF!</v>
      </c>
      <c r="CV6" s="26" t="e">
        <f>'Orig. fully-reconciled - all'!#REF!-'Revised fully-reconciled - all'!CT6</f>
        <v>#REF!</v>
      </c>
      <c r="CW6" s="26" t="e">
        <f>'Orig. fully-reconciled - all'!#REF!-'Revised fully-reconciled - all'!CU6</f>
        <v>#REF!</v>
      </c>
      <c r="CX6" s="26" t="e">
        <f>'Orig. fully-reconciled - all'!#REF!-'Revised fully-reconciled - all'!CV6</f>
        <v>#REF!</v>
      </c>
      <c r="CY6" s="26" t="e">
        <f>'Orig. fully-reconciled - all'!#REF!-'Revised fully-reconciled - all'!CW6</f>
        <v>#REF!</v>
      </c>
      <c r="CZ6" s="26" t="e">
        <f>'Orig. fully-reconciled - all'!#REF!-'Revised fully-reconciled - all'!CX6</f>
        <v>#REF!</v>
      </c>
    </row>
    <row r="7" spans="4:104">
      <c r="D7" s="15" t="s">
        <v>21</v>
      </c>
      <c r="E7" s="26">
        <f>'Orig. fully-reconciled - all'!C7-'Revised fully-reconciled - all'!C7</f>
        <v>0</v>
      </c>
      <c r="F7" s="26">
        <f>'Orig. fully-reconciled - all'!D7-'Revised fully-reconciled - all'!D7</f>
        <v>0</v>
      </c>
      <c r="G7" s="26">
        <f>'Orig. fully-reconciled - all'!E7-'Revised fully-reconciled - all'!E7</f>
        <v>0</v>
      </c>
      <c r="H7" s="26">
        <f>'Orig. fully-reconciled - all'!F7-'Revised fully-reconciled - all'!F7</f>
        <v>0</v>
      </c>
      <c r="I7" s="26">
        <f>'Orig. fully-reconciled - all'!G7-'Revised fully-reconciled - all'!G7</f>
        <v>0</v>
      </c>
      <c r="J7" s="26">
        <f>'Orig. fully-reconciled - all'!H7-'Revised fully-reconciled - all'!H7</f>
        <v>0</v>
      </c>
      <c r="K7" s="26">
        <f>'Orig. fully-reconciled - all'!I7-'Revised fully-reconciled - all'!I7</f>
        <v>0</v>
      </c>
      <c r="L7" s="26">
        <f>'Orig. fully-reconciled - all'!J7-'Revised fully-reconciled - all'!J7</f>
        <v>0</v>
      </c>
      <c r="M7" s="26">
        <f>'Orig. fully-reconciled - all'!K7-'Revised fully-reconciled - all'!K7</f>
        <v>0</v>
      </c>
      <c r="N7" s="26">
        <f>'Orig. fully-reconciled - all'!L7-'Revised fully-reconciled - all'!L7</f>
        <v>0</v>
      </c>
      <c r="O7" s="26">
        <f>'Orig. fully-reconciled - all'!M7-'Revised fully-reconciled - all'!M7</f>
        <v>0</v>
      </c>
      <c r="P7" s="26">
        <f>'Orig. fully-reconciled - all'!N7-'Revised fully-reconciled - all'!N7</f>
        <v>0</v>
      </c>
      <c r="Q7" s="26">
        <f>'Orig. fully-reconciled - all'!O7-'Revised fully-reconciled - all'!O7</f>
        <v>0</v>
      </c>
      <c r="R7" s="26">
        <f>'Orig. fully-reconciled - all'!P7-'Revised fully-reconciled - all'!P7</f>
        <v>0</v>
      </c>
      <c r="S7" s="26">
        <f>'Orig. fully-reconciled - all'!Q7-'Revised fully-reconciled - all'!Q7</f>
        <v>0</v>
      </c>
      <c r="T7" s="26">
        <f>'Orig. fully-reconciled - all'!R7-'Revised fully-reconciled - all'!R7</f>
        <v>0</v>
      </c>
      <c r="U7" s="26">
        <f>'Orig. fully-reconciled - all'!S7-'Revised fully-reconciled - all'!S7</f>
        <v>0</v>
      </c>
      <c r="V7" s="26">
        <f>'Orig. fully-reconciled - all'!T7-'Revised fully-reconciled - all'!T7</f>
        <v>0</v>
      </c>
      <c r="W7" s="26">
        <f>'Orig. fully-reconciled - all'!U7-'Revised fully-reconciled - all'!U7</f>
        <v>0</v>
      </c>
      <c r="X7" s="26">
        <f>'Orig. fully-reconciled - all'!V7-'Revised fully-reconciled - all'!V7</f>
        <v>0</v>
      </c>
      <c r="Y7" s="26">
        <f>'Orig. fully-reconciled - all'!W7-'Revised fully-reconciled - all'!W7</f>
        <v>0</v>
      </c>
      <c r="Z7" s="26">
        <f>'Orig. fully-reconciled - all'!X7-'Revised fully-reconciled - all'!X7</f>
        <v>0</v>
      </c>
      <c r="AA7" s="26">
        <f>'Orig. fully-reconciled - all'!Y7-'Revised fully-reconciled - all'!Y7</f>
        <v>0</v>
      </c>
      <c r="AB7" s="26">
        <f>'Orig. fully-reconciled - all'!Z7-'Revised fully-reconciled - all'!Z7</f>
        <v>0</v>
      </c>
      <c r="AC7" s="26">
        <f>'Orig. fully-reconciled - all'!AA7-'Revised fully-reconciled - all'!AA7</f>
        <v>0</v>
      </c>
      <c r="AD7" s="26">
        <f>'Orig. fully-reconciled - all'!AB7-'Revised fully-reconciled - all'!AB7</f>
        <v>0</v>
      </c>
      <c r="AE7" s="26">
        <f>'Orig. fully-reconciled - all'!AC7-'Revised fully-reconciled - all'!AC7</f>
        <v>0</v>
      </c>
      <c r="AF7" s="26">
        <f>'Orig. fully-reconciled - all'!AD7-'Revised fully-reconciled - all'!AD7</f>
        <v>0</v>
      </c>
      <c r="AG7" s="26">
        <f>'Orig. fully-reconciled - all'!AE7-'Revised fully-reconciled - all'!AE7</f>
        <v>0</v>
      </c>
      <c r="AH7" s="26">
        <f>'Orig. fully-reconciled - all'!AF7-'Revised fully-reconciled - all'!AF7</f>
        <v>0</v>
      </c>
      <c r="AI7" s="26">
        <f>'Orig. fully-reconciled - all'!AG7-'Revised fully-reconciled - all'!AG7</f>
        <v>0</v>
      </c>
      <c r="AJ7" s="26">
        <f>'Orig. fully-reconciled - all'!AH7-'Revised fully-reconciled - all'!AH7</f>
        <v>0</v>
      </c>
      <c r="AK7" s="26">
        <f>'Orig. fully-reconciled - all'!AI7-'Revised fully-reconciled - all'!AI7</f>
        <v>0</v>
      </c>
      <c r="AL7" s="26">
        <f>'Orig. fully-reconciled - all'!AJ7-'Revised fully-reconciled - all'!AJ7</f>
        <v>0</v>
      </c>
      <c r="AM7" s="26">
        <f>'Orig. fully-reconciled - all'!AK7-'Revised fully-reconciled - all'!AK7</f>
        <v>0</v>
      </c>
      <c r="AN7" s="26">
        <f>'Orig. fully-reconciled - all'!AL7-'Revised fully-reconciled - all'!AL7</f>
        <v>0</v>
      </c>
      <c r="AO7" s="26">
        <f>'Orig. fully-reconciled - all'!AM7-'Revised fully-reconciled - all'!AM7</f>
        <v>-4.6185277824406512E-14</v>
      </c>
      <c r="AP7" s="26">
        <f>'Orig. fully-reconciled - all'!AN7-'Revised fully-reconciled - all'!AN7</f>
        <v>2.3092638912203256E-14</v>
      </c>
      <c r="AQ7" s="26">
        <f>'Orig. fully-reconciled - all'!AO7-'Revised fully-reconciled - all'!AO7</f>
        <v>0</v>
      </c>
      <c r="AR7" s="26">
        <f>'Orig. fully-reconciled - all'!AP7-'Revised fully-reconciled - all'!AP7</f>
        <v>3.5527136788005009E-14</v>
      </c>
      <c r="AS7" s="26">
        <f>'Orig. fully-reconciled - all'!AQ7-'Revised fully-reconciled - all'!AQ7</f>
        <v>1.5987211554602254E-14</v>
      </c>
      <c r="AT7" s="26">
        <f>'Orig. fully-reconciled - all'!AR7-'Revised fully-reconciled - all'!AR7</f>
        <v>0</v>
      </c>
      <c r="AU7" s="26">
        <f>'Orig. fully-reconciled - all'!AS7-'Revised fully-reconciled - all'!AS7</f>
        <v>-2.1316282072803006E-14</v>
      </c>
      <c r="AV7" s="26">
        <f>'Orig. fully-reconciled - all'!AT7-'Revised fully-reconciled - all'!AT7</f>
        <v>-8.3488771451811772E-14</v>
      </c>
      <c r="AW7" s="26">
        <f>'Orig. fully-reconciled - all'!AU7-'Revised fully-reconciled - all'!AU7</f>
        <v>-6.7501559897209518E-14</v>
      </c>
      <c r="AX7" s="26">
        <f>'Orig. fully-reconciled - all'!AV7-'Revised fully-reconciled - all'!AV7</f>
        <v>8.3488771451811772E-14</v>
      </c>
      <c r="AY7" s="26">
        <f>'Orig. fully-reconciled - all'!AW7-'Revised fully-reconciled - all'!AW7</f>
        <v>1.6068929999999533</v>
      </c>
      <c r="AZ7" s="26">
        <f>'Orig. fully-reconciled - all'!AX7-'Revised fully-reconciled - all'!AX7</f>
        <v>1.5829159999999725</v>
      </c>
      <c r="BA7" s="26">
        <f>'Orig. fully-reconciled - all'!AY7-'Revised fully-reconciled - all'!AY7</f>
        <v>1.313262000000007</v>
      </c>
      <c r="BB7" s="26">
        <f>'Orig. fully-reconciled - all'!AZ7-'Revised fully-reconciled - all'!AZ7</f>
        <v>1.2392099999999679</v>
      </c>
      <c r="BC7" s="26">
        <f>'Orig. fully-reconciled - all'!BA7-'Revised fully-reconciled - all'!BA7</f>
        <v>1.1211340000000103</v>
      </c>
      <c r="BD7" s="26">
        <f>'Orig. fully-reconciled - all'!BB7-'Revised fully-reconciled - all'!BB7</f>
        <v>1.0971960000001086</v>
      </c>
      <c r="BE7" s="26">
        <f>'Orig. fully-reconciled - all'!BC7-'Revised fully-reconciled - all'!BC7</f>
        <v>1.09287099999995</v>
      </c>
      <c r="BF7" s="26">
        <f>'Orig. fully-reconciled - all'!BD7-'Revised fully-reconciled - all'!BD7</f>
        <v>-0.16545100000000179</v>
      </c>
      <c r="BG7" s="26">
        <f>'Orig. fully-reconciled - all'!BE7-'Revised fully-reconciled - all'!BE7</f>
        <v>-0.16669100000004011</v>
      </c>
      <c r="BH7" s="26">
        <f>'Orig. fully-reconciled - all'!BF7-'Revised fully-reconciled - all'!BF7</f>
        <v>-0.16882499999986678</v>
      </c>
      <c r="BI7" s="26">
        <f>'Orig. fully-reconciled - all'!BG7-'Revised fully-reconciled - all'!BG7</f>
        <v>-0.14500499999981642</v>
      </c>
      <c r="BJ7" s="26">
        <f>'Orig. fully-reconciled - all'!BH7-'Revised fully-reconciled - all'!BH7</f>
        <v>-2.6101000000004149E-2</v>
      </c>
      <c r="BK7" s="26">
        <f>'Orig. fully-reconciled - all'!BI7-'Revised fully-reconciled - all'!BI7</f>
        <v>1.6032999999807451E-2</v>
      </c>
      <c r="BL7" s="26">
        <f>'Orig. fully-reconciled - all'!BJ7-'Revised fully-reconciled - all'!BJ7</f>
        <v>6.878000000200224E-3</v>
      </c>
      <c r="BM7" s="26" t="e">
        <f>'Orig. fully-reconciled - all'!#REF!-'Revised fully-reconciled - all'!BK7</f>
        <v>#REF!</v>
      </c>
      <c r="BN7" s="26" t="e">
        <f>'Orig. fully-reconciled - all'!#REF!-'Revised fully-reconciled - all'!BL7</f>
        <v>#REF!</v>
      </c>
      <c r="BO7" s="26" t="e">
        <f>'Orig. fully-reconciled - all'!#REF!-'Revised fully-reconciled - all'!BM7</f>
        <v>#REF!</v>
      </c>
      <c r="BP7" s="26" t="e">
        <f>'Orig. fully-reconciled - all'!#REF!-'Revised fully-reconciled - all'!BN7</f>
        <v>#REF!</v>
      </c>
      <c r="BQ7" s="26" t="e">
        <f>'Orig. fully-reconciled - all'!#REF!-'Revised fully-reconciled - all'!BO7</f>
        <v>#REF!</v>
      </c>
      <c r="BR7" s="26" t="e">
        <f>'Orig. fully-reconciled - all'!#REF!-'Revised fully-reconciled - all'!BP7</f>
        <v>#REF!</v>
      </c>
      <c r="BS7" s="26" t="e">
        <f>'Orig. fully-reconciled - all'!#REF!-'Revised fully-reconciled - all'!BQ7</f>
        <v>#REF!</v>
      </c>
      <c r="BT7" s="26" t="e">
        <f>'Orig. fully-reconciled - all'!#REF!-'Revised fully-reconciled - all'!BR7</f>
        <v>#REF!</v>
      </c>
      <c r="BU7" s="26" t="e">
        <f>'Orig. fully-reconciled - all'!#REF!-'Revised fully-reconciled - all'!BS7</f>
        <v>#REF!</v>
      </c>
      <c r="BV7" s="26" t="e">
        <f>'Orig. fully-reconciled - all'!#REF!-'Revised fully-reconciled - all'!BT7</f>
        <v>#REF!</v>
      </c>
      <c r="BW7" s="26" t="e">
        <f>'Orig. fully-reconciled - all'!#REF!-'Revised fully-reconciled - all'!BU7</f>
        <v>#REF!</v>
      </c>
      <c r="BX7" s="26" t="e">
        <f>'Orig. fully-reconciled - all'!#REF!-'Revised fully-reconciled - all'!BV7</f>
        <v>#REF!</v>
      </c>
      <c r="BY7" s="26" t="e">
        <f>'Orig. fully-reconciled - all'!#REF!-'Revised fully-reconciled - all'!BW7</f>
        <v>#REF!</v>
      </c>
      <c r="BZ7" s="26" t="e">
        <f>'Orig. fully-reconciled - all'!#REF!-'Revised fully-reconciled - all'!BX7</f>
        <v>#REF!</v>
      </c>
      <c r="CA7" s="26" t="e">
        <f>'Orig. fully-reconciled - all'!#REF!-'Revised fully-reconciled - all'!BY7</f>
        <v>#REF!</v>
      </c>
      <c r="CB7" s="26" t="e">
        <f>'Orig. fully-reconciled - all'!#REF!-'Revised fully-reconciled - all'!BZ7</f>
        <v>#REF!</v>
      </c>
      <c r="CC7" s="26" t="e">
        <f>'Orig. fully-reconciled - all'!#REF!-'Revised fully-reconciled - all'!CA7</f>
        <v>#REF!</v>
      </c>
      <c r="CD7" s="26" t="e">
        <f>'Orig. fully-reconciled - all'!#REF!-'Revised fully-reconciled - all'!CB7</f>
        <v>#REF!</v>
      </c>
      <c r="CE7" s="26" t="e">
        <f>'Orig. fully-reconciled - all'!#REF!-'Revised fully-reconciled - all'!CC7</f>
        <v>#REF!</v>
      </c>
      <c r="CF7" s="26" t="e">
        <f>'Orig. fully-reconciled - all'!#REF!-'Revised fully-reconciled - all'!CD7</f>
        <v>#REF!</v>
      </c>
      <c r="CG7" s="26" t="e">
        <f>'Orig. fully-reconciled - all'!#REF!-'Revised fully-reconciled - all'!CE7</f>
        <v>#REF!</v>
      </c>
      <c r="CH7" s="26" t="e">
        <f>'Orig. fully-reconciled - all'!#REF!-'Revised fully-reconciled - all'!CF7</f>
        <v>#REF!</v>
      </c>
      <c r="CI7" s="26" t="e">
        <f>'Orig. fully-reconciled - all'!#REF!-'Revised fully-reconciled - all'!CG7</f>
        <v>#REF!</v>
      </c>
      <c r="CJ7" s="26" t="e">
        <f>'Orig. fully-reconciled - all'!#REF!-'Revised fully-reconciled - all'!CH7</f>
        <v>#REF!</v>
      </c>
      <c r="CK7" s="26" t="e">
        <f>'Orig. fully-reconciled - all'!#REF!-'Revised fully-reconciled - all'!CI7</f>
        <v>#REF!</v>
      </c>
      <c r="CL7" s="26" t="e">
        <f>'Orig. fully-reconciled - all'!#REF!-'Revised fully-reconciled - all'!CJ7</f>
        <v>#REF!</v>
      </c>
      <c r="CM7" s="26" t="e">
        <f>'Orig. fully-reconciled - all'!#REF!-'Revised fully-reconciled - all'!CK7</f>
        <v>#REF!</v>
      </c>
      <c r="CN7" s="26" t="e">
        <f>'Orig. fully-reconciled - all'!#REF!-'Revised fully-reconciled - all'!CL7</f>
        <v>#REF!</v>
      </c>
      <c r="CO7" s="26" t="e">
        <f>'Orig. fully-reconciled - all'!#REF!-'Revised fully-reconciled - all'!CM7</f>
        <v>#REF!</v>
      </c>
      <c r="CP7" s="26" t="e">
        <f>'Orig. fully-reconciled - all'!#REF!-'Revised fully-reconciled - all'!CN7</f>
        <v>#REF!</v>
      </c>
      <c r="CQ7" s="26" t="e">
        <f>'Orig. fully-reconciled - all'!#REF!-'Revised fully-reconciled - all'!CO7</f>
        <v>#REF!</v>
      </c>
      <c r="CR7" s="26" t="e">
        <f>'Orig. fully-reconciled - all'!#REF!-'Revised fully-reconciled - all'!CP7</f>
        <v>#REF!</v>
      </c>
      <c r="CS7" s="26" t="e">
        <f>'Orig. fully-reconciled - all'!#REF!-'Revised fully-reconciled - all'!CQ7</f>
        <v>#REF!</v>
      </c>
      <c r="CT7" s="26" t="e">
        <f>'Orig. fully-reconciled - all'!#REF!-'Revised fully-reconciled - all'!CR7</f>
        <v>#REF!</v>
      </c>
      <c r="CU7" s="26" t="e">
        <f>'Orig. fully-reconciled - all'!#REF!-'Revised fully-reconciled - all'!CS7</f>
        <v>#REF!</v>
      </c>
      <c r="CV7" s="26" t="e">
        <f>'Orig. fully-reconciled - all'!#REF!-'Revised fully-reconciled - all'!CT7</f>
        <v>#REF!</v>
      </c>
      <c r="CW7" s="26" t="e">
        <f>'Orig. fully-reconciled - all'!#REF!-'Revised fully-reconciled - all'!CU7</f>
        <v>#REF!</v>
      </c>
      <c r="CX7" s="26" t="e">
        <f>'Orig. fully-reconciled - all'!#REF!-'Revised fully-reconciled - all'!CV7</f>
        <v>#REF!</v>
      </c>
      <c r="CY7" s="26" t="e">
        <f>'Orig. fully-reconciled - all'!#REF!-'Revised fully-reconciled - all'!CW7</f>
        <v>#REF!</v>
      </c>
      <c r="CZ7" s="26" t="e">
        <f>'Orig. fully-reconciled - all'!#REF!-'Revised fully-reconciled - all'!CX7</f>
        <v>#REF!</v>
      </c>
    </row>
    <row r="8" spans="4:104">
      <c r="D8" s="15" t="s">
        <v>22</v>
      </c>
      <c r="E8" s="26">
        <f>'Orig. fully-reconciled - all'!C8-'Revised fully-reconciled - all'!C8</f>
        <v>0</v>
      </c>
      <c r="F8" s="26">
        <f>'Orig. fully-reconciled - all'!D8-'Revised fully-reconciled - all'!D8</f>
        <v>0</v>
      </c>
      <c r="G8" s="26">
        <f>'Orig. fully-reconciled - all'!E8-'Revised fully-reconciled - all'!E8</f>
        <v>0</v>
      </c>
      <c r="H8" s="26">
        <f>'Orig. fully-reconciled - all'!F8-'Revised fully-reconciled - all'!F8</f>
        <v>0</v>
      </c>
      <c r="I8" s="26">
        <f>'Orig. fully-reconciled - all'!G8-'Revised fully-reconciled - all'!G8</f>
        <v>0</v>
      </c>
      <c r="J8" s="26">
        <f>'Orig. fully-reconciled - all'!H8-'Revised fully-reconciled - all'!H8</f>
        <v>0</v>
      </c>
      <c r="K8" s="26">
        <f>'Orig. fully-reconciled - all'!I8-'Revised fully-reconciled - all'!I8</f>
        <v>0</v>
      </c>
      <c r="L8" s="26">
        <f>'Orig. fully-reconciled - all'!J8-'Revised fully-reconciled - all'!J8</f>
        <v>0</v>
      </c>
      <c r="M8" s="26">
        <f>'Orig. fully-reconciled - all'!K8-'Revised fully-reconciled - all'!K8</f>
        <v>0</v>
      </c>
      <c r="N8" s="26">
        <f>'Orig. fully-reconciled - all'!L8-'Revised fully-reconciled - all'!L8</f>
        <v>0</v>
      </c>
      <c r="O8" s="26">
        <f>'Orig. fully-reconciled - all'!M8-'Revised fully-reconciled - all'!M8</f>
        <v>0</v>
      </c>
      <c r="P8" s="26">
        <f>'Orig. fully-reconciled - all'!N8-'Revised fully-reconciled - all'!N8</f>
        <v>0</v>
      </c>
      <c r="Q8" s="26">
        <f>'Orig. fully-reconciled - all'!O8-'Revised fully-reconciled - all'!O8</f>
        <v>0</v>
      </c>
      <c r="R8" s="26">
        <f>'Orig. fully-reconciled - all'!P8-'Revised fully-reconciled - all'!P8</f>
        <v>0</v>
      </c>
      <c r="S8" s="26">
        <f>'Orig. fully-reconciled - all'!Q8-'Revised fully-reconciled - all'!Q8</f>
        <v>0</v>
      </c>
      <c r="T8" s="26">
        <f>'Orig. fully-reconciled - all'!R8-'Revised fully-reconciled - all'!R8</f>
        <v>0</v>
      </c>
      <c r="U8" s="26">
        <f>'Orig. fully-reconciled - all'!S8-'Revised fully-reconciled - all'!S8</f>
        <v>0</v>
      </c>
      <c r="V8" s="26">
        <f>'Orig. fully-reconciled - all'!T8-'Revised fully-reconciled - all'!T8</f>
        <v>0</v>
      </c>
      <c r="W8" s="26">
        <f>'Orig. fully-reconciled - all'!U8-'Revised fully-reconciled - all'!U8</f>
        <v>0</v>
      </c>
      <c r="X8" s="26">
        <f>'Orig. fully-reconciled - all'!V8-'Revised fully-reconciled - all'!V8</f>
        <v>0</v>
      </c>
      <c r="Y8" s="26">
        <f>'Orig. fully-reconciled - all'!W8-'Revised fully-reconciled - all'!W8</f>
        <v>0</v>
      </c>
      <c r="Z8" s="26">
        <f>'Orig. fully-reconciled - all'!X8-'Revised fully-reconciled - all'!X8</f>
        <v>0</v>
      </c>
      <c r="AA8" s="26">
        <f>'Orig. fully-reconciled - all'!Y8-'Revised fully-reconciled - all'!Y8</f>
        <v>0</v>
      </c>
      <c r="AB8" s="26">
        <f>'Orig. fully-reconciled - all'!Z8-'Revised fully-reconciled - all'!Z8</f>
        <v>0</v>
      </c>
      <c r="AC8" s="26">
        <f>'Orig. fully-reconciled - all'!AA8-'Revised fully-reconciled - all'!AA8</f>
        <v>0</v>
      </c>
      <c r="AD8" s="26">
        <f>'Orig. fully-reconciled - all'!AB8-'Revised fully-reconciled - all'!AB8</f>
        <v>0</v>
      </c>
      <c r="AE8" s="26">
        <f>'Orig. fully-reconciled - all'!AC8-'Revised fully-reconciled - all'!AC8</f>
        <v>0</v>
      </c>
      <c r="AF8" s="26">
        <f>'Orig. fully-reconciled - all'!AD8-'Revised fully-reconciled - all'!AD8</f>
        <v>0</v>
      </c>
      <c r="AG8" s="26">
        <f>'Orig. fully-reconciled - all'!AE8-'Revised fully-reconciled - all'!AE8</f>
        <v>0</v>
      </c>
      <c r="AH8" s="26">
        <f>'Orig. fully-reconciled - all'!AF8-'Revised fully-reconciled - all'!AF8</f>
        <v>0</v>
      </c>
      <c r="AI8" s="26">
        <f>'Orig. fully-reconciled - all'!AG8-'Revised fully-reconciled - all'!AG8</f>
        <v>0</v>
      </c>
      <c r="AJ8" s="26">
        <f>'Orig. fully-reconciled - all'!AH8-'Revised fully-reconciled - all'!AH8</f>
        <v>0</v>
      </c>
      <c r="AK8" s="26">
        <f>'Orig. fully-reconciled - all'!AI8-'Revised fully-reconciled - all'!AI8</f>
        <v>0</v>
      </c>
      <c r="AL8" s="26">
        <f>'Orig. fully-reconciled - all'!AJ8-'Revised fully-reconciled - all'!AJ8</f>
        <v>0</v>
      </c>
      <c r="AM8" s="26">
        <f>'Orig. fully-reconciled - all'!AK8-'Revised fully-reconciled - all'!AK8</f>
        <v>0</v>
      </c>
      <c r="AN8" s="26">
        <f>'Orig. fully-reconciled - all'!AL8-'Revised fully-reconciled - all'!AL8</f>
        <v>0</v>
      </c>
      <c r="AO8" s="26">
        <f>'Orig. fully-reconciled - all'!AM8-'Revised fully-reconciled - all'!AM8</f>
        <v>0</v>
      </c>
      <c r="AP8" s="26">
        <f>'Orig. fully-reconciled - all'!AN8-'Revised fully-reconciled - all'!AN8</f>
        <v>0</v>
      </c>
      <c r="AQ8" s="26">
        <f>'Orig. fully-reconciled - all'!AO8-'Revised fully-reconciled - all'!AO8</f>
        <v>0</v>
      </c>
      <c r="AR8" s="26">
        <f>'Orig. fully-reconciled - all'!AP8-'Revised fully-reconciled - all'!AP8</f>
        <v>0</v>
      </c>
      <c r="AS8" s="26">
        <f>'Orig. fully-reconciled - all'!AQ8-'Revised fully-reconciled - all'!AQ8</f>
        <v>0</v>
      </c>
      <c r="AT8" s="26">
        <f>'Orig. fully-reconciled - all'!AR8-'Revised fully-reconciled - all'!AR8</f>
        <v>0</v>
      </c>
      <c r="AU8" s="26">
        <f>'Orig. fully-reconciled - all'!AS8-'Revised fully-reconciled - all'!AS8</f>
        <v>0</v>
      </c>
      <c r="AV8" s="26">
        <f>'Orig. fully-reconciled - all'!AT8-'Revised fully-reconciled - all'!AT8</f>
        <v>0</v>
      </c>
      <c r="AW8" s="26">
        <f>'Orig. fully-reconciled - all'!AU8-'Revised fully-reconciled - all'!AU8</f>
        <v>0</v>
      </c>
      <c r="AX8" s="26">
        <f>'Orig. fully-reconciled - all'!AV8-'Revised fully-reconciled - all'!AV8</f>
        <v>0</v>
      </c>
      <c r="AY8" s="26">
        <f>'Orig. fully-reconciled - all'!AW8-'Revised fully-reconciled - all'!AW8</f>
        <v>0</v>
      </c>
      <c r="AZ8" s="26">
        <f>'Orig. fully-reconciled - all'!AX8-'Revised fully-reconciled - all'!AX8</f>
        <v>0</v>
      </c>
      <c r="BA8" s="26">
        <f>'Orig. fully-reconciled - all'!AY8-'Revised fully-reconciled - all'!AY8</f>
        <v>0</v>
      </c>
      <c r="BB8" s="26">
        <f>'Orig. fully-reconciled - all'!AZ8-'Revised fully-reconciled - all'!AZ8</f>
        <v>0</v>
      </c>
      <c r="BC8" s="26">
        <f>'Orig. fully-reconciled - all'!BA8-'Revised fully-reconciled - all'!BA8</f>
        <v>0</v>
      </c>
      <c r="BD8" s="26">
        <f>'Orig. fully-reconciled - all'!BB8-'Revised fully-reconciled - all'!BB8</f>
        <v>0</v>
      </c>
      <c r="BE8" s="26">
        <f>'Orig. fully-reconciled - all'!BC8-'Revised fully-reconciled - all'!BC8</f>
        <v>0</v>
      </c>
      <c r="BF8" s="26">
        <f>'Orig. fully-reconciled - all'!BD8-'Revised fully-reconciled - all'!BD8</f>
        <v>0</v>
      </c>
      <c r="BG8" s="26">
        <f>'Orig. fully-reconciled - all'!BE8-'Revised fully-reconciled - all'!BE8</f>
        <v>0</v>
      </c>
      <c r="BH8" s="26">
        <f>'Orig. fully-reconciled - all'!BF8-'Revised fully-reconciled - all'!BF8</f>
        <v>0</v>
      </c>
      <c r="BI8" s="26">
        <f>'Orig. fully-reconciled - all'!BG8-'Revised fully-reconciled - all'!BG8</f>
        <v>0</v>
      </c>
      <c r="BJ8" s="26">
        <f>'Orig. fully-reconciled - all'!BH8-'Revised fully-reconciled - all'!BH8</f>
        <v>0</v>
      </c>
      <c r="BK8" s="26">
        <f>'Orig. fully-reconciled - all'!BI8-'Revised fully-reconciled - all'!BI8</f>
        <v>0</v>
      </c>
      <c r="BL8" s="26">
        <f>'Orig. fully-reconciled - all'!BJ8-'Revised fully-reconciled - all'!BJ8</f>
        <v>0</v>
      </c>
      <c r="BM8" s="26" t="e">
        <f>'Orig. fully-reconciled - all'!#REF!-'Revised fully-reconciled - all'!BK8</f>
        <v>#REF!</v>
      </c>
      <c r="BN8" s="26" t="e">
        <f>'Orig. fully-reconciled - all'!#REF!-'Revised fully-reconciled - all'!BL8</f>
        <v>#REF!</v>
      </c>
      <c r="BO8" s="26" t="e">
        <f>'Orig. fully-reconciled - all'!#REF!-'Revised fully-reconciled - all'!BM8</f>
        <v>#REF!</v>
      </c>
      <c r="BP8" s="26" t="e">
        <f>'Orig. fully-reconciled - all'!#REF!-'Revised fully-reconciled - all'!BN8</f>
        <v>#REF!</v>
      </c>
      <c r="BQ8" s="26" t="e">
        <f>'Orig. fully-reconciled - all'!#REF!-'Revised fully-reconciled - all'!BO8</f>
        <v>#REF!</v>
      </c>
      <c r="BR8" s="26" t="e">
        <f>'Orig. fully-reconciled - all'!#REF!-'Revised fully-reconciled - all'!BP8</f>
        <v>#REF!</v>
      </c>
      <c r="BS8" s="26" t="e">
        <f>'Orig. fully-reconciled - all'!#REF!-'Revised fully-reconciled - all'!BQ8</f>
        <v>#REF!</v>
      </c>
      <c r="BT8" s="26" t="e">
        <f>'Orig. fully-reconciled - all'!#REF!-'Revised fully-reconciled - all'!BR8</f>
        <v>#REF!</v>
      </c>
      <c r="BU8" s="26" t="e">
        <f>'Orig. fully-reconciled - all'!#REF!-'Revised fully-reconciled - all'!BS8</f>
        <v>#REF!</v>
      </c>
      <c r="BV8" s="26" t="e">
        <f>'Orig. fully-reconciled - all'!#REF!-'Revised fully-reconciled - all'!BT8</f>
        <v>#REF!</v>
      </c>
      <c r="BW8" s="26" t="e">
        <f>'Orig. fully-reconciled - all'!#REF!-'Revised fully-reconciled - all'!BU8</f>
        <v>#REF!</v>
      </c>
      <c r="BX8" s="26" t="e">
        <f>'Orig. fully-reconciled - all'!#REF!-'Revised fully-reconciled - all'!BV8</f>
        <v>#REF!</v>
      </c>
      <c r="BY8" s="26" t="e">
        <f>'Orig. fully-reconciled - all'!#REF!-'Revised fully-reconciled - all'!BW8</f>
        <v>#REF!</v>
      </c>
      <c r="BZ8" s="26" t="e">
        <f>'Orig. fully-reconciled - all'!#REF!-'Revised fully-reconciled - all'!BX8</f>
        <v>#REF!</v>
      </c>
      <c r="CA8" s="26" t="e">
        <f>'Orig. fully-reconciled - all'!#REF!-'Revised fully-reconciled - all'!BY8</f>
        <v>#REF!</v>
      </c>
      <c r="CB8" s="26" t="e">
        <f>'Orig. fully-reconciled - all'!#REF!-'Revised fully-reconciled - all'!BZ8</f>
        <v>#REF!</v>
      </c>
      <c r="CC8" s="26" t="e">
        <f>'Orig. fully-reconciled - all'!#REF!-'Revised fully-reconciled - all'!CA8</f>
        <v>#REF!</v>
      </c>
      <c r="CD8" s="26" t="e">
        <f>'Orig. fully-reconciled - all'!#REF!-'Revised fully-reconciled - all'!CB8</f>
        <v>#REF!</v>
      </c>
      <c r="CE8" s="26" t="e">
        <f>'Orig. fully-reconciled - all'!#REF!-'Revised fully-reconciled - all'!CC8</f>
        <v>#REF!</v>
      </c>
      <c r="CF8" s="26" t="e">
        <f>'Orig. fully-reconciled - all'!#REF!-'Revised fully-reconciled - all'!CD8</f>
        <v>#REF!</v>
      </c>
      <c r="CG8" s="26" t="e">
        <f>'Orig. fully-reconciled - all'!#REF!-'Revised fully-reconciled - all'!CE8</f>
        <v>#REF!</v>
      </c>
      <c r="CH8" s="26" t="e">
        <f>'Orig. fully-reconciled - all'!#REF!-'Revised fully-reconciled - all'!CF8</f>
        <v>#REF!</v>
      </c>
      <c r="CI8" s="26" t="e">
        <f>'Orig. fully-reconciled - all'!#REF!-'Revised fully-reconciled - all'!CG8</f>
        <v>#REF!</v>
      </c>
      <c r="CJ8" s="26" t="e">
        <f>'Orig. fully-reconciled - all'!#REF!-'Revised fully-reconciled - all'!CH8</f>
        <v>#REF!</v>
      </c>
      <c r="CK8" s="26" t="e">
        <f>'Orig. fully-reconciled - all'!#REF!-'Revised fully-reconciled - all'!CI8</f>
        <v>#REF!</v>
      </c>
      <c r="CL8" s="26" t="e">
        <f>'Orig. fully-reconciled - all'!#REF!-'Revised fully-reconciled - all'!CJ8</f>
        <v>#REF!</v>
      </c>
      <c r="CM8" s="26" t="e">
        <f>'Orig. fully-reconciled - all'!#REF!-'Revised fully-reconciled - all'!CK8</f>
        <v>#REF!</v>
      </c>
      <c r="CN8" s="26" t="e">
        <f>'Orig. fully-reconciled - all'!#REF!-'Revised fully-reconciled - all'!CL8</f>
        <v>#REF!</v>
      </c>
      <c r="CO8" s="26" t="e">
        <f>'Orig. fully-reconciled - all'!#REF!-'Revised fully-reconciled - all'!CM8</f>
        <v>#REF!</v>
      </c>
      <c r="CP8" s="26" t="e">
        <f>'Orig. fully-reconciled - all'!#REF!-'Revised fully-reconciled - all'!CN8</f>
        <v>#REF!</v>
      </c>
      <c r="CQ8" s="26" t="e">
        <f>'Orig. fully-reconciled - all'!#REF!-'Revised fully-reconciled - all'!CO8</f>
        <v>#REF!</v>
      </c>
      <c r="CR8" s="26" t="e">
        <f>'Orig. fully-reconciled - all'!#REF!-'Revised fully-reconciled - all'!CP8</f>
        <v>#REF!</v>
      </c>
      <c r="CS8" s="26" t="e">
        <f>'Orig. fully-reconciled - all'!#REF!-'Revised fully-reconciled - all'!CQ8</f>
        <v>#REF!</v>
      </c>
      <c r="CT8" s="26" t="e">
        <f>'Orig. fully-reconciled - all'!#REF!-'Revised fully-reconciled - all'!CR8</f>
        <v>#REF!</v>
      </c>
      <c r="CU8" s="26" t="e">
        <f>'Orig. fully-reconciled - all'!#REF!-'Revised fully-reconciled - all'!CS8</f>
        <v>#REF!</v>
      </c>
      <c r="CV8" s="26" t="e">
        <f>'Orig. fully-reconciled - all'!#REF!-'Revised fully-reconciled - all'!CT8</f>
        <v>#REF!</v>
      </c>
      <c r="CW8" s="26" t="e">
        <f>'Orig. fully-reconciled - all'!#REF!-'Revised fully-reconciled - all'!CU8</f>
        <v>#REF!</v>
      </c>
      <c r="CX8" s="26" t="e">
        <f>'Orig. fully-reconciled - all'!#REF!-'Revised fully-reconciled - all'!CV8</f>
        <v>#REF!</v>
      </c>
      <c r="CY8" s="26" t="e">
        <f>'Orig. fully-reconciled - all'!#REF!-'Revised fully-reconciled - all'!CW8</f>
        <v>#REF!</v>
      </c>
      <c r="CZ8" s="26" t="e">
        <f>'Orig. fully-reconciled - all'!#REF!-'Revised fully-reconciled - all'!CX8</f>
        <v>#REF!</v>
      </c>
    </row>
    <row r="9" spans="4:104">
      <c r="D9" s="15" t="s">
        <v>23</v>
      </c>
      <c r="E9" s="26">
        <f>'Orig. fully-reconciled - all'!C9-'Revised fully-reconciled - all'!C9</f>
        <v>0</v>
      </c>
      <c r="F9" s="26">
        <f>'Orig. fully-reconciled - all'!D9-'Revised fully-reconciled - all'!D9</f>
        <v>0</v>
      </c>
      <c r="G9" s="26">
        <f>'Orig. fully-reconciled - all'!E9-'Revised fully-reconciled - all'!E9</f>
        <v>0</v>
      </c>
      <c r="H9" s="26">
        <f>'Orig. fully-reconciled - all'!F9-'Revised fully-reconciled - all'!F9</f>
        <v>0</v>
      </c>
      <c r="I9" s="26">
        <f>'Orig. fully-reconciled - all'!G9-'Revised fully-reconciled - all'!G9</f>
        <v>0</v>
      </c>
      <c r="J9" s="26">
        <f>'Orig. fully-reconciled - all'!H9-'Revised fully-reconciled - all'!H9</f>
        <v>0</v>
      </c>
      <c r="K9" s="26">
        <f>'Orig. fully-reconciled - all'!I9-'Revised fully-reconciled - all'!I9</f>
        <v>0</v>
      </c>
      <c r="L9" s="26">
        <f>'Orig. fully-reconciled - all'!J9-'Revised fully-reconciled - all'!J9</f>
        <v>0</v>
      </c>
      <c r="M9" s="26">
        <f>'Orig. fully-reconciled - all'!K9-'Revised fully-reconciled - all'!K9</f>
        <v>0</v>
      </c>
      <c r="N9" s="26">
        <f>'Orig. fully-reconciled - all'!L9-'Revised fully-reconciled - all'!L9</f>
        <v>0</v>
      </c>
      <c r="O9" s="26">
        <f>'Orig. fully-reconciled - all'!M9-'Revised fully-reconciled - all'!M9</f>
        <v>0</v>
      </c>
      <c r="P9" s="26">
        <f>'Orig. fully-reconciled - all'!N9-'Revised fully-reconciled - all'!N9</f>
        <v>0</v>
      </c>
      <c r="Q9" s="26">
        <f>'Orig. fully-reconciled - all'!O9-'Revised fully-reconciled - all'!O9</f>
        <v>0</v>
      </c>
      <c r="R9" s="26">
        <f>'Orig. fully-reconciled - all'!P9-'Revised fully-reconciled - all'!P9</f>
        <v>0</v>
      </c>
      <c r="S9" s="26">
        <f>'Orig. fully-reconciled - all'!Q9-'Revised fully-reconciled - all'!Q9</f>
        <v>0</v>
      </c>
      <c r="T9" s="26">
        <f>'Orig. fully-reconciled - all'!R9-'Revised fully-reconciled - all'!R9</f>
        <v>0</v>
      </c>
      <c r="U9" s="26">
        <f>'Orig. fully-reconciled - all'!S9-'Revised fully-reconciled - all'!S9</f>
        <v>0</v>
      </c>
      <c r="V9" s="26">
        <f>'Orig. fully-reconciled - all'!T9-'Revised fully-reconciled - all'!T9</f>
        <v>0</v>
      </c>
      <c r="W9" s="26">
        <f>'Orig. fully-reconciled - all'!U9-'Revised fully-reconciled - all'!U9</f>
        <v>0</v>
      </c>
      <c r="X9" s="26">
        <f>'Orig. fully-reconciled - all'!V9-'Revised fully-reconciled - all'!V9</f>
        <v>0</v>
      </c>
      <c r="Y9" s="26">
        <f>'Orig. fully-reconciled - all'!W9-'Revised fully-reconciled - all'!W9</f>
        <v>0</v>
      </c>
      <c r="Z9" s="26">
        <f>'Orig. fully-reconciled - all'!X9-'Revised fully-reconciled - all'!X9</f>
        <v>0</v>
      </c>
      <c r="AA9" s="26">
        <f>'Orig. fully-reconciled - all'!Y9-'Revised fully-reconciled - all'!Y9</f>
        <v>0</v>
      </c>
      <c r="AB9" s="26">
        <f>'Orig. fully-reconciled - all'!Z9-'Revised fully-reconciled - all'!Z9</f>
        <v>0</v>
      </c>
      <c r="AC9" s="26">
        <f>'Orig. fully-reconciled - all'!AA9-'Revised fully-reconciled - all'!AA9</f>
        <v>0</v>
      </c>
      <c r="AD9" s="26">
        <f>'Orig. fully-reconciled - all'!AB9-'Revised fully-reconciled - all'!AB9</f>
        <v>0</v>
      </c>
      <c r="AE9" s="26">
        <f>'Orig. fully-reconciled - all'!AC9-'Revised fully-reconciled - all'!AC9</f>
        <v>0</v>
      </c>
      <c r="AF9" s="26">
        <f>'Orig. fully-reconciled - all'!AD9-'Revised fully-reconciled - all'!AD9</f>
        <v>0</v>
      </c>
      <c r="AG9" s="26">
        <f>'Orig. fully-reconciled - all'!AE9-'Revised fully-reconciled - all'!AE9</f>
        <v>0</v>
      </c>
      <c r="AH9" s="26">
        <f>'Orig. fully-reconciled - all'!AF9-'Revised fully-reconciled - all'!AF9</f>
        <v>0</v>
      </c>
      <c r="AI9" s="26">
        <f>'Orig. fully-reconciled - all'!AG9-'Revised fully-reconciled - all'!AG9</f>
        <v>0</v>
      </c>
      <c r="AJ9" s="26">
        <f>'Orig. fully-reconciled - all'!AH9-'Revised fully-reconciled - all'!AH9</f>
        <v>0</v>
      </c>
      <c r="AK9" s="26">
        <f>'Orig. fully-reconciled - all'!AI9-'Revised fully-reconciled - all'!AI9</f>
        <v>0</v>
      </c>
      <c r="AL9" s="26">
        <f>'Orig. fully-reconciled - all'!AJ9-'Revised fully-reconciled - all'!AJ9</f>
        <v>0</v>
      </c>
      <c r="AM9" s="26">
        <f>'Orig. fully-reconciled - all'!AK9-'Revised fully-reconciled - all'!AK9</f>
        <v>0</v>
      </c>
      <c r="AN9" s="26">
        <f>'Orig. fully-reconciled - all'!AL9-'Revised fully-reconciled - all'!AL9</f>
        <v>0</v>
      </c>
      <c r="AO9" s="26">
        <f>'Orig. fully-reconciled - all'!AM9-'Revised fully-reconciled - all'!AM9</f>
        <v>0</v>
      </c>
      <c r="AP9" s="26">
        <f>'Orig. fully-reconciled - all'!AN9-'Revised fully-reconciled - all'!AN9</f>
        <v>0</v>
      </c>
      <c r="AQ9" s="26">
        <f>'Orig. fully-reconciled - all'!AO9-'Revised fully-reconciled - all'!AO9</f>
        <v>0</v>
      </c>
      <c r="AR9" s="26">
        <f>'Orig. fully-reconciled - all'!AP9-'Revised fully-reconciled - all'!AP9</f>
        <v>0</v>
      </c>
      <c r="AS9" s="26">
        <f>'Orig. fully-reconciled - all'!AQ9-'Revised fully-reconciled - all'!AQ9</f>
        <v>0</v>
      </c>
      <c r="AT9" s="26">
        <f>'Orig. fully-reconciled - all'!AR9-'Revised fully-reconciled - all'!AR9</f>
        <v>0</v>
      </c>
      <c r="AU9" s="26">
        <f>'Orig. fully-reconciled - all'!AS9-'Revised fully-reconciled - all'!AS9</f>
        <v>0</v>
      </c>
      <c r="AV9" s="26">
        <f>'Orig. fully-reconciled - all'!AT9-'Revised fully-reconciled - all'!AT9</f>
        <v>0</v>
      </c>
      <c r="AW9" s="26">
        <f>'Orig. fully-reconciled - all'!AU9-'Revised fully-reconciled - all'!AU9</f>
        <v>0</v>
      </c>
      <c r="AX9" s="26">
        <f>'Orig. fully-reconciled - all'!AV9-'Revised fully-reconciled - all'!AV9</f>
        <v>0</v>
      </c>
      <c r="AY9" s="26">
        <f>'Orig. fully-reconciled - all'!AW9-'Revised fully-reconciled - all'!AW9</f>
        <v>1.6068929999999</v>
      </c>
      <c r="AZ9" s="26">
        <f>'Orig. fully-reconciled - all'!AX9-'Revised fully-reconciled - all'!AX9</f>
        <v>1.5829160000000684</v>
      </c>
      <c r="BA9" s="26">
        <f>'Orig. fully-reconciled - all'!AY9-'Revised fully-reconciled - all'!AY9</f>
        <v>1.3132620000000088</v>
      </c>
      <c r="BB9" s="26">
        <f>'Orig. fully-reconciled - all'!AZ9-'Revised fully-reconciled - all'!AZ9</f>
        <v>1.2392099999999573</v>
      </c>
      <c r="BC9" s="26">
        <f>'Orig. fully-reconciled - all'!BA9-'Revised fully-reconciled - all'!BA9</f>
        <v>1.1211339999999836</v>
      </c>
      <c r="BD9" s="26">
        <f>'Orig. fully-reconciled - all'!BB9-'Revised fully-reconciled - all'!BB9</f>
        <v>1.0971960000000536</v>
      </c>
      <c r="BE9" s="26">
        <f>'Orig. fully-reconciled - all'!BC9-'Revised fully-reconciled - all'!BC9</f>
        <v>1.0928709999999455</v>
      </c>
      <c r="BF9" s="26">
        <f>'Orig. fully-reconciled - all'!BD9-'Revised fully-reconciled - all'!BD9</f>
        <v>1.0952310000000125</v>
      </c>
      <c r="BG9" s="26">
        <f>'Orig. fully-reconciled - all'!BE9-'Revised fully-reconciled - all'!BE9</f>
        <v>1.4056130000000167</v>
      </c>
      <c r="BH9" s="26">
        <f>'Orig. fully-reconciled - all'!BF9-'Revised fully-reconciled - all'!BF9</f>
        <v>1.5353139999999712</v>
      </c>
      <c r="BI9" s="26">
        <f>'Orig. fully-reconciled - all'!BG9-'Revised fully-reconciled - all'!BG9</f>
        <v>1.7812980000001062</v>
      </c>
      <c r="BJ9" s="26">
        <f>'Orig. fully-reconciled - all'!BH9-'Revised fully-reconciled - all'!BH9</f>
        <v>1.8595900000000256</v>
      </c>
      <c r="BK9" s="26">
        <f>'Orig. fully-reconciled - all'!BI9-'Revised fully-reconciled - all'!BI9</f>
        <v>1.6068929999999</v>
      </c>
      <c r="BL9" s="26">
        <f>'Orig. fully-reconciled - all'!BJ9-'Revised fully-reconciled - all'!BJ9</f>
        <v>1.5829160000000684</v>
      </c>
      <c r="BM9" s="26" t="e">
        <f>'Orig. fully-reconciled - all'!#REF!-'Revised fully-reconciled - all'!BK9</f>
        <v>#REF!</v>
      </c>
      <c r="BN9" s="26" t="e">
        <f>'Orig. fully-reconciled - all'!#REF!-'Revised fully-reconciled - all'!BL9</f>
        <v>#REF!</v>
      </c>
      <c r="BO9" s="26" t="e">
        <f>'Orig. fully-reconciled - all'!#REF!-'Revised fully-reconciled - all'!BM9</f>
        <v>#REF!</v>
      </c>
      <c r="BP9" s="26" t="e">
        <f>'Orig. fully-reconciled - all'!#REF!-'Revised fully-reconciled - all'!BN9</f>
        <v>#REF!</v>
      </c>
      <c r="BQ9" s="26" t="e">
        <f>'Orig. fully-reconciled - all'!#REF!-'Revised fully-reconciled - all'!BO9</f>
        <v>#REF!</v>
      </c>
      <c r="BR9" s="26" t="e">
        <f>'Orig. fully-reconciled - all'!#REF!-'Revised fully-reconciled - all'!BP9</f>
        <v>#REF!</v>
      </c>
      <c r="BS9" s="26" t="e">
        <f>'Orig. fully-reconciled - all'!#REF!-'Revised fully-reconciled - all'!BQ9</f>
        <v>#REF!</v>
      </c>
      <c r="BT9" s="26" t="e">
        <f>'Orig. fully-reconciled - all'!#REF!-'Revised fully-reconciled - all'!BR9</f>
        <v>#REF!</v>
      </c>
      <c r="BU9" s="26" t="e">
        <f>'Orig. fully-reconciled - all'!#REF!-'Revised fully-reconciled - all'!BS9</f>
        <v>#REF!</v>
      </c>
      <c r="BV9" s="26" t="e">
        <f>'Orig. fully-reconciled - all'!#REF!-'Revised fully-reconciled - all'!BT9</f>
        <v>#REF!</v>
      </c>
      <c r="BW9" s="26" t="e">
        <f>'Orig. fully-reconciled - all'!#REF!-'Revised fully-reconciled - all'!BU9</f>
        <v>#REF!</v>
      </c>
      <c r="BX9" s="26" t="e">
        <f>'Orig. fully-reconciled - all'!#REF!-'Revised fully-reconciled - all'!BV9</f>
        <v>#REF!</v>
      </c>
      <c r="BY9" s="26" t="e">
        <f>'Orig. fully-reconciled - all'!#REF!-'Revised fully-reconciled - all'!BW9</f>
        <v>#REF!</v>
      </c>
      <c r="BZ9" s="26" t="e">
        <f>'Orig. fully-reconciled - all'!#REF!-'Revised fully-reconciled - all'!BX9</f>
        <v>#REF!</v>
      </c>
      <c r="CA9" s="26" t="e">
        <f>'Orig. fully-reconciled - all'!#REF!-'Revised fully-reconciled - all'!BY9</f>
        <v>#REF!</v>
      </c>
      <c r="CB9" s="26" t="e">
        <f>'Orig. fully-reconciled - all'!#REF!-'Revised fully-reconciled - all'!BZ9</f>
        <v>#REF!</v>
      </c>
      <c r="CC9" s="26" t="e">
        <f>'Orig. fully-reconciled - all'!#REF!-'Revised fully-reconciled - all'!CA9</f>
        <v>#REF!</v>
      </c>
      <c r="CD9" s="26" t="e">
        <f>'Orig. fully-reconciled - all'!#REF!-'Revised fully-reconciled - all'!CB9</f>
        <v>#REF!</v>
      </c>
      <c r="CE9" s="26" t="e">
        <f>'Orig. fully-reconciled - all'!#REF!-'Revised fully-reconciled - all'!CC9</f>
        <v>#REF!</v>
      </c>
      <c r="CF9" s="26" t="e">
        <f>'Orig. fully-reconciled - all'!#REF!-'Revised fully-reconciled - all'!CD9</f>
        <v>#REF!</v>
      </c>
      <c r="CG9" s="26" t="e">
        <f>'Orig. fully-reconciled - all'!#REF!-'Revised fully-reconciled - all'!CE9</f>
        <v>#REF!</v>
      </c>
      <c r="CH9" s="26" t="e">
        <f>'Orig. fully-reconciled - all'!#REF!-'Revised fully-reconciled - all'!CF9</f>
        <v>#REF!</v>
      </c>
      <c r="CI9" s="26" t="e">
        <f>'Orig. fully-reconciled - all'!#REF!-'Revised fully-reconciled - all'!CG9</f>
        <v>#REF!</v>
      </c>
      <c r="CJ9" s="26" t="e">
        <f>'Orig. fully-reconciled - all'!#REF!-'Revised fully-reconciled - all'!CH9</f>
        <v>#REF!</v>
      </c>
      <c r="CK9" s="26" t="e">
        <f>'Orig. fully-reconciled - all'!#REF!-'Revised fully-reconciled - all'!CI9</f>
        <v>#REF!</v>
      </c>
      <c r="CL9" s="26" t="e">
        <f>'Orig. fully-reconciled - all'!#REF!-'Revised fully-reconciled - all'!CJ9</f>
        <v>#REF!</v>
      </c>
      <c r="CM9" s="26" t="e">
        <f>'Orig. fully-reconciled - all'!#REF!-'Revised fully-reconciled - all'!CK9</f>
        <v>#REF!</v>
      </c>
      <c r="CN9" s="26" t="e">
        <f>'Orig. fully-reconciled - all'!#REF!-'Revised fully-reconciled - all'!CL9</f>
        <v>#REF!</v>
      </c>
      <c r="CO9" s="26" t="e">
        <f>'Orig. fully-reconciled - all'!#REF!-'Revised fully-reconciled - all'!CM9</f>
        <v>#REF!</v>
      </c>
      <c r="CP9" s="26" t="e">
        <f>'Orig. fully-reconciled - all'!#REF!-'Revised fully-reconciled - all'!CN9</f>
        <v>#REF!</v>
      </c>
      <c r="CQ9" s="26" t="e">
        <f>'Orig. fully-reconciled - all'!#REF!-'Revised fully-reconciled - all'!CO9</f>
        <v>#REF!</v>
      </c>
      <c r="CR9" s="26" t="e">
        <f>'Orig. fully-reconciled - all'!#REF!-'Revised fully-reconciled - all'!CP9</f>
        <v>#REF!</v>
      </c>
      <c r="CS9" s="26" t="e">
        <f>'Orig. fully-reconciled - all'!#REF!-'Revised fully-reconciled - all'!CQ9</f>
        <v>#REF!</v>
      </c>
      <c r="CT9" s="26" t="e">
        <f>'Orig. fully-reconciled - all'!#REF!-'Revised fully-reconciled - all'!CR9</f>
        <v>#REF!</v>
      </c>
      <c r="CU9" s="26" t="e">
        <f>'Orig. fully-reconciled - all'!#REF!-'Revised fully-reconciled - all'!CS9</f>
        <v>#REF!</v>
      </c>
      <c r="CV9" s="26" t="e">
        <f>'Orig. fully-reconciled - all'!#REF!-'Revised fully-reconciled - all'!CT9</f>
        <v>#REF!</v>
      </c>
      <c r="CW9" s="26" t="e">
        <f>'Orig. fully-reconciled - all'!#REF!-'Revised fully-reconciled - all'!CU9</f>
        <v>#REF!</v>
      </c>
      <c r="CX9" s="26" t="e">
        <f>'Orig. fully-reconciled - all'!#REF!-'Revised fully-reconciled - all'!CV9</f>
        <v>#REF!</v>
      </c>
      <c r="CY9" s="26" t="e">
        <f>'Orig. fully-reconciled - all'!#REF!-'Revised fully-reconciled - all'!CW9</f>
        <v>#REF!</v>
      </c>
      <c r="CZ9" s="26" t="e">
        <f>'Orig. fully-reconciled - all'!#REF!-'Revised fully-reconciled - all'!CX9</f>
        <v>#REF!</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6.3883999998779473E-3</v>
      </c>
      <c r="R12" s="22">
        <f t="shared" si="0"/>
        <v>-4.7634300000026997E-2</v>
      </c>
      <c r="S12" s="22">
        <f t="shared" si="0"/>
        <v>-0.1806034000001091</v>
      </c>
      <c r="T12" s="22">
        <f t="shared" si="0"/>
        <v>1.0612914999996974</v>
      </c>
      <c r="U12" s="22">
        <f t="shared" si="0"/>
        <v>-0.77352269999960299</v>
      </c>
      <c r="V12" s="22">
        <f t="shared" si="0"/>
        <v>0.67648470000017369</v>
      </c>
      <c r="W12" s="22">
        <f t="shared" si="0"/>
        <v>-0.90767510000023321</v>
      </c>
      <c r="X12" s="22">
        <f t="shared" si="0"/>
        <v>1.3835395338926446</v>
      </c>
      <c r="Y12" s="22">
        <f t="shared" si="0"/>
        <v>0.98816807784078264</v>
      </c>
      <c r="Z12" s="22">
        <f t="shared" si="0"/>
        <v>0.80383750425630751</v>
      </c>
      <c r="AA12" s="22">
        <f t="shared" si="0"/>
        <v>-0.51074982390196055</v>
      </c>
      <c r="AB12" s="22">
        <f t="shared" si="0"/>
        <v>0.44367028791270968</v>
      </c>
      <c r="AC12" s="22">
        <f t="shared" si="0"/>
        <v>0.13795167920443419</v>
      </c>
      <c r="AD12" s="22">
        <f t="shared" si="0"/>
        <v>0.3351665522861822</v>
      </c>
      <c r="AE12" s="22">
        <f t="shared" si="0"/>
        <v>-7.6246684992838709E-2</v>
      </c>
      <c r="AF12" s="22">
        <f t="shared" si="0"/>
        <v>-6.3166791736421146E-2</v>
      </c>
      <c r="AG12" s="22">
        <f t="shared" si="0"/>
        <v>0.91086368385981586</v>
      </c>
      <c r="AH12" s="22">
        <f t="shared" si="0"/>
        <v>9.0135632906822138E-2</v>
      </c>
      <c r="AI12" s="22">
        <f t="shared" si="0"/>
        <v>-0.4206390624665346</v>
      </c>
      <c r="AJ12" s="22">
        <f t="shared" si="0"/>
        <v>-0.43408219289221961</v>
      </c>
      <c r="AK12" s="22">
        <f t="shared" si="0"/>
        <v>-0.74907792404519569</v>
      </c>
      <c r="AL12" s="22">
        <f t="shared" si="0"/>
        <v>-0.46522541178910615</v>
      </c>
      <c r="AM12" s="22">
        <f t="shared" si="0"/>
        <v>-0.15574649462382695</v>
      </c>
      <c r="AN12" s="22">
        <f t="shared" si="0"/>
        <v>-0.62166132356674098</v>
      </c>
      <c r="AO12" s="22">
        <f t="shared" si="0"/>
        <v>-7.3684273785374899E-2</v>
      </c>
      <c r="AP12" s="22">
        <f t="shared" si="0"/>
        <v>-0.18069418563004547</v>
      </c>
      <c r="AQ12" s="22">
        <f t="shared" si="0"/>
        <v>-0.36135779365122289</v>
      </c>
      <c r="AR12" s="22">
        <f t="shared" si="0"/>
        <v>-0.37561378202212836</v>
      </c>
      <c r="AS12" s="22">
        <f t="shared" si="0"/>
        <v>-2.0669330523651297</v>
      </c>
      <c r="AT12" s="22">
        <f t="shared" si="0"/>
        <v>-1.2915365602489146</v>
      </c>
      <c r="AU12" s="22">
        <f t="shared" si="0"/>
        <v>-1.7397400025436127</v>
      </c>
      <c r="AV12" s="22">
        <f t="shared" si="0"/>
        <v>-1.1280841284878989</v>
      </c>
      <c r="AW12" s="22">
        <f t="shared" si="0"/>
        <v>-0.1643761889426969</v>
      </c>
      <c r="AX12" s="22">
        <f t="shared" si="0"/>
        <v>-0.33513101024618663</v>
      </c>
      <c r="AY12" s="22">
        <f t="shared" si="0"/>
        <v>1.4867562638795562</v>
      </c>
      <c r="AZ12" s="22">
        <f t="shared" si="0"/>
        <v>1.2976335929270135</v>
      </c>
      <c r="BA12" s="22">
        <f t="shared" si="0"/>
        <v>2.1602064088336874</v>
      </c>
      <c r="BB12" s="22">
        <f t="shared" si="0"/>
        <v>1.9298411508202662</v>
      </c>
      <c r="BC12" s="22">
        <f t="shared" si="0"/>
        <v>1.8465960168655329</v>
      </c>
      <c r="BD12" s="22">
        <f t="shared" si="0"/>
        <v>1.7915907916204787</v>
      </c>
      <c r="BE12" s="22">
        <f t="shared" si="0"/>
        <v>1.76885978673522</v>
      </c>
      <c r="BF12" s="22">
        <f t="shared" si="0"/>
        <v>1.9497042257958128</v>
      </c>
      <c r="BG12" s="22">
        <f t="shared" si="0"/>
        <v>1.9026538043084429</v>
      </c>
      <c r="BH12" s="22">
        <f t="shared" si="0"/>
        <v>2.3000714186603091</v>
      </c>
      <c r="BI12" s="22">
        <f t="shared" si="0"/>
        <v>2.5069738052020512</v>
      </c>
      <c r="BJ12" s="22">
        <f t="shared" si="0"/>
        <v>2.5461105664396655</v>
      </c>
      <c r="BK12" s="22">
        <f t="shared" si="0"/>
        <v>2.3611963363603081</v>
      </c>
      <c r="BL12" s="22">
        <f t="shared" si="0"/>
        <v>1.1101284778762874</v>
      </c>
      <c r="BM12" s="22" t="e">
        <f t="shared" si="0"/>
        <v>#REF!</v>
      </c>
      <c r="BN12" s="22" t="e">
        <f t="shared" si="0"/>
        <v>#REF!</v>
      </c>
      <c r="BO12" s="22" t="e">
        <f t="shared" si="0"/>
        <v>#REF!</v>
      </c>
      <c r="BP12" s="22" t="e">
        <f t="shared" si="0"/>
        <v>#REF!</v>
      </c>
      <c r="BQ12" s="22" t="e">
        <f t="shared" si="0"/>
        <v>#REF!</v>
      </c>
      <c r="BR12" s="22" t="e">
        <f t="shared" ref="BR12:CZ12" si="1">SUM(BR9,BR14)</f>
        <v>#REF!</v>
      </c>
      <c r="BS12" s="22" t="e">
        <f t="shared" si="1"/>
        <v>#REF!</v>
      </c>
      <c r="BT12" s="22" t="e">
        <f t="shared" si="1"/>
        <v>#REF!</v>
      </c>
      <c r="BU12" s="22" t="e">
        <f t="shared" si="1"/>
        <v>#REF!</v>
      </c>
      <c r="BV12" s="22" t="e">
        <f t="shared" si="1"/>
        <v>#REF!</v>
      </c>
      <c r="BW12" s="22" t="e">
        <f t="shared" si="1"/>
        <v>#REF!</v>
      </c>
      <c r="BX12" s="22" t="e">
        <f t="shared" si="1"/>
        <v>#REF!</v>
      </c>
      <c r="BY12" s="22" t="e">
        <f t="shared" si="1"/>
        <v>#REF!</v>
      </c>
      <c r="BZ12" s="22" t="e">
        <f t="shared" si="1"/>
        <v>#REF!</v>
      </c>
      <c r="CA12" s="22" t="e">
        <f t="shared" si="1"/>
        <v>#REF!</v>
      </c>
      <c r="CB12" s="22" t="e">
        <f t="shared" si="1"/>
        <v>#REF!</v>
      </c>
      <c r="CC12" s="22" t="e">
        <f t="shared" si="1"/>
        <v>#REF!</v>
      </c>
      <c r="CD12" s="22" t="e">
        <f t="shared" si="1"/>
        <v>#REF!</v>
      </c>
      <c r="CE12" s="22" t="e">
        <f t="shared" si="1"/>
        <v>#REF!</v>
      </c>
      <c r="CF12" s="22" t="e">
        <f t="shared" si="1"/>
        <v>#REF!</v>
      </c>
      <c r="CG12" s="22" t="e">
        <f t="shared" si="1"/>
        <v>#REF!</v>
      </c>
      <c r="CH12" s="22" t="e">
        <f t="shared" si="1"/>
        <v>#REF!</v>
      </c>
      <c r="CI12" s="22" t="e">
        <f t="shared" si="1"/>
        <v>#REF!</v>
      </c>
      <c r="CJ12" s="22" t="e">
        <f t="shared" si="1"/>
        <v>#REF!</v>
      </c>
      <c r="CK12" s="22" t="e">
        <f t="shared" si="1"/>
        <v>#REF!</v>
      </c>
      <c r="CL12" s="22" t="e">
        <f t="shared" si="1"/>
        <v>#REF!</v>
      </c>
      <c r="CM12" s="22" t="e">
        <f t="shared" si="1"/>
        <v>#REF!</v>
      </c>
      <c r="CN12" s="22" t="e">
        <f t="shared" si="1"/>
        <v>#REF!</v>
      </c>
      <c r="CO12" s="22" t="e">
        <f t="shared" si="1"/>
        <v>#REF!</v>
      </c>
      <c r="CP12" s="22" t="e">
        <f t="shared" si="1"/>
        <v>#REF!</v>
      </c>
      <c r="CQ12" s="22" t="e">
        <f t="shared" si="1"/>
        <v>#REF!</v>
      </c>
      <c r="CR12" s="22" t="e">
        <f t="shared" si="1"/>
        <v>#REF!</v>
      </c>
      <c r="CS12" s="22" t="e">
        <f t="shared" si="1"/>
        <v>#REF!</v>
      </c>
      <c r="CT12" s="22" t="e">
        <f t="shared" si="1"/>
        <v>#REF!</v>
      </c>
      <c r="CU12" s="22" t="e">
        <f t="shared" si="1"/>
        <v>#REF!</v>
      </c>
      <c r="CV12" s="22" t="e">
        <f t="shared" si="1"/>
        <v>#REF!</v>
      </c>
      <c r="CW12" s="22" t="e">
        <f t="shared" si="1"/>
        <v>#REF!</v>
      </c>
      <c r="CX12" s="22" t="e">
        <f t="shared" si="1"/>
        <v>#REF!</v>
      </c>
      <c r="CY12" s="22" t="e">
        <f t="shared" si="1"/>
        <v>#REF!</v>
      </c>
      <c r="CZ12" s="22" t="e">
        <f t="shared" si="1"/>
        <v>#REF!</v>
      </c>
    </row>
    <row r="13" spans="4:104">
      <c r="D13" s="21" t="s">
        <v>121</v>
      </c>
      <c r="E13" s="26">
        <f>'Revised fully-reconciled - all'!C13-'Orig. fully-reconciled - all'!C13</f>
        <v>1.2930700000197248E-2</v>
      </c>
      <c r="F13" s="26">
        <f>'Revised fully-reconciled - all'!D13-'Orig. fully-reconciled - all'!D13</f>
        <v>1.2325200000759651E-2</v>
      </c>
      <c r="G13" s="26">
        <f>'Revised fully-reconciled - all'!E13-'Orig. fully-reconciled - all'!E13</f>
        <v>5.7921999996324303E-3</v>
      </c>
      <c r="H13" s="26">
        <f>'Revised fully-reconciled - all'!F13-'Orig. fully-reconciled - all'!F13</f>
        <v>1.1513299999478477E-2</v>
      </c>
      <c r="I13" s="26">
        <f>'Revised fully-reconciled - all'!G13-'Orig. fully-reconciled - all'!G13</f>
        <v>-0.21730200000001787</v>
      </c>
      <c r="J13" s="26">
        <f>'Revised fully-reconciled - all'!H13-'Orig. fully-reconciled - all'!H13</f>
        <v>1.1324400000376045E-2</v>
      </c>
      <c r="K13" s="26">
        <f>'Revised fully-reconciled - all'!I13-'Orig. fully-reconciled - all'!I13</f>
        <v>1.217839999935677E-2</v>
      </c>
      <c r="L13" s="26">
        <f>'Revised fully-reconciled - all'!J13-'Orig. fully-reconciled - all'!J13</f>
        <v>1.8460999999660999E-2</v>
      </c>
      <c r="M13" s="26">
        <f>'Revised fully-reconciled - all'!K13-'Orig. fully-reconciled - all'!K13</f>
        <v>1.5142899999318615E-2</v>
      </c>
      <c r="N13" s="26">
        <f>'Revised fully-reconciled - all'!L13-'Orig. fully-reconciled - all'!L13</f>
        <v>1.8696799999815994E-2</v>
      </c>
      <c r="O13" s="26">
        <f>'Revised fully-reconciled - all'!M13-'Orig. fully-reconciled - all'!M13</f>
        <v>1.7335999998977059E-2</v>
      </c>
      <c r="P13" s="26">
        <f>'Revised fully-reconciled - all'!N13-'Orig. fully-reconciled - all'!N13</f>
        <v>1.6005999999379128E-2</v>
      </c>
      <c r="Q13" s="26">
        <f>'Revised fully-reconciled - all'!O13-'Orig. fully-reconciled - all'!O13</f>
        <v>5.4579200000262063E-2</v>
      </c>
      <c r="R13" s="26">
        <f>'Revised fully-reconciled - all'!P13-'Orig. fully-reconciled - all'!P13</f>
        <v>3.9630700000998331E-2</v>
      </c>
      <c r="S13" s="26">
        <f>'Revised fully-reconciled - all'!Q13-'Orig. fully-reconciled - all'!Q13</f>
        <v>3.2761200000095414E-2</v>
      </c>
      <c r="T13" s="26">
        <f>'Revised fully-reconciled - all'!R13-'Orig. fully-reconciled - all'!R13</f>
        <v>-0.64686860000028901</v>
      </c>
      <c r="U13" s="26">
        <f>'Revised fully-reconciled - all'!S13-'Orig. fully-reconciled - all'!S13</f>
        <v>3.2841899999539237E-2</v>
      </c>
      <c r="V13" s="26">
        <f>'Revised fully-reconciled - all'!T13-'Orig. fully-reconciled - all'!T13</f>
        <v>4.913059999989855E-2</v>
      </c>
      <c r="W13" s="26">
        <f>'Revised fully-reconciled - all'!U13-'Orig. fully-reconciled - all'!U13</f>
        <v>7.1075199999540928E-2</v>
      </c>
      <c r="X13" s="26">
        <f>'Revised fully-reconciled - all'!V13-'Orig. fully-reconciled - all'!V13</f>
        <v>5.733929999951215E-2</v>
      </c>
      <c r="Y13" s="26">
        <f>'Revised fully-reconciled - all'!W13-'Orig. fully-reconciled - all'!W13</f>
        <v>6.2208099998770194E-2</v>
      </c>
      <c r="Z13" s="26">
        <f>'Revised fully-reconciled - all'!X13-'Orig. fully-reconciled - all'!X13</f>
        <v>6.1782300000231771E-2</v>
      </c>
      <c r="AA13" s="26">
        <f>'Revised fully-reconciled - all'!Y13-'Orig. fully-reconciled - all'!Y13</f>
        <v>4.7772600000371312E-2</v>
      </c>
      <c r="AB13" s="26">
        <f>'Revised fully-reconciled - all'!Z13-'Orig. fully-reconciled - all'!Z13</f>
        <v>5.9200400000008813E-2</v>
      </c>
      <c r="AC13" s="26">
        <f>'Revised fully-reconciled - all'!AA13-'Orig. fully-reconciled - all'!AA13</f>
        <v>1.7526999999972759E-3</v>
      </c>
      <c r="AD13" s="26">
        <f>'Revised fully-reconciled - all'!AB13-'Orig. fully-reconciled - all'!AB13</f>
        <v>2.134599999862985E-3</v>
      </c>
      <c r="AE13" s="26">
        <f>'Revised fully-reconciled - all'!AC13-'Orig. fully-reconciled - all'!AC13</f>
        <v>5.3810000053999829E-4</v>
      </c>
      <c r="AF13" s="26">
        <f>'Revised fully-reconciled - all'!AD13-'Orig. fully-reconciled - all'!AD13</f>
        <v>8.7949999965530878E-4</v>
      </c>
      <c r="AG13" s="26">
        <f>'Revised fully-reconciled - all'!AE13-'Orig. fully-reconciled - all'!AE13</f>
        <v>7.0649999975103128E-4</v>
      </c>
      <c r="AH13" s="26">
        <f>'Revised fully-reconciled - all'!AF13-'Orig. fully-reconciled - all'!AF13</f>
        <v>8.868000004440546E-4</v>
      </c>
      <c r="AI13" s="26">
        <f>'Revised fully-reconciled - all'!AG13-'Orig. fully-reconciled - all'!AG13</f>
        <v>8.2560000009834766E-4</v>
      </c>
      <c r="AJ13" s="26">
        <f>'Revised fully-reconciled - all'!AH13-'Orig. fully-reconciled - all'!AH13</f>
        <v>9.0550000004441245E-4</v>
      </c>
      <c r="AK13" s="26">
        <f>'Revised fully-reconciled - all'!AI13-'Orig. fully-reconciled - all'!AI13</f>
        <v>3.0979999928604229E-4</v>
      </c>
      <c r="AL13" s="26">
        <f>'Revised fully-reconciled - all'!AJ13-'Orig. fully-reconciled - all'!AJ13</f>
        <v>6.125999998403131E-4</v>
      </c>
      <c r="AM13" s="26">
        <f>'Revised fully-reconciled - all'!AK13-'Orig. fully-reconciled - all'!AK13</f>
        <v>7.4120000044786138E-4</v>
      </c>
      <c r="AN13" s="26">
        <f>'Revised fully-reconciled - all'!AL13-'Orig. fully-reconciled - all'!AL13</f>
        <v>8.3609999956024694E-4</v>
      </c>
      <c r="AO13" s="26">
        <f>'Revised fully-reconciled - all'!AM13-'Orig. fully-reconciled - all'!AM13</f>
        <v>-2.7173299999503797E-2</v>
      </c>
      <c r="AP13" s="26">
        <f>'Revised fully-reconciled - all'!AN13-'Orig. fully-reconciled - all'!AN13</f>
        <v>-3.4538500000053318E-2</v>
      </c>
      <c r="AQ13" s="26">
        <f>'Revised fully-reconciled - all'!AO13-'Orig. fully-reconciled - all'!AO13</f>
        <v>-2.8876800000489311E-2</v>
      </c>
      <c r="AR13" s="26">
        <f>'Revised fully-reconciled - all'!AP13-'Orig. fully-reconciled - all'!AP13</f>
        <v>0.18492090000017924</v>
      </c>
      <c r="AS13" s="26">
        <f>'Revised fully-reconciled - all'!AQ13-'Orig. fully-reconciled - all'!AQ13</f>
        <v>7.9943399999820031E-2</v>
      </c>
      <c r="AT13" s="26">
        <f>'Revised fully-reconciled - all'!AR13-'Orig. fully-reconciled - all'!AR13</f>
        <v>-0.15985169999953541</v>
      </c>
      <c r="AU13" s="26">
        <f>'Revised fully-reconciled - all'!AS13-'Orig. fully-reconciled - all'!AS13</f>
        <v>-0.22133720000056201</v>
      </c>
      <c r="AV13" s="26">
        <f>'Revised fully-reconciled - all'!AT13-'Orig. fully-reconciled - all'!AT13</f>
        <v>-0.12239150000050358</v>
      </c>
      <c r="AW13" s="26">
        <f>'Revised fully-reconciled - all'!AU13-'Orig. fully-reconciled - all'!AU13</f>
        <v>-0.11115770000060365</v>
      </c>
      <c r="AX13" s="26">
        <f>'Revised fully-reconciled - all'!AV13-'Orig. fully-reconciled - all'!AV13</f>
        <v>-2.8540600000269478E-2</v>
      </c>
      <c r="AY13" s="26">
        <f>'Revised fully-reconciled - all'!AW13-'Orig. fully-reconciled - all'!AW13</f>
        <v>-2.4470800000017334E-2</v>
      </c>
      <c r="AZ13" s="26">
        <f>'Revised fully-reconciled - all'!AX13-'Orig. fully-reconciled - all'!AX13</f>
        <v>-2.6417400000809721E-2</v>
      </c>
      <c r="BA13" s="26">
        <f>'Revised fully-reconciled - all'!AY13-'Orig. fully-reconciled - all'!AY13</f>
        <v>-3.0166599999802202E-2</v>
      </c>
      <c r="BB13" s="26">
        <f>'Revised fully-reconciled - all'!AZ13-'Orig. fully-reconciled - all'!AZ13</f>
        <v>8.9029999958256667E-4</v>
      </c>
      <c r="BC13" s="26">
        <f>'Revised fully-reconciled - all'!BA13-'Orig. fully-reconciled - all'!BA13</f>
        <v>9.3380000043907785E-4</v>
      </c>
      <c r="BD13" s="26">
        <f>'Revised fully-reconciled - all'!BB13-'Orig. fully-reconciled - all'!BB13</f>
        <v>4.0524000003188121E-3</v>
      </c>
      <c r="BE13" s="26">
        <f>'Revised fully-reconciled - all'!BC13-'Orig. fully-reconciled - all'!BC13</f>
        <v>1.2966000001597422E-3</v>
      </c>
      <c r="BF13" s="26">
        <f>'Revised fully-reconciled - all'!BD13-'Orig. fully-reconciled - all'!BD13</f>
        <v>1.3013999996474013E-3</v>
      </c>
      <c r="BG13" s="26">
        <f>'Revised fully-reconciled - all'!BE13-'Orig. fully-reconciled - all'!BE13</f>
        <v>1.0559000002103858E-3</v>
      </c>
      <c r="BH13" s="26">
        <f>'Revised fully-reconciled - all'!BF13-'Orig. fully-reconciled - all'!BF13</f>
        <v>1.2972999998055457E-3</v>
      </c>
      <c r="BI13" s="26">
        <f>'Revised fully-reconciled - all'!BG13-'Orig. fully-reconciled - all'!BG13</f>
        <v>1.1785000010604563E-3</v>
      </c>
      <c r="BJ13" s="26">
        <f>'Revised fully-reconciled - all'!BH13-'Orig. fully-reconciled - all'!BH13</f>
        <v>8.9890000026571215E-4</v>
      </c>
      <c r="BK13" s="26">
        <f>'Revised fully-reconciled - all'!BI13-'Orig. fully-reconciled - all'!BI13</f>
        <v>1.0946000006697432E-3</v>
      </c>
      <c r="BL13" s="26">
        <f>'Revised fully-reconciled - all'!BJ13-'Orig. fully-reconciled - all'!BJ13</f>
        <v>1.0033000003204506E-3</v>
      </c>
      <c r="BM13" s="26" t="e">
        <f>'Revised fully-reconciled - all'!BK13-'Orig. fully-reconciled - all'!#REF!</f>
        <v>#REF!</v>
      </c>
      <c r="BN13" s="26" t="e">
        <f>'Revised fully-reconciled - all'!BL13-'Orig. fully-reconciled - all'!#REF!</f>
        <v>#REF!</v>
      </c>
      <c r="BO13" s="26" t="e">
        <f>'Revised fully-reconciled - all'!BM13-'Orig. fully-reconciled - all'!#REF!</f>
        <v>#REF!</v>
      </c>
      <c r="BP13" s="26" t="e">
        <f>'Revised fully-reconciled - all'!BN13-'Orig. fully-reconciled - all'!#REF!</f>
        <v>#REF!</v>
      </c>
      <c r="BQ13" s="26" t="e">
        <f>'Revised fully-reconciled - all'!BO13-'Orig. fully-reconciled - all'!#REF!</f>
        <v>#REF!</v>
      </c>
      <c r="BR13" s="26" t="e">
        <f>'Revised fully-reconciled - all'!BP13-'Orig. fully-reconciled - all'!#REF!</f>
        <v>#REF!</v>
      </c>
      <c r="BS13" s="26" t="e">
        <f>'Revised fully-reconciled - all'!BQ13-'Orig. fully-reconciled - all'!#REF!</f>
        <v>#REF!</v>
      </c>
      <c r="BT13" s="26" t="e">
        <f>'Revised fully-reconciled - all'!BR13-'Orig. fully-reconciled - all'!#REF!</f>
        <v>#REF!</v>
      </c>
      <c r="BU13" s="26" t="e">
        <f>'Revised fully-reconciled - all'!BS13-'Orig. fully-reconciled - all'!#REF!</f>
        <v>#REF!</v>
      </c>
      <c r="BV13" s="26" t="e">
        <f>'Revised fully-reconciled - all'!BT13-'Orig. fully-reconciled - all'!#REF!</f>
        <v>#REF!</v>
      </c>
      <c r="BW13" s="26" t="e">
        <f>'Revised fully-reconciled - all'!BU13-'Orig. fully-reconciled - all'!#REF!</f>
        <v>#REF!</v>
      </c>
      <c r="BX13" s="26" t="e">
        <f>'Revised fully-reconciled - all'!BV13-'Orig. fully-reconciled - all'!#REF!</f>
        <v>#REF!</v>
      </c>
      <c r="BY13" s="26" t="e">
        <f>'Revised fully-reconciled - all'!BW13-'Orig. fully-reconciled - all'!#REF!</f>
        <v>#REF!</v>
      </c>
      <c r="BZ13" s="26" t="e">
        <f>'Revised fully-reconciled - all'!BX13-'Orig. fully-reconciled - all'!#REF!</f>
        <v>#REF!</v>
      </c>
      <c r="CA13" s="26" t="e">
        <f>'Revised fully-reconciled - all'!BY13-'Orig. fully-reconciled - all'!#REF!</f>
        <v>#REF!</v>
      </c>
      <c r="CB13" s="26" t="e">
        <f>'Revised fully-reconciled - all'!BZ13-'Orig. fully-reconciled - all'!#REF!</f>
        <v>#REF!</v>
      </c>
      <c r="CC13" s="26" t="e">
        <f>'Revised fully-reconciled - all'!CA13-'Orig. fully-reconciled - all'!#REF!</f>
        <v>#REF!</v>
      </c>
      <c r="CD13" s="26" t="e">
        <f>'Revised fully-reconciled - all'!CB13-'Orig. fully-reconciled - all'!#REF!</f>
        <v>#REF!</v>
      </c>
      <c r="CE13" s="26" t="e">
        <f>'Revised fully-reconciled - all'!CC13-'Orig. fully-reconciled - all'!#REF!</f>
        <v>#REF!</v>
      </c>
      <c r="CF13" s="26" t="e">
        <f>'Revised fully-reconciled - all'!CD13-'Orig. fully-reconciled - all'!#REF!</f>
        <v>#REF!</v>
      </c>
      <c r="CG13" s="26" t="e">
        <f>'Revised fully-reconciled - all'!CE13-'Orig. fully-reconciled - all'!#REF!</f>
        <v>#REF!</v>
      </c>
      <c r="CH13" s="26" t="e">
        <f>'Revised fully-reconciled - all'!CF13-'Orig. fully-reconciled - all'!#REF!</f>
        <v>#REF!</v>
      </c>
      <c r="CI13" s="26" t="e">
        <f>'Revised fully-reconciled - all'!CG13-'Orig. fully-reconciled - all'!#REF!</f>
        <v>#REF!</v>
      </c>
      <c r="CJ13" s="26" t="e">
        <f>'Revised fully-reconciled - all'!CH13-'Orig. fully-reconciled - all'!#REF!</f>
        <v>#REF!</v>
      </c>
      <c r="CK13" s="26" t="e">
        <f>'Revised fully-reconciled - all'!CI13-'Orig. fully-reconciled - all'!#REF!</f>
        <v>#REF!</v>
      </c>
      <c r="CL13" s="26" t="e">
        <f>'Revised fully-reconciled - all'!CJ13-'Orig. fully-reconciled - all'!#REF!</f>
        <v>#REF!</v>
      </c>
      <c r="CM13" s="26" t="e">
        <f>'Revised fully-reconciled - all'!CK13-'Orig. fully-reconciled - all'!#REF!</f>
        <v>#REF!</v>
      </c>
      <c r="CN13" s="26" t="e">
        <f>'Revised fully-reconciled - all'!CL13-'Orig. fully-reconciled - all'!#REF!</f>
        <v>#REF!</v>
      </c>
      <c r="CO13" s="26" t="e">
        <f>'Revised fully-reconciled - all'!CM13-'Orig. fully-reconciled - all'!#REF!</f>
        <v>#REF!</v>
      </c>
      <c r="CP13" s="26" t="e">
        <f>'Revised fully-reconciled - all'!CN13-'Orig. fully-reconciled - all'!#REF!</f>
        <v>#REF!</v>
      </c>
      <c r="CQ13" s="26" t="e">
        <f>'Revised fully-reconciled - all'!CO13-'Orig. fully-reconciled - all'!#REF!</f>
        <v>#REF!</v>
      </c>
      <c r="CR13" s="26" t="e">
        <f>'Revised fully-reconciled - all'!CP13-'Orig. fully-reconciled - all'!#REF!</f>
        <v>#REF!</v>
      </c>
      <c r="CS13" s="26" t="e">
        <f>'Revised fully-reconciled - all'!CQ13-'Orig. fully-reconciled - all'!#REF!</f>
        <v>#REF!</v>
      </c>
      <c r="CT13" s="26" t="e">
        <f>'Revised fully-reconciled - all'!CR13-'Orig. fully-reconciled - all'!#REF!</f>
        <v>#REF!</v>
      </c>
      <c r="CU13" s="26" t="e">
        <f>'Revised fully-reconciled - all'!CS13-'Orig. fully-reconciled - all'!#REF!</f>
        <v>#REF!</v>
      </c>
      <c r="CV13" s="26" t="e">
        <f>'Revised fully-reconciled - all'!CT13-'Orig. fully-reconciled - all'!#REF!</f>
        <v>#REF!</v>
      </c>
      <c r="CW13" s="26" t="e">
        <f>'Revised fully-reconciled - all'!CU13-'Orig. fully-reconciled - all'!#REF!</f>
        <v>#REF!</v>
      </c>
      <c r="CX13" s="26" t="e">
        <f>'Revised fully-reconciled - all'!CV13-'Orig. fully-reconciled - all'!#REF!</f>
        <v>#REF!</v>
      </c>
      <c r="CY13" s="26" t="e">
        <f>'Revised fully-reconciled - all'!CW13-'Orig. fully-reconciled - all'!#REF!</f>
        <v>#REF!</v>
      </c>
      <c r="CZ13" s="26" t="e">
        <f>'Revised fully-reconciled - all'!CX13-'Orig. fully-reconciled - all'!#REF!</f>
        <v>#REF!</v>
      </c>
    </row>
    <row r="14" spans="4:104">
      <c r="D14" s="21" t="s">
        <v>25</v>
      </c>
      <c r="E14" s="26">
        <f>'Orig. fully-reconciled - all'!C14-'Revised fully-reconciled - all'!C14</f>
        <v>0</v>
      </c>
      <c r="F14" s="26">
        <f>'Orig. fully-reconciled - all'!D14-'Revised fully-reconciled - all'!D14</f>
        <v>0</v>
      </c>
      <c r="G14" s="26">
        <f>'Orig. fully-reconciled - all'!E14-'Revised fully-reconciled - all'!E14</f>
        <v>0</v>
      </c>
      <c r="H14" s="26">
        <f>'Orig. fully-reconciled - all'!F14-'Revised fully-reconciled - all'!F14</f>
        <v>0</v>
      </c>
      <c r="I14" s="26">
        <f>'Orig. fully-reconciled - all'!G14-'Revised fully-reconciled - all'!G14</f>
        <v>0</v>
      </c>
      <c r="J14" s="26">
        <f>'Orig. fully-reconciled - all'!H14-'Revised fully-reconciled - all'!H14</f>
        <v>0</v>
      </c>
      <c r="K14" s="26">
        <f>'Orig. fully-reconciled - all'!I14-'Revised fully-reconciled - all'!I14</f>
        <v>0</v>
      </c>
      <c r="L14" s="26">
        <f>'Orig. fully-reconciled - all'!J14-'Revised fully-reconciled - all'!J14</f>
        <v>0</v>
      </c>
      <c r="M14" s="26">
        <f>'Orig. fully-reconciled - all'!K14-'Revised fully-reconciled - all'!K14</f>
        <v>0</v>
      </c>
      <c r="N14" s="26">
        <f>'Orig. fully-reconciled - all'!L14-'Revised fully-reconciled - all'!L14</f>
        <v>0</v>
      </c>
      <c r="O14" s="26">
        <f>'Orig. fully-reconciled - all'!M14-'Revised fully-reconciled - all'!M14</f>
        <v>0</v>
      </c>
      <c r="P14" s="26">
        <f>'Orig. fully-reconciled - all'!N14-'Revised fully-reconciled - all'!N14</f>
        <v>0</v>
      </c>
      <c r="Q14" s="26">
        <f>'Orig. fully-reconciled - all'!O14-'Revised fully-reconciled - all'!O14</f>
        <v>6.3883999998779473E-3</v>
      </c>
      <c r="R14" s="26">
        <f>'Orig. fully-reconciled - all'!P14-'Revised fully-reconciled - all'!P14</f>
        <v>-4.7634300000026997E-2</v>
      </c>
      <c r="S14" s="26">
        <f>'Orig. fully-reconciled - all'!Q14-'Revised fully-reconciled - all'!Q14</f>
        <v>-0.1806034000001091</v>
      </c>
      <c r="T14" s="26">
        <f>'Orig. fully-reconciled - all'!R14-'Revised fully-reconciled - all'!R14</f>
        <v>1.0612914999996974</v>
      </c>
      <c r="U14" s="26">
        <f>'Orig. fully-reconciled - all'!S14-'Revised fully-reconciled - all'!S14</f>
        <v>-0.77352269999960299</v>
      </c>
      <c r="V14" s="26">
        <f>'Orig. fully-reconciled - all'!T14-'Revised fully-reconciled - all'!T14</f>
        <v>0.67648470000017369</v>
      </c>
      <c r="W14" s="26">
        <f>'Orig. fully-reconciled - all'!U14-'Revised fully-reconciled - all'!U14</f>
        <v>-0.90767510000023321</v>
      </c>
      <c r="X14" s="26">
        <f>'Orig. fully-reconciled - all'!V14-'Revised fully-reconciled - all'!V14</f>
        <v>1.3835395338926446</v>
      </c>
      <c r="Y14" s="26">
        <f>'Orig. fully-reconciled - all'!W14-'Revised fully-reconciled - all'!W14</f>
        <v>0.98816807784078264</v>
      </c>
      <c r="Z14" s="26">
        <f>'Orig. fully-reconciled - all'!X14-'Revised fully-reconciled - all'!X14</f>
        <v>0.80383750425630751</v>
      </c>
      <c r="AA14" s="26">
        <f>'Orig. fully-reconciled - all'!Y14-'Revised fully-reconciled - all'!Y14</f>
        <v>-0.51074982390196055</v>
      </c>
      <c r="AB14" s="26">
        <f>'Orig. fully-reconciled - all'!Z14-'Revised fully-reconciled - all'!Z14</f>
        <v>0.44367028791270968</v>
      </c>
      <c r="AC14" s="26">
        <f>'Orig. fully-reconciled - all'!AA14-'Revised fully-reconciled - all'!AA14</f>
        <v>0.13795167920443419</v>
      </c>
      <c r="AD14" s="26">
        <f>'Orig. fully-reconciled - all'!AB14-'Revised fully-reconciled - all'!AB14</f>
        <v>0.3351665522861822</v>
      </c>
      <c r="AE14" s="26">
        <f>'Orig. fully-reconciled - all'!AC14-'Revised fully-reconciled - all'!AC14</f>
        <v>-7.6246684992838709E-2</v>
      </c>
      <c r="AF14" s="26">
        <f>'Orig. fully-reconciled - all'!AD14-'Revised fully-reconciled - all'!AD14</f>
        <v>-6.3166791736421146E-2</v>
      </c>
      <c r="AG14" s="26">
        <f>'Orig. fully-reconciled - all'!AE14-'Revised fully-reconciled - all'!AE14</f>
        <v>0.91086368385981586</v>
      </c>
      <c r="AH14" s="26">
        <f>'Orig. fully-reconciled - all'!AF14-'Revised fully-reconciled - all'!AF14</f>
        <v>9.0135632906822138E-2</v>
      </c>
      <c r="AI14" s="26">
        <f>'Orig. fully-reconciled - all'!AG14-'Revised fully-reconciled - all'!AG14</f>
        <v>-0.4206390624665346</v>
      </c>
      <c r="AJ14" s="26">
        <f>'Orig. fully-reconciled - all'!AH14-'Revised fully-reconciled - all'!AH14</f>
        <v>-0.43408219289221961</v>
      </c>
      <c r="AK14" s="26">
        <f>'Orig. fully-reconciled - all'!AI14-'Revised fully-reconciled - all'!AI14</f>
        <v>-0.74907792404519569</v>
      </c>
      <c r="AL14" s="26">
        <f>'Orig. fully-reconciled - all'!AJ14-'Revised fully-reconciled - all'!AJ14</f>
        <v>-0.46522541178910615</v>
      </c>
      <c r="AM14" s="26">
        <f>'Orig. fully-reconciled - all'!AK14-'Revised fully-reconciled - all'!AK14</f>
        <v>-0.15574649462382695</v>
      </c>
      <c r="AN14" s="26">
        <f>'Orig. fully-reconciled - all'!AL14-'Revised fully-reconciled - all'!AL14</f>
        <v>-0.62166132356674098</v>
      </c>
      <c r="AO14" s="26">
        <f>'Orig. fully-reconciled - all'!AM14-'Revised fully-reconciled - all'!AM14</f>
        <v>-7.3684273785374899E-2</v>
      </c>
      <c r="AP14" s="26">
        <f>'Orig. fully-reconciled - all'!AN14-'Revised fully-reconciled - all'!AN14</f>
        <v>-0.18069418563004547</v>
      </c>
      <c r="AQ14" s="26">
        <f>'Orig. fully-reconciled - all'!AO14-'Revised fully-reconciled - all'!AO14</f>
        <v>-0.36135779365122289</v>
      </c>
      <c r="AR14" s="26">
        <f>'Orig. fully-reconciled - all'!AP14-'Revised fully-reconciled - all'!AP14</f>
        <v>-0.37561378202212836</v>
      </c>
      <c r="AS14" s="26">
        <f>'Orig. fully-reconciled - all'!AQ14-'Revised fully-reconciled - all'!AQ14</f>
        <v>-2.0669330523651297</v>
      </c>
      <c r="AT14" s="26">
        <f>'Orig. fully-reconciled - all'!AR14-'Revised fully-reconciled - all'!AR14</f>
        <v>-1.2915365602489146</v>
      </c>
      <c r="AU14" s="26">
        <f>'Orig. fully-reconciled - all'!AS14-'Revised fully-reconciled - all'!AS14</f>
        <v>-1.7397400025436127</v>
      </c>
      <c r="AV14" s="26">
        <f>'Orig. fully-reconciled - all'!AT14-'Revised fully-reconciled - all'!AT14</f>
        <v>-1.1280841284878989</v>
      </c>
      <c r="AW14" s="26">
        <f>'Orig. fully-reconciled - all'!AU14-'Revised fully-reconciled - all'!AU14</f>
        <v>-0.1643761889426969</v>
      </c>
      <c r="AX14" s="26">
        <f>'Orig. fully-reconciled - all'!AV14-'Revised fully-reconciled - all'!AV14</f>
        <v>-0.33513101024618663</v>
      </c>
      <c r="AY14" s="26">
        <f>'Orig. fully-reconciled - all'!AW14-'Revised fully-reconciled - all'!AW14</f>
        <v>-0.12013673612034381</v>
      </c>
      <c r="AZ14" s="26">
        <f>'Orig. fully-reconciled - all'!AX14-'Revised fully-reconciled - all'!AX14</f>
        <v>-0.28528240707305486</v>
      </c>
      <c r="BA14" s="26">
        <f>'Orig. fully-reconciled - all'!AY14-'Revised fully-reconciled - all'!AY14</f>
        <v>0.84694440883367861</v>
      </c>
      <c r="BB14" s="26">
        <f>'Orig. fully-reconciled - all'!AZ14-'Revised fully-reconciled - all'!AZ14</f>
        <v>0.6906311508203089</v>
      </c>
      <c r="BC14" s="26">
        <f>'Orig. fully-reconciled - all'!BA14-'Revised fully-reconciled - all'!BA14</f>
        <v>0.72546201686554923</v>
      </c>
      <c r="BD14" s="26">
        <f>'Orig. fully-reconciled - all'!BB14-'Revised fully-reconciled - all'!BB14</f>
        <v>0.69439479162042517</v>
      </c>
      <c r="BE14" s="26">
        <f>'Orig. fully-reconciled - all'!BC14-'Revised fully-reconciled - all'!BC14</f>
        <v>0.67598878673527452</v>
      </c>
      <c r="BF14" s="26">
        <f>'Orig. fully-reconciled - all'!BD14-'Revised fully-reconciled - all'!BD14</f>
        <v>0.85447322579580032</v>
      </c>
      <c r="BG14" s="26">
        <f>'Orig. fully-reconciled - all'!BE14-'Revised fully-reconciled - all'!BE14</f>
        <v>0.49704080430842623</v>
      </c>
      <c r="BH14" s="26">
        <f>'Orig. fully-reconciled - all'!BF14-'Revised fully-reconciled - all'!BF14</f>
        <v>0.76475741866033786</v>
      </c>
      <c r="BI14" s="26">
        <f>'Orig. fully-reconciled - all'!BG14-'Revised fully-reconciled - all'!BG14</f>
        <v>0.72567580520194497</v>
      </c>
      <c r="BJ14" s="26">
        <f>'Orig. fully-reconciled - all'!BH14-'Revised fully-reconciled - all'!BH14</f>
        <v>0.68652056643963988</v>
      </c>
      <c r="BK14" s="26">
        <f>'Orig. fully-reconciled - all'!BI14-'Revised fully-reconciled - all'!BI14</f>
        <v>0.75430333636040814</v>
      </c>
      <c r="BL14" s="26">
        <f>'Orig. fully-reconciled - all'!BJ14-'Revised fully-reconciled - all'!BJ14</f>
        <v>-0.47278752212378095</v>
      </c>
      <c r="BM14" s="26" t="e">
        <f>'Orig. fully-reconciled - all'!#REF!-'Revised fully-reconciled - all'!BK14</f>
        <v>#REF!</v>
      </c>
      <c r="BN14" s="26" t="e">
        <f>'Orig. fully-reconciled - all'!#REF!-'Revised fully-reconciled - all'!BL14</f>
        <v>#REF!</v>
      </c>
      <c r="BO14" s="26" t="e">
        <f>'Orig. fully-reconciled - all'!#REF!-'Revised fully-reconciled - all'!BM14</f>
        <v>#REF!</v>
      </c>
      <c r="BP14" s="26" t="e">
        <f>'Orig. fully-reconciled - all'!#REF!-'Revised fully-reconciled - all'!BN14</f>
        <v>#REF!</v>
      </c>
      <c r="BQ14" s="26" t="e">
        <f>'Orig. fully-reconciled - all'!#REF!-'Revised fully-reconciled - all'!BO14</f>
        <v>#REF!</v>
      </c>
      <c r="BR14" s="26" t="e">
        <f>'Orig. fully-reconciled - all'!#REF!-'Revised fully-reconciled - all'!BP14</f>
        <v>#REF!</v>
      </c>
      <c r="BS14" s="26" t="e">
        <f>'Orig. fully-reconciled - all'!#REF!-'Revised fully-reconciled - all'!BQ14</f>
        <v>#REF!</v>
      </c>
      <c r="BT14" s="26" t="e">
        <f>'Orig. fully-reconciled - all'!#REF!-'Revised fully-reconciled - all'!BR14</f>
        <v>#REF!</v>
      </c>
      <c r="BU14" s="26" t="e">
        <f>'Orig. fully-reconciled - all'!#REF!-'Revised fully-reconciled - all'!BS14</f>
        <v>#REF!</v>
      </c>
      <c r="BV14" s="26" t="e">
        <f>'Orig. fully-reconciled - all'!#REF!-'Revised fully-reconciled - all'!BT14</f>
        <v>#REF!</v>
      </c>
      <c r="BW14" s="26" t="e">
        <f>'Orig. fully-reconciled - all'!#REF!-'Revised fully-reconciled - all'!BU14</f>
        <v>#REF!</v>
      </c>
      <c r="BX14" s="26" t="e">
        <f>'Orig. fully-reconciled - all'!#REF!-'Revised fully-reconciled - all'!BV14</f>
        <v>#REF!</v>
      </c>
      <c r="BY14" s="26" t="e">
        <f>'Orig. fully-reconciled - all'!#REF!-'Revised fully-reconciled - all'!BW14</f>
        <v>#REF!</v>
      </c>
      <c r="BZ14" s="26" t="e">
        <f>'Orig. fully-reconciled - all'!#REF!-'Revised fully-reconciled - all'!BX14</f>
        <v>#REF!</v>
      </c>
      <c r="CA14" s="26" t="e">
        <f>'Orig. fully-reconciled - all'!#REF!-'Revised fully-reconciled - all'!BY14</f>
        <v>#REF!</v>
      </c>
      <c r="CB14" s="26" t="e">
        <f>'Orig. fully-reconciled - all'!#REF!-'Revised fully-reconciled - all'!BZ14</f>
        <v>#REF!</v>
      </c>
      <c r="CC14" s="26" t="e">
        <f>'Orig. fully-reconciled - all'!#REF!-'Revised fully-reconciled - all'!CA14</f>
        <v>#REF!</v>
      </c>
      <c r="CD14" s="26" t="e">
        <f>'Orig. fully-reconciled - all'!#REF!-'Revised fully-reconciled - all'!CB14</f>
        <v>#REF!</v>
      </c>
      <c r="CE14" s="26" t="e">
        <f>'Orig. fully-reconciled - all'!#REF!-'Revised fully-reconciled - all'!CC14</f>
        <v>#REF!</v>
      </c>
      <c r="CF14" s="26" t="e">
        <f>'Orig. fully-reconciled - all'!#REF!-'Revised fully-reconciled - all'!CD14</f>
        <v>#REF!</v>
      </c>
      <c r="CG14" s="26" t="e">
        <f>'Orig. fully-reconciled - all'!#REF!-'Revised fully-reconciled - all'!CE14</f>
        <v>#REF!</v>
      </c>
      <c r="CH14" s="26" t="e">
        <f>'Orig. fully-reconciled - all'!#REF!-'Revised fully-reconciled - all'!CF14</f>
        <v>#REF!</v>
      </c>
      <c r="CI14" s="26" t="e">
        <f>'Orig. fully-reconciled - all'!#REF!-'Revised fully-reconciled - all'!CG14</f>
        <v>#REF!</v>
      </c>
      <c r="CJ14" s="26" t="e">
        <f>'Orig. fully-reconciled - all'!#REF!-'Revised fully-reconciled - all'!CH14</f>
        <v>#REF!</v>
      </c>
      <c r="CK14" s="26" t="e">
        <f>'Orig. fully-reconciled - all'!#REF!-'Revised fully-reconciled - all'!CI14</f>
        <v>#REF!</v>
      </c>
      <c r="CL14" s="26" t="e">
        <f>'Orig. fully-reconciled - all'!#REF!-'Revised fully-reconciled - all'!CJ14</f>
        <v>#REF!</v>
      </c>
      <c r="CM14" s="26" t="e">
        <f>'Orig. fully-reconciled - all'!#REF!-'Revised fully-reconciled - all'!CK14</f>
        <v>#REF!</v>
      </c>
      <c r="CN14" s="26" t="e">
        <f>'Orig. fully-reconciled - all'!#REF!-'Revised fully-reconciled - all'!CL14</f>
        <v>#REF!</v>
      </c>
      <c r="CO14" s="26" t="e">
        <f>'Orig. fully-reconciled - all'!#REF!-'Revised fully-reconciled - all'!CM14</f>
        <v>#REF!</v>
      </c>
      <c r="CP14" s="26" t="e">
        <f>'Orig. fully-reconciled - all'!#REF!-'Revised fully-reconciled - all'!CN14</f>
        <v>#REF!</v>
      </c>
      <c r="CQ14" s="26" t="e">
        <f>'Orig. fully-reconciled - all'!#REF!-'Revised fully-reconciled - all'!CO14</f>
        <v>#REF!</v>
      </c>
      <c r="CR14" s="26" t="e">
        <f>'Orig. fully-reconciled - all'!#REF!-'Revised fully-reconciled - all'!CP14</f>
        <v>#REF!</v>
      </c>
      <c r="CS14" s="26" t="e">
        <f>'Orig. fully-reconciled - all'!#REF!-'Revised fully-reconciled - all'!CQ14</f>
        <v>#REF!</v>
      </c>
      <c r="CT14" s="26" t="e">
        <f>'Orig. fully-reconciled - all'!#REF!-'Revised fully-reconciled - all'!CR14</f>
        <v>#REF!</v>
      </c>
      <c r="CU14" s="26" t="e">
        <f>'Orig. fully-reconciled - all'!#REF!-'Revised fully-reconciled - all'!CS14</f>
        <v>#REF!</v>
      </c>
      <c r="CV14" s="26" t="e">
        <f>'Orig. fully-reconciled - all'!#REF!-'Revised fully-reconciled - all'!CT14</f>
        <v>#REF!</v>
      </c>
      <c r="CW14" s="26" t="e">
        <f>'Orig. fully-reconciled - all'!#REF!-'Revised fully-reconciled - all'!CU14</f>
        <v>#REF!</v>
      </c>
      <c r="CX14" s="26" t="e">
        <f>'Orig. fully-reconciled - all'!#REF!-'Revised fully-reconciled - all'!CV14</f>
        <v>#REF!</v>
      </c>
      <c r="CY14" s="26" t="e">
        <f>'Orig. fully-reconciled - all'!#REF!-'Revised fully-reconciled - all'!CW14</f>
        <v>#REF!</v>
      </c>
      <c r="CZ14" s="26" t="e">
        <f>'Orig. fully-reconciled - all'!#REF!-'Revised fully-reconciled - all'!CX14</f>
        <v>#REF!</v>
      </c>
    </row>
    <row r="16" spans="4:104">
      <c r="D16" s="11"/>
    </row>
    <row r="17" spans="1:90" ht="41.25" customHeight="1">
      <c r="D17" s="175" t="s">
        <v>122</v>
      </c>
      <c r="E17" s="182" t="s">
        <v>110</v>
      </c>
      <c r="F17" s="182"/>
      <c r="G17" s="176" t="s">
        <v>29</v>
      </c>
      <c r="H17" s="177"/>
      <c r="I17" s="177"/>
      <c r="J17" s="177"/>
      <c r="K17" s="177"/>
      <c r="L17" s="177"/>
      <c r="M17" s="177"/>
      <c r="N17" s="177"/>
      <c r="O17" s="177"/>
      <c r="P17" s="177"/>
      <c r="Q17" s="178"/>
    </row>
    <row r="18" spans="1:90" ht="25.5" customHeight="1">
      <c r="A18" s="25" t="s">
        <v>30</v>
      </c>
      <c r="B18" s="25" t="s">
        <v>31</v>
      </c>
      <c r="D18" s="175"/>
      <c r="E18" s="128" t="s">
        <v>111</v>
      </c>
      <c r="F18" s="128" t="s">
        <v>112</v>
      </c>
      <c r="G18" s="179"/>
      <c r="H18" s="180"/>
      <c r="I18" s="180"/>
      <c r="J18" s="180"/>
      <c r="K18" s="180"/>
      <c r="L18" s="180"/>
      <c r="M18" s="180"/>
      <c r="N18" s="180"/>
      <c r="O18" s="180"/>
      <c r="P18" s="180"/>
      <c r="Q18" s="181"/>
      <c r="CL18" s="27"/>
    </row>
    <row r="19" spans="1:90">
      <c r="A19" s="25">
        <v>1</v>
      </c>
      <c r="B19" s="25">
        <v>12</v>
      </c>
      <c r="D19" s="28" t="s">
        <v>9</v>
      </c>
      <c r="E19" s="28">
        <f t="shared" ref="E19:E23" ca="1" si="2">SUM(OFFSET(Entry_Anchor,0,A19,1,B19))</f>
        <v>-6.5595100003065454E-2</v>
      </c>
      <c r="F19" s="28">
        <f t="shared" ref="F19:F23" ca="1" si="3">SUM(OFFSET(NHH_Exit_Anchor,0,A19,1,B19),OFFSET(HH_Exit_Anchor,0,A19,1,B19))</f>
        <v>0</v>
      </c>
      <c r="G19" s="174"/>
      <c r="H19" s="174"/>
      <c r="I19" s="174"/>
      <c r="J19" s="174"/>
      <c r="K19" s="174"/>
      <c r="L19" s="174"/>
      <c r="M19" s="174"/>
      <c r="N19" s="174"/>
      <c r="O19" s="174"/>
      <c r="P19" s="174"/>
      <c r="Q19" s="174"/>
    </row>
    <row r="20" spans="1:90" ht="12.75" customHeight="1">
      <c r="A20" s="25">
        <f>A19+12</f>
        <v>13</v>
      </c>
      <c r="B20" s="25">
        <v>12</v>
      </c>
      <c r="D20" s="28" t="s">
        <v>10</v>
      </c>
      <c r="E20" s="28">
        <f t="shared" ca="1" si="2"/>
        <v>-7.8547100001060244E-2</v>
      </c>
      <c r="F20" s="28">
        <f t="shared" ca="1" si="3"/>
        <v>2.9431946800002606</v>
      </c>
      <c r="G20" s="174" t="s">
        <v>148</v>
      </c>
      <c r="H20" s="174"/>
      <c r="I20" s="174"/>
      <c r="J20" s="174"/>
      <c r="K20" s="174"/>
      <c r="L20" s="174"/>
      <c r="M20" s="174"/>
      <c r="N20" s="174"/>
      <c r="O20" s="174"/>
      <c r="P20" s="174"/>
      <c r="Q20" s="174"/>
    </row>
    <row r="21" spans="1:90" ht="12.75" customHeight="1">
      <c r="A21" s="25">
        <f t="shared" ref="A21:A23" si="4">A20+12</f>
        <v>25</v>
      </c>
      <c r="B21" s="25">
        <v>12</v>
      </c>
      <c r="D21" s="28" t="s">
        <v>11</v>
      </c>
      <c r="E21" s="28">
        <f t="shared" ca="1" si="2"/>
        <v>1.1128999999527878E-2</v>
      </c>
      <c r="F21" s="28">
        <f t="shared" ca="1" si="3"/>
        <v>-1.5117283378556294</v>
      </c>
      <c r="G21" s="174" t="s">
        <v>149</v>
      </c>
      <c r="H21" s="174"/>
      <c r="I21" s="174"/>
      <c r="J21" s="174"/>
      <c r="K21" s="174"/>
      <c r="L21" s="174"/>
      <c r="M21" s="174"/>
      <c r="N21" s="174"/>
      <c r="O21" s="174"/>
      <c r="P21" s="174"/>
      <c r="Q21" s="174"/>
    </row>
    <row r="22" spans="1:90">
      <c r="A22" s="25">
        <f t="shared" si="4"/>
        <v>37</v>
      </c>
      <c r="B22" s="25">
        <v>12</v>
      </c>
      <c r="D22" s="28" t="s">
        <v>12</v>
      </c>
      <c r="E22" s="28">
        <f t="shared" ca="1" si="2"/>
        <v>-0.51989120000234834</v>
      </c>
      <c r="F22" s="28">
        <f t="shared" ca="1" si="3"/>
        <v>-4.9327611211166413</v>
      </c>
      <c r="G22" s="174" t="s">
        <v>150</v>
      </c>
      <c r="H22" s="174"/>
      <c r="I22" s="174"/>
      <c r="J22" s="174"/>
      <c r="K22" s="174"/>
      <c r="L22" s="174"/>
      <c r="M22" s="174"/>
      <c r="N22" s="174"/>
      <c r="O22" s="174"/>
      <c r="P22" s="174"/>
      <c r="Q22" s="174"/>
    </row>
    <row r="23" spans="1:90" ht="12.75" customHeight="1">
      <c r="A23" s="25">
        <f t="shared" si="4"/>
        <v>49</v>
      </c>
      <c r="B23" s="25">
        <v>12</v>
      </c>
      <c r="D23" s="28" t="s">
        <v>13</v>
      </c>
      <c r="E23" s="28">
        <f t="shared" ca="1" si="2"/>
        <v>-1.5163599997322308E-2</v>
      </c>
      <c r="F23" s="28">
        <f t="shared" ca="1" si="3"/>
        <v>24.173932789518062</v>
      </c>
      <c r="G23" s="174" t="s">
        <v>151</v>
      </c>
      <c r="H23" s="174"/>
      <c r="I23" s="174"/>
      <c r="J23" s="174"/>
      <c r="K23" s="174"/>
      <c r="L23" s="174"/>
      <c r="M23" s="174"/>
      <c r="N23" s="174"/>
      <c r="O23" s="174"/>
      <c r="P23" s="174"/>
      <c r="Q23" s="174"/>
    </row>
    <row r="25" spans="1:90">
      <c r="D25" s="124" t="s">
        <v>98</v>
      </c>
    </row>
    <row r="26" spans="1:90">
      <c r="D26" s="124" t="s">
        <v>99</v>
      </c>
    </row>
  </sheetData>
  <sheetProtection sheet="1" objects="1" scenarios="1"/>
  <mergeCells count="8">
    <mergeCell ref="G23:Q23"/>
    <mergeCell ref="G21:Q21"/>
    <mergeCell ref="G22:Q22"/>
    <mergeCell ref="D17:D18"/>
    <mergeCell ref="G17:Q18"/>
    <mergeCell ref="E17:F17"/>
    <mergeCell ref="G19:Q19"/>
    <mergeCell ref="G20:Q20"/>
  </mergeCells>
  <conditionalFormatting sqref="E3:CZ9 E13:CZ14">
    <cfRule type="cellIs" dxfId="31" priority="5" operator="lessThan">
      <formula>0</formula>
    </cfRule>
    <cfRule type="cellIs" dxfId="30" priority="6" operator="greaterThan">
      <formula>0</formula>
    </cfRule>
  </conditionalFormatting>
  <pageMargins left="0.70866141732283472" right="0.70866141732283472" top="0.74803149606299213" bottom="0.74803149606299213" header="0.31496062992125984" footer="0.31496062992125984"/>
  <pageSetup scale="11" orientation="landscape" r:id="rId1"/>
</worksheet>
</file>

<file path=xl/worksheets/sheet6.xml><?xml version="1.0" encoding="utf-8"?>
<worksheet xmlns="http://schemas.openxmlformats.org/spreadsheetml/2006/main" xmlns:r="http://schemas.openxmlformats.org/officeDocument/2006/relationships">
  <sheetPr>
    <tabColor rgb="FFFF0000"/>
    <pageSetUpPr fitToPage="1"/>
  </sheetPr>
  <dimension ref="B1:O53"/>
  <sheetViews>
    <sheetView tabSelected="1" zoomScaleNormal="100" workbookViewId="0">
      <selection activeCell="G6" sqref="G6:G10"/>
    </sheetView>
  </sheetViews>
  <sheetFormatPr defaultRowHeight="12.75"/>
  <cols>
    <col min="2" max="2" width="12.75" customWidth="1"/>
    <col min="3" max="3" width="16.625" customWidth="1"/>
    <col min="4" max="4" width="16" customWidth="1"/>
    <col min="5" max="5" width="16.625" customWidth="1"/>
    <col min="6" max="7" width="16" customWidth="1"/>
  </cols>
  <sheetData>
    <row r="1" spans="2:7" ht="12.75" customHeight="1">
      <c r="B1" s="1" t="s">
        <v>130</v>
      </c>
      <c r="D1" s="1"/>
    </row>
    <row r="2" spans="2:7">
      <c r="B2" s="1"/>
    </row>
    <row r="3" spans="2:7" ht="25.5">
      <c r="C3" s="186" t="s">
        <v>113</v>
      </c>
      <c r="D3" s="187"/>
      <c r="E3" s="186" t="s">
        <v>131</v>
      </c>
      <c r="F3" s="187"/>
      <c r="G3" s="4" t="s">
        <v>2</v>
      </c>
    </row>
    <row r="4" spans="2:7" ht="12.75" customHeight="1">
      <c r="C4" s="146" t="s">
        <v>101</v>
      </c>
      <c r="D4" s="147" t="s">
        <v>114</v>
      </c>
      <c r="E4" s="146" t="s">
        <v>101</v>
      </c>
      <c r="F4" s="147" t="s">
        <v>114</v>
      </c>
      <c r="G4" s="147" t="s">
        <v>102</v>
      </c>
    </row>
    <row r="5" spans="2:7" ht="12.75" customHeight="1">
      <c r="B5" s="183" t="s">
        <v>13</v>
      </c>
      <c r="C5" s="184"/>
      <c r="D5" s="184"/>
      <c r="E5" s="184"/>
      <c r="F5" s="184"/>
      <c r="G5" s="185"/>
    </row>
    <row r="6" spans="2:7">
      <c r="B6" s="125" t="s">
        <v>103</v>
      </c>
      <c r="C6" s="126"/>
      <c r="D6" s="137">
        <v>1208.5360000000001</v>
      </c>
      <c r="E6" s="126"/>
      <c r="F6" s="137">
        <v>1208.5360000000001</v>
      </c>
      <c r="G6" s="138">
        <v>1208.5360000000001</v>
      </c>
    </row>
    <row r="7" spans="2:7">
      <c r="B7" s="125" t="s">
        <v>104</v>
      </c>
      <c r="C7" s="126"/>
      <c r="D7" s="137">
        <v>6485.6469999999999</v>
      </c>
      <c r="E7" s="126"/>
      <c r="F7" s="137">
        <v>6485.6469999999999</v>
      </c>
      <c r="G7" s="138">
        <v>6485.6469999999999</v>
      </c>
    </row>
    <row r="8" spans="2:7">
      <c r="B8" s="125" t="s">
        <v>105</v>
      </c>
      <c r="C8" s="126"/>
      <c r="D8" s="137">
        <v>1075.2260000000001</v>
      </c>
      <c r="E8" s="126"/>
      <c r="F8" s="137">
        <v>1075.2260000000001</v>
      </c>
      <c r="G8" s="138">
        <v>1100.3392152226456</v>
      </c>
    </row>
    <row r="9" spans="2:7">
      <c r="B9" s="125" t="s">
        <v>106</v>
      </c>
      <c r="C9" s="126"/>
      <c r="D9" s="137">
        <v>1119.8779999999999</v>
      </c>
      <c r="E9" s="126"/>
      <c r="F9" s="137">
        <v>1119.8779999999999</v>
      </c>
      <c r="G9" s="138">
        <v>1145.9862993314066</v>
      </c>
    </row>
    <row r="10" spans="2:7">
      <c r="B10" s="125" t="s">
        <v>107</v>
      </c>
      <c r="C10" s="126"/>
      <c r="D10" s="137">
        <v>14128.734</v>
      </c>
      <c r="E10" s="126"/>
      <c r="F10" s="137">
        <v>14128.734</v>
      </c>
      <c r="G10" s="138">
        <v>14444.690964251269</v>
      </c>
    </row>
    <row r="11" spans="2:7">
      <c r="B11" s="127" t="s">
        <v>50</v>
      </c>
      <c r="C11" s="137">
        <v>25656.284</v>
      </c>
      <c r="D11" s="137">
        <v>24018.021000000001</v>
      </c>
      <c r="E11" s="137">
        <v>25656.284</v>
      </c>
      <c r="F11" s="137">
        <f>SUM(F6:F10)</f>
        <v>24018.021000000001</v>
      </c>
      <c r="G11" s="138">
        <f>SUM(G6:G10)</f>
        <v>24385.19947880532</v>
      </c>
    </row>
    <row r="12" spans="2:7">
      <c r="B12" s="183" t="s">
        <v>12</v>
      </c>
      <c r="C12" s="184"/>
      <c r="D12" s="184"/>
      <c r="E12" s="184"/>
      <c r="F12" s="185"/>
      <c r="G12" s="144"/>
    </row>
    <row r="13" spans="2:7">
      <c r="B13" s="125" t="s">
        <v>103</v>
      </c>
      <c r="C13" s="126"/>
      <c r="D13" s="137">
        <v>1315.67</v>
      </c>
      <c r="E13" s="126"/>
      <c r="F13" s="137">
        <v>1315.67</v>
      </c>
      <c r="G13" s="144"/>
    </row>
    <row r="14" spans="2:7">
      <c r="B14" s="125" t="s">
        <v>104</v>
      </c>
      <c r="C14" s="126"/>
      <c r="D14" s="137">
        <v>6895.37</v>
      </c>
      <c r="E14" s="126"/>
      <c r="F14" s="137">
        <v>6895.37</v>
      </c>
      <c r="G14" s="144"/>
    </row>
    <row r="15" spans="2:7">
      <c r="B15" s="125" t="s">
        <v>105</v>
      </c>
      <c r="C15" s="126"/>
      <c r="D15" s="137">
        <v>1162.8699999999999</v>
      </c>
      <c r="E15" s="126"/>
      <c r="F15" s="137">
        <v>1162.8699999999999</v>
      </c>
      <c r="G15" s="144"/>
    </row>
    <row r="16" spans="2:7">
      <c r="B16" s="125" t="s">
        <v>106</v>
      </c>
      <c r="C16" s="126"/>
      <c r="D16" s="137">
        <v>1271.08</v>
      </c>
      <c r="E16" s="126"/>
      <c r="F16" s="137">
        <v>1271.08</v>
      </c>
      <c r="G16" s="144"/>
    </row>
    <row r="17" spans="2:7">
      <c r="B17" s="125" t="s">
        <v>107</v>
      </c>
      <c r="C17" s="126"/>
      <c r="D17" s="137">
        <v>14695.12</v>
      </c>
      <c r="E17" s="126"/>
      <c r="F17" s="137">
        <v>14695.12</v>
      </c>
      <c r="G17" s="144"/>
    </row>
    <row r="18" spans="2:7">
      <c r="B18" s="127" t="s">
        <v>50</v>
      </c>
      <c r="C18" s="137">
        <v>26617.353899999998</v>
      </c>
      <c r="D18" s="137">
        <v>25340.11</v>
      </c>
      <c r="E18" s="137">
        <v>26617.353899999998</v>
      </c>
      <c r="F18" s="137">
        <f>SUM(F13:F17)</f>
        <v>25340.11</v>
      </c>
      <c r="G18" s="144"/>
    </row>
    <row r="19" spans="2:7">
      <c r="B19" s="183" t="s">
        <v>11</v>
      </c>
      <c r="C19" s="184"/>
      <c r="D19" s="184"/>
      <c r="E19" s="184"/>
      <c r="F19" s="185"/>
      <c r="G19" s="144"/>
    </row>
    <row r="20" spans="2:7">
      <c r="B20" s="125" t="s">
        <v>103</v>
      </c>
      <c r="C20" s="126"/>
      <c r="D20" s="137">
        <v>1422.17</v>
      </c>
      <c r="E20" s="126"/>
      <c r="F20" s="137">
        <v>1422.17</v>
      </c>
      <c r="G20" s="144"/>
    </row>
    <row r="21" spans="2:7">
      <c r="B21" s="125" t="s">
        <v>104</v>
      </c>
      <c r="C21" s="126"/>
      <c r="D21" s="137">
        <v>7190.87</v>
      </c>
      <c r="E21" s="126"/>
      <c r="F21" s="137">
        <v>7190.87</v>
      </c>
      <c r="G21" s="144"/>
    </row>
    <row r="22" spans="2:7">
      <c r="B22" s="125" t="s">
        <v>105</v>
      </c>
      <c r="C22" s="126"/>
      <c r="D22" s="137">
        <v>1152.2</v>
      </c>
      <c r="E22" s="126"/>
      <c r="F22" s="137">
        <v>1152.2</v>
      </c>
      <c r="G22" s="144"/>
    </row>
    <row r="23" spans="2:7">
      <c r="B23" s="125" t="s">
        <v>106</v>
      </c>
      <c r="C23" s="126"/>
      <c r="D23" s="137">
        <v>1211.3399999999999</v>
      </c>
      <c r="E23" s="126"/>
      <c r="F23" s="137">
        <v>1211.3399999999999</v>
      </c>
      <c r="G23" s="144"/>
    </row>
    <row r="24" spans="2:7">
      <c r="B24" s="125" t="s">
        <v>107</v>
      </c>
      <c r="C24" s="126"/>
      <c r="D24" s="137">
        <v>14625.13</v>
      </c>
      <c r="E24" s="126"/>
      <c r="F24" s="137">
        <v>14625.13</v>
      </c>
      <c r="G24" s="144"/>
    </row>
    <row r="25" spans="2:7">
      <c r="B25" s="127" t="s">
        <v>50</v>
      </c>
      <c r="C25" s="137">
        <v>26880.1315</v>
      </c>
      <c r="D25" s="137">
        <v>25601.71</v>
      </c>
      <c r="E25" s="137">
        <v>26880.1315</v>
      </c>
      <c r="F25" s="137">
        <f>SUM(F20:F24)</f>
        <v>25601.71</v>
      </c>
      <c r="G25" s="144"/>
    </row>
    <row r="26" spans="2:7">
      <c r="B26" s="183" t="s">
        <v>10</v>
      </c>
      <c r="C26" s="184"/>
      <c r="D26" s="184"/>
      <c r="E26" s="184"/>
      <c r="F26" s="185"/>
      <c r="G26" s="144"/>
    </row>
    <row r="27" spans="2:7">
      <c r="B27" s="125" t="s">
        <v>103</v>
      </c>
      <c r="C27" s="126"/>
      <c r="D27" s="137">
        <v>1505.6</v>
      </c>
      <c r="E27" s="126"/>
      <c r="F27" s="137">
        <v>1505.6</v>
      </c>
      <c r="G27" s="144"/>
    </row>
    <row r="28" spans="2:7">
      <c r="B28" s="125" t="s">
        <v>104</v>
      </c>
      <c r="C28" s="126"/>
      <c r="D28" s="137">
        <v>7272.62</v>
      </c>
      <c r="E28" s="126"/>
      <c r="F28" s="137">
        <v>7272.62</v>
      </c>
      <c r="G28" s="144"/>
    </row>
    <row r="29" spans="2:7">
      <c r="B29" s="125" t="s">
        <v>105</v>
      </c>
      <c r="C29" s="126"/>
      <c r="D29" s="137">
        <v>1173.92</v>
      </c>
      <c r="E29" s="126"/>
      <c r="F29" s="137">
        <v>1173.92</v>
      </c>
      <c r="G29" s="144"/>
    </row>
    <row r="30" spans="2:7">
      <c r="B30" s="125" t="s">
        <v>106</v>
      </c>
      <c r="C30" s="126"/>
      <c r="D30" s="137">
        <v>1206.95</v>
      </c>
      <c r="E30" s="126"/>
      <c r="F30" s="137">
        <v>1206.95</v>
      </c>
      <c r="G30" s="144"/>
    </row>
    <row r="31" spans="2:7">
      <c r="B31" s="125" t="s">
        <v>107</v>
      </c>
      <c r="C31" s="126"/>
      <c r="D31" s="137">
        <v>14640.49</v>
      </c>
      <c r="E31" s="126"/>
      <c r="F31" s="137">
        <v>14640.49</v>
      </c>
      <c r="G31" s="144"/>
    </row>
    <row r="32" spans="2:7">
      <c r="B32" s="127" t="s">
        <v>50</v>
      </c>
      <c r="C32" s="137">
        <v>27001.397100000002</v>
      </c>
      <c r="D32" s="137">
        <v>25799.58</v>
      </c>
      <c r="E32" s="137">
        <v>27001.397100000002</v>
      </c>
      <c r="F32" s="137">
        <f>SUM(F27:F31)</f>
        <v>25799.58</v>
      </c>
      <c r="G32" s="144"/>
    </row>
    <row r="33" spans="2:15">
      <c r="B33" s="183" t="s">
        <v>9</v>
      </c>
      <c r="C33" s="184"/>
      <c r="D33" s="184"/>
      <c r="E33" s="184"/>
      <c r="F33" s="185"/>
      <c r="G33" s="144"/>
    </row>
    <row r="34" spans="2:15">
      <c r="B34" s="125" t="s">
        <v>103</v>
      </c>
      <c r="C34" s="126"/>
      <c r="D34" s="137">
        <v>1487.8</v>
      </c>
      <c r="E34" s="126"/>
      <c r="F34" s="137">
        <v>1487.8</v>
      </c>
      <c r="G34" s="144"/>
    </row>
    <row r="35" spans="2:15">
      <c r="B35" s="125" t="s">
        <v>104</v>
      </c>
      <c r="C35" s="126"/>
      <c r="D35" s="137">
        <v>7608.4</v>
      </c>
      <c r="E35" s="126"/>
      <c r="F35" s="137">
        <v>7608.4</v>
      </c>
      <c r="G35" s="144"/>
    </row>
    <row r="36" spans="2:15">
      <c r="B36" s="125" t="s">
        <v>105</v>
      </c>
      <c r="C36" s="126"/>
      <c r="D36" s="137">
        <v>1213.8</v>
      </c>
      <c r="E36" s="126"/>
      <c r="F36" s="137">
        <v>1213.8</v>
      </c>
      <c r="G36" s="156" t="s">
        <v>142</v>
      </c>
    </row>
    <row r="37" spans="2:15">
      <c r="B37" s="125" t="s">
        <v>106</v>
      </c>
      <c r="C37" s="126"/>
      <c r="D37" s="137">
        <v>1469.8</v>
      </c>
      <c r="E37" s="126"/>
      <c r="F37" s="137">
        <v>1469.8</v>
      </c>
      <c r="G37" s="156" t="s">
        <v>133</v>
      </c>
    </row>
    <row r="38" spans="2:15">
      <c r="B38" s="125" t="s">
        <v>107</v>
      </c>
      <c r="C38" s="126"/>
      <c r="D38" s="137">
        <v>14847.2</v>
      </c>
      <c r="E38" s="126"/>
      <c r="F38" s="137">
        <v>14847.2</v>
      </c>
      <c r="G38" s="156" t="s">
        <v>141</v>
      </c>
    </row>
    <row r="39" spans="2:15">
      <c r="B39" s="127" t="s">
        <v>50</v>
      </c>
      <c r="C39" s="137">
        <v>27849.628200000003</v>
      </c>
      <c r="D39" s="137">
        <v>26627</v>
      </c>
      <c r="E39" s="137">
        <v>27849.628200000003</v>
      </c>
      <c r="F39" s="137">
        <f>SUM(F34:F38)</f>
        <v>26627</v>
      </c>
      <c r="G39" s="156" t="s">
        <v>134</v>
      </c>
    </row>
    <row r="40" spans="2:15">
      <c r="B40" s="142"/>
      <c r="C40" s="143"/>
      <c r="D40" s="150"/>
      <c r="E40" s="143"/>
      <c r="F40" s="143"/>
      <c r="G40" s="145"/>
    </row>
    <row r="41" spans="2:15">
      <c r="B41" s="11" t="s">
        <v>115</v>
      </c>
    </row>
    <row r="42" spans="2:15">
      <c r="B42" s="11" t="s">
        <v>132</v>
      </c>
    </row>
    <row r="43" spans="2:15">
      <c r="B43" s="11" t="s">
        <v>116</v>
      </c>
    </row>
    <row r="44" spans="2:15">
      <c r="B44" s="11"/>
    </row>
    <row r="45" spans="2:15">
      <c r="B45" s="11" t="s">
        <v>117</v>
      </c>
    </row>
    <row r="47" spans="2:15" ht="25.5" customHeight="1">
      <c r="B47" s="175" t="s">
        <v>122</v>
      </c>
      <c r="C47" s="182" t="s">
        <v>110</v>
      </c>
      <c r="D47" s="182"/>
      <c r="E47" s="176" t="s">
        <v>29</v>
      </c>
      <c r="F47" s="177"/>
      <c r="G47" s="177"/>
      <c r="H47" s="177"/>
      <c r="I47" s="177"/>
      <c r="J47" s="177"/>
      <c r="K47" s="177"/>
      <c r="L47" s="177"/>
      <c r="M47" s="177"/>
      <c r="N47" s="177"/>
      <c r="O47" s="178"/>
    </row>
    <row r="48" spans="2:15">
      <c r="B48" s="175"/>
      <c r="C48" s="148" t="s">
        <v>111</v>
      </c>
      <c r="D48" s="148" t="s">
        <v>112</v>
      </c>
      <c r="E48" s="179"/>
      <c r="F48" s="180"/>
      <c r="G48" s="180"/>
      <c r="H48" s="180"/>
      <c r="I48" s="180"/>
      <c r="J48" s="180"/>
      <c r="K48" s="180"/>
      <c r="L48" s="180"/>
      <c r="M48" s="180"/>
      <c r="N48" s="180"/>
      <c r="O48" s="181"/>
    </row>
    <row r="49" spans="2:15">
      <c r="B49" s="80" t="s">
        <v>13</v>
      </c>
      <c r="C49" s="28">
        <f>E11-C11</f>
        <v>0</v>
      </c>
      <c r="D49" s="28">
        <f>D11-F11</f>
        <v>0</v>
      </c>
      <c r="E49" s="174" t="s">
        <v>146</v>
      </c>
      <c r="F49" s="174"/>
      <c r="G49" s="174"/>
      <c r="H49" s="174"/>
      <c r="I49" s="174"/>
      <c r="J49" s="174"/>
      <c r="K49" s="174"/>
      <c r="L49" s="174"/>
      <c r="M49" s="174"/>
      <c r="N49" s="174"/>
      <c r="O49" s="174"/>
    </row>
    <row r="50" spans="2:15">
      <c r="B50" s="80" t="s">
        <v>12</v>
      </c>
      <c r="C50" s="80">
        <f>E18-C18</f>
        <v>0</v>
      </c>
      <c r="D50" s="80">
        <f>D18-F18</f>
        <v>0</v>
      </c>
      <c r="E50" s="174" t="s">
        <v>143</v>
      </c>
      <c r="F50" s="174"/>
      <c r="G50" s="174"/>
      <c r="H50" s="174"/>
      <c r="I50" s="174"/>
      <c r="J50" s="174"/>
      <c r="K50" s="174"/>
      <c r="L50" s="174"/>
      <c r="M50" s="174"/>
      <c r="N50" s="174"/>
      <c r="O50" s="174"/>
    </row>
    <row r="51" spans="2:15">
      <c r="B51" s="80" t="s">
        <v>11</v>
      </c>
      <c r="C51" s="80">
        <f>E25-C25</f>
        <v>0</v>
      </c>
      <c r="D51" s="80">
        <f>D25-F25</f>
        <v>0</v>
      </c>
      <c r="E51" s="174" t="s">
        <v>144</v>
      </c>
      <c r="F51" s="174"/>
      <c r="G51" s="174"/>
      <c r="H51" s="174"/>
      <c r="I51" s="174"/>
      <c r="J51" s="174"/>
      <c r="K51" s="174"/>
      <c r="L51" s="174"/>
      <c r="M51" s="174"/>
      <c r="N51" s="174"/>
      <c r="O51" s="174"/>
    </row>
    <row r="52" spans="2:15">
      <c r="B52" s="80" t="s">
        <v>10</v>
      </c>
      <c r="C52" s="80">
        <f>E32-C32</f>
        <v>0</v>
      </c>
      <c r="D52" s="80">
        <f>D32-F32</f>
        <v>0</v>
      </c>
      <c r="E52" s="174" t="s">
        <v>145</v>
      </c>
      <c r="F52" s="174"/>
      <c r="G52" s="174"/>
      <c r="H52" s="174"/>
      <c r="I52" s="174"/>
      <c r="J52" s="174"/>
      <c r="K52" s="174"/>
      <c r="L52" s="174"/>
      <c r="M52" s="174"/>
      <c r="N52" s="174"/>
      <c r="O52" s="174"/>
    </row>
    <row r="53" spans="2:15">
      <c r="B53" s="80" t="s">
        <v>9</v>
      </c>
      <c r="C53" s="80">
        <f>E39-C39</f>
        <v>0</v>
      </c>
      <c r="D53" s="80">
        <f>D39-F39</f>
        <v>0</v>
      </c>
      <c r="E53" s="174"/>
      <c r="F53" s="174"/>
      <c r="G53" s="174"/>
      <c r="H53" s="174"/>
      <c r="I53" s="174"/>
      <c r="J53" s="174"/>
      <c r="K53" s="174"/>
      <c r="L53" s="174"/>
      <c r="M53" s="174"/>
      <c r="N53" s="174"/>
      <c r="O53" s="174"/>
    </row>
  </sheetData>
  <sheetProtection sheet="1" objects="1" scenarios="1"/>
  <mergeCells count="15">
    <mergeCell ref="E50:O50"/>
    <mergeCell ref="E51:O51"/>
    <mergeCell ref="E52:O52"/>
    <mergeCell ref="E53:O53"/>
    <mergeCell ref="B47:B48"/>
    <mergeCell ref="C47:D47"/>
    <mergeCell ref="E47:O48"/>
    <mergeCell ref="E49:O49"/>
    <mergeCell ref="B26:F26"/>
    <mergeCell ref="B33:F33"/>
    <mergeCell ref="C3:D3"/>
    <mergeCell ref="E3:F3"/>
    <mergeCell ref="B5:G5"/>
    <mergeCell ref="B12:F12"/>
    <mergeCell ref="B19:F19"/>
  </mergeCells>
  <pageMargins left="0.70866141732283472" right="0.70866141732283472" top="0.74803149606299213" bottom="0.74803149606299213" header="0.31496062992125984" footer="0.31496062992125984"/>
  <pageSetup paperSize="9" scale="66" orientation="landscape" r:id="rId1"/>
  <rowBreaks count="1" manualBreakCount="1">
    <brk id="39" max="16383" man="1"/>
  </rowBreaks>
</worksheet>
</file>

<file path=xl/worksheets/sheet7.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3" activePane="bottomRight" state="frozen"/>
      <selection pane="topRight"/>
      <selection pane="bottomLeft"/>
      <selection pane="bottomRight"/>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57">
        <v>962.90448300000003</v>
      </c>
      <c r="D3" s="157">
        <v>909.11441500000001</v>
      </c>
      <c r="E3" s="157">
        <v>803.929936</v>
      </c>
      <c r="F3" s="157">
        <v>824.66359900000009</v>
      </c>
      <c r="G3" s="157">
        <v>824.05538000000001</v>
      </c>
      <c r="H3" s="157">
        <v>856.62667750000003</v>
      </c>
      <c r="I3" s="157">
        <v>1020.4384865000001</v>
      </c>
      <c r="J3" s="157">
        <v>1247.912615</v>
      </c>
      <c r="K3" s="157">
        <v>1346.484563</v>
      </c>
      <c r="L3" s="157">
        <v>1328.083042</v>
      </c>
      <c r="M3" s="157">
        <v>1182.3119220000001</v>
      </c>
      <c r="N3" s="157">
        <v>1244.111846</v>
      </c>
      <c r="O3" s="158">
        <v>983.860006</v>
      </c>
      <c r="P3" s="158">
        <v>865.52413999999999</v>
      </c>
      <c r="Q3" s="158">
        <v>819.29592200000002</v>
      </c>
      <c r="R3" s="158">
        <v>828.86467200000004</v>
      </c>
      <c r="S3" s="158">
        <v>837.08537999999999</v>
      </c>
      <c r="T3" s="158">
        <v>853.58927099999994</v>
      </c>
      <c r="U3" s="158">
        <v>1028.759742</v>
      </c>
      <c r="V3" s="158">
        <v>1179.057006</v>
      </c>
      <c r="W3" s="158">
        <v>1281.4821320000001</v>
      </c>
      <c r="X3" s="158">
        <v>1247.6644680000002</v>
      </c>
      <c r="Y3" s="158">
        <v>1103.6293880000001</v>
      </c>
      <c r="Z3" s="158">
        <v>1137.9399960000001</v>
      </c>
      <c r="AA3" s="159">
        <v>933.402738</v>
      </c>
      <c r="AB3" s="159">
        <v>856.35539099999994</v>
      </c>
      <c r="AC3" s="159">
        <v>772.55204200000003</v>
      </c>
      <c r="AD3" s="159">
        <v>808.80534499999999</v>
      </c>
      <c r="AE3" s="159">
        <v>812.83194800000001</v>
      </c>
      <c r="AF3" s="159">
        <v>866.33610199999998</v>
      </c>
      <c r="AG3" s="159">
        <v>1012.2534790000001</v>
      </c>
      <c r="AH3" s="159">
        <v>1190.911875</v>
      </c>
      <c r="AI3" s="159">
        <v>1311.9575109999998</v>
      </c>
      <c r="AJ3" s="159">
        <v>1270.4893810000001</v>
      </c>
      <c r="AK3" s="159">
        <v>1161.1316470000002</v>
      </c>
      <c r="AL3" s="159">
        <v>1201.49333</v>
      </c>
      <c r="AM3" s="160">
        <v>996.46173199999998</v>
      </c>
      <c r="AN3" s="160">
        <v>838.34887500000002</v>
      </c>
      <c r="AO3" s="160">
        <v>777.59296400000005</v>
      </c>
      <c r="AP3" s="160">
        <v>809.02313600000002</v>
      </c>
      <c r="AQ3" s="160">
        <v>808.67079899999999</v>
      </c>
      <c r="AR3" s="160">
        <v>870.48860500000001</v>
      </c>
      <c r="AS3" s="160">
        <v>1051.069058</v>
      </c>
      <c r="AT3" s="160">
        <v>1212.3186170000001</v>
      </c>
      <c r="AU3" s="160">
        <v>1357.7618459999999</v>
      </c>
      <c r="AV3" s="160">
        <v>1339.8872690000001</v>
      </c>
      <c r="AW3" s="160">
        <v>1159.5816459999999</v>
      </c>
      <c r="AX3" s="160">
        <v>1140.026818</v>
      </c>
      <c r="AY3" s="161">
        <v>907.41279000000009</v>
      </c>
      <c r="AZ3" s="161">
        <v>846.29587100000003</v>
      </c>
      <c r="BA3" s="161">
        <v>772.458077</v>
      </c>
      <c r="BB3" s="161">
        <v>794.18391299999996</v>
      </c>
      <c r="BC3" s="161">
        <v>795.03903400000002</v>
      </c>
      <c r="BD3" s="161">
        <v>830.81527700000004</v>
      </c>
      <c r="BE3" s="161">
        <v>976.84995200000003</v>
      </c>
      <c r="BF3" s="161">
        <v>1117.5353479999999</v>
      </c>
      <c r="BG3" s="161">
        <v>1294.1862209999999</v>
      </c>
      <c r="BH3" s="161">
        <v>1332.8655000000001</v>
      </c>
      <c r="BI3" s="161">
        <v>1143.4178929999998</v>
      </c>
      <c r="BJ3" s="161">
        <v>1115.0390709999999</v>
      </c>
      <c r="BK3" s="162">
        <v>929.42448999999999</v>
      </c>
      <c r="BL3" s="162">
        <v>864.49661300000002</v>
      </c>
      <c r="BM3" s="162">
        <v>762.88505399999997</v>
      </c>
      <c r="BN3" s="162">
        <v>791.305432</v>
      </c>
      <c r="BO3" s="162">
        <v>800.54239100000007</v>
      </c>
      <c r="BP3" s="162">
        <v>832.61818699999992</v>
      </c>
      <c r="BQ3" s="162">
        <v>958.16859699999998</v>
      </c>
      <c r="BR3" s="162">
        <v>1163.573879</v>
      </c>
      <c r="BS3" s="162">
        <v>1376.041185</v>
      </c>
      <c r="BT3" s="162">
        <v>1253.2044820000001</v>
      </c>
      <c r="BU3" s="162">
        <v>1047.7809549999999</v>
      </c>
      <c r="BV3" s="162">
        <v>1096.536685</v>
      </c>
      <c r="BW3" s="163">
        <v>867.73994099999993</v>
      </c>
      <c r="BX3" s="163">
        <v>846.65193799999997</v>
      </c>
      <c r="BY3" s="163">
        <v>785.98194699999999</v>
      </c>
      <c r="BZ3" s="163">
        <v>799.01594999999998</v>
      </c>
      <c r="CA3" s="163">
        <v>806.124326</v>
      </c>
      <c r="CB3" s="163">
        <v>807.90660099999991</v>
      </c>
      <c r="CC3" s="163">
        <v>925.84014000000002</v>
      </c>
      <c r="CD3" s="163">
        <v>1025.026022</v>
      </c>
      <c r="CE3" s="163">
        <v>1189.860576</v>
      </c>
      <c r="CF3" s="163">
        <v>1178.28117</v>
      </c>
      <c r="CG3" s="163">
        <v>1114.8934510000001</v>
      </c>
      <c r="CH3" s="163">
        <v>1009.374996</v>
      </c>
      <c r="CI3" s="164">
        <v>909.89132399999994</v>
      </c>
      <c r="CJ3" s="164">
        <v>845.60162800000001</v>
      </c>
      <c r="CK3" s="164">
        <v>786.10436600000003</v>
      </c>
      <c r="CL3" s="164">
        <v>794.38475799999992</v>
      </c>
      <c r="CM3" s="164">
        <v>786.09810600000003</v>
      </c>
      <c r="CN3" s="164">
        <v>818.63758699999994</v>
      </c>
      <c r="CO3" s="164">
        <v>961.02910200000008</v>
      </c>
      <c r="CP3" s="164">
        <v>1080.23874</v>
      </c>
      <c r="CQ3" s="164">
        <v>1176.147571</v>
      </c>
      <c r="CR3" s="164">
        <v>1206.3811310000001</v>
      </c>
      <c r="CS3" s="164">
        <v>1063.5001500000001</v>
      </c>
      <c r="CT3" s="164">
        <v>1147.728249</v>
      </c>
      <c r="CU3" s="135"/>
      <c r="CV3" s="135"/>
      <c r="CW3" s="135"/>
      <c r="CX3" s="135"/>
    </row>
    <row r="4" spans="2:102">
      <c r="B4" s="15" t="s">
        <v>18</v>
      </c>
      <c r="C4" s="163">
        <v>0</v>
      </c>
      <c r="D4" s="163">
        <v>2.9705999999986687E-2</v>
      </c>
      <c r="E4" s="165">
        <v>12.654011000000001</v>
      </c>
      <c r="F4" s="165">
        <v>2.2503249999999997</v>
      </c>
      <c r="G4" s="165">
        <v>3.7933690000000002</v>
      </c>
      <c r="H4" s="165">
        <v>3.4697450000000001</v>
      </c>
      <c r="I4" s="165">
        <v>2.8199940000000003</v>
      </c>
      <c r="J4" s="165">
        <v>0.10041549999996846</v>
      </c>
      <c r="K4" s="165">
        <v>0.10041549999985477</v>
      </c>
      <c r="L4" s="165">
        <v>-4.5361400000000005</v>
      </c>
      <c r="M4" s="165">
        <v>-3.9882140000000001</v>
      </c>
      <c r="N4" s="165">
        <v>-8.362108000000001</v>
      </c>
      <c r="O4" s="165">
        <v>-6.4157630000000001</v>
      </c>
      <c r="P4" s="165">
        <v>-0.681064</v>
      </c>
      <c r="Q4" s="166">
        <v>3.611764</v>
      </c>
      <c r="R4" s="166">
        <v>6.2299420000000003</v>
      </c>
      <c r="S4" s="166">
        <v>4.2154539999999994</v>
      </c>
      <c r="T4" s="166">
        <v>0.47702499999999998</v>
      </c>
      <c r="U4" s="166">
        <v>-1.7829710000000001</v>
      </c>
      <c r="V4" s="166">
        <v>-1.368466</v>
      </c>
      <c r="W4" s="166">
        <v>-4.1005640000000003</v>
      </c>
      <c r="X4" s="166">
        <v>-7.6937879999999996</v>
      </c>
      <c r="Y4" s="166">
        <v>-8.0772870000000001</v>
      </c>
      <c r="Z4" s="166">
        <v>-4.3171620000000006</v>
      </c>
      <c r="AA4" s="166">
        <v>-1.503063</v>
      </c>
      <c r="AB4" s="166">
        <v>-0.25847899999999996</v>
      </c>
      <c r="AC4" s="167">
        <v>-2.0271439999999998</v>
      </c>
      <c r="AD4" s="167">
        <v>1.4922690000000001</v>
      </c>
      <c r="AE4" s="167">
        <v>5.3625609999999995</v>
      </c>
      <c r="AF4" s="167">
        <v>12.831811</v>
      </c>
      <c r="AG4" s="167">
        <v>5.4520189999999999</v>
      </c>
      <c r="AH4" s="167">
        <v>4.0103119999999999</v>
      </c>
      <c r="AI4" s="167">
        <v>-0.49668299999999999</v>
      </c>
      <c r="AJ4" s="167">
        <v>4.2545770000000003</v>
      </c>
      <c r="AK4" s="167">
        <v>-6.7984489999999997</v>
      </c>
      <c r="AL4" s="167">
        <v>-7.8010349999999997</v>
      </c>
      <c r="AM4" s="167">
        <v>-7.164326</v>
      </c>
      <c r="AN4" s="167">
        <v>-3.8633950000000001</v>
      </c>
      <c r="AO4" s="168">
        <v>-0.35944700000004559</v>
      </c>
      <c r="AP4" s="168">
        <v>3.4014329999999973</v>
      </c>
      <c r="AQ4" s="168">
        <v>8.9198770000000422</v>
      </c>
      <c r="AR4" s="168">
        <v>5.1917799999999943</v>
      </c>
      <c r="AS4" s="168">
        <v>4.9025930000000244</v>
      </c>
      <c r="AT4" s="168">
        <v>3.0535149999999476</v>
      </c>
      <c r="AU4" s="168">
        <v>-1.4152999999998883</v>
      </c>
      <c r="AV4" s="168">
        <v>-10.570412999999917</v>
      </c>
      <c r="AW4" s="168">
        <v>-17.518076000000065</v>
      </c>
      <c r="AX4" s="168">
        <v>-18.645757999999887</v>
      </c>
      <c r="AY4" s="168">
        <v>-14.993907000000036</v>
      </c>
      <c r="AZ4" s="168">
        <v>-9.8077559999999266</v>
      </c>
      <c r="BA4" s="169">
        <v>-4.1450909999999794</v>
      </c>
      <c r="BB4" s="169">
        <v>0.80886599999996633</v>
      </c>
      <c r="BC4" s="169">
        <v>3.1463129999999637</v>
      </c>
      <c r="BD4" s="169">
        <v>4.4163350000000037</v>
      </c>
      <c r="BE4" s="169">
        <v>3.1544840000000249</v>
      </c>
      <c r="BF4" s="169">
        <v>2.6733209999999872</v>
      </c>
      <c r="BG4" s="169">
        <v>1.9986239999999498</v>
      </c>
      <c r="BH4" s="169">
        <v>-3.9618800000000647</v>
      </c>
      <c r="BI4" s="169">
        <v>-8.1686760000000049</v>
      </c>
      <c r="BJ4" s="169">
        <v>-10.323646999999937</v>
      </c>
      <c r="BK4" s="169">
        <v>-8.401540999999952</v>
      </c>
      <c r="BL4" s="169">
        <v>-5.466188000000102</v>
      </c>
      <c r="BM4" s="170">
        <v>-1.865949999999998</v>
      </c>
      <c r="BN4" s="170">
        <v>0.24869100000000799</v>
      </c>
      <c r="BO4" s="170">
        <v>2.7618939999999839</v>
      </c>
      <c r="BP4" s="170">
        <v>3.9337320000000773</v>
      </c>
      <c r="BQ4" s="170">
        <v>2.7461669999999003</v>
      </c>
      <c r="BR4" s="170">
        <v>1.6371189999999842</v>
      </c>
      <c r="BS4" s="170">
        <v>1.6532210000000305</v>
      </c>
      <c r="BT4" s="170">
        <v>-3.4274120000000039</v>
      </c>
      <c r="BU4" s="170">
        <v>-6.6569540000000416</v>
      </c>
      <c r="BV4" s="170">
        <v>-5.1834069999999883</v>
      </c>
      <c r="BW4" s="170">
        <v>-3.6641740000000027</v>
      </c>
      <c r="BX4" s="170">
        <v>-0.9840590000001157</v>
      </c>
      <c r="BY4" s="171">
        <v>-1.6796040000000403</v>
      </c>
      <c r="BZ4" s="171">
        <v>-0.91336200000000645</v>
      </c>
      <c r="CA4" s="171">
        <v>-0.4052159999999958</v>
      </c>
      <c r="CB4" s="171">
        <v>0.38617900000008376</v>
      </c>
      <c r="CC4" s="171">
        <v>-0.16611700000009932</v>
      </c>
      <c r="CD4" s="171">
        <v>0.23404700000003231</v>
      </c>
      <c r="CE4" s="171">
        <v>0.10594700000001467</v>
      </c>
      <c r="CF4" s="171">
        <v>-3.358410000000049</v>
      </c>
      <c r="CG4" s="171">
        <v>-5.2209810000001653</v>
      </c>
      <c r="CH4" s="171">
        <v>-5.4027280000000246</v>
      </c>
      <c r="CI4" s="171">
        <v>-6.4013310000000274</v>
      </c>
      <c r="CJ4" s="171">
        <v>-4.9927619999999706</v>
      </c>
      <c r="CK4" s="172">
        <v>0.54472999999995864</v>
      </c>
      <c r="CL4" s="172">
        <v>0.74513400000000729</v>
      </c>
      <c r="CM4" s="172">
        <v>0.70461699999998473</v>
      </c>
      <c r="CN4" s="172">
        <v>0.31343300000003183</v>
      </c>
      <c r="CO4" s="172">
        <v>-0.19618700000012268</v>
      </c>
      <c r="CP4" s="172">
        <v>0.68860500000005231</v>
      </c>
      <c r="CQ4" s="172">
        <v>-0.35813199999995504</v>
      </c>
      <c r="CR4" s="172">
        <v>-6.1365889999999581</v>
      </c>
      <c r="CS4" s="172">
        <v>19.060791999999992</v>
      </c>
      <c r="CT4" s="172">
        <v>-8.4914220000000569</v>
      </c>
      <c r="CU4" s="135"/>
      <c r="CV4" s="135"/>
      <c r="CW4" s="135"/>
      <c r="CX4" s="135"/>
    </row>
    <row r="5" spans="2:102">
      <c r="B5" s="15" t="s">
        <v>19</v>
      </c>
      <c r="C5" s="163">
        <v>-7.3817330000000041</v>
      </c>
      <c r="D5" s="163">
        <v>-8.1544850000000011</v>
      </c>
      <c r="E5" s="163">
        <v>-3.6402000000002488E-2</v>
      </c>
      <c r="F5" s="163">
        <v>4.2808550000000132</v>
      </c>
      <c r="G5" s="165">
        <v>2.6437489999999997</v>
      </c>
      <c r="H5" s="165">
        <v>5.4569719999999995</v>
      </c>
      <c r="I5" s="165">
        <v>6.6421650000000003</v>
      </c>
      <c r="J5" s="165">
        <v>6.112444</v>
      </c>
      <c r="K5" s="165">
        <v>4.881564</v>
      </c>
      <c r="L5" s="165">
        <v>-1.009251999999961</v>
      </c>
      <c r="M5" s="165">
        <v>-3.7321170000000001</v>
      </c>
      <c r="N5" s="165">
        <v>-12.211001</v>
      </c>
      <c r="O5" s="165">
        <v>-17.850745</v>
      </c>
      <c r="P5" s="165">
        <v>-9.3990170000000006</v>
      </c>
      <c r="Q5" s="165">
        <v>-0.57035100000000005</v>
      </c>
      <c r="R5" s="165">
        <v>6.9245649999999994</v>
      </c>
      <c r="S5" s="166">
        <v>10.062742</v>
      </c>
      <c r="T5" s="166">
        <v>7.3776000000000002</v>
      </c>
      <c r="U5" s="166">
        <v>-1.92E-4</v>
      </c>
      <c r="V5" s="166">
        <v>-4.9194889999999996</v>
      </c>
      <c r="W5" s="166">
        <v>-3.460216</v>
      </c>
      <c r="X5" s="166">
        <v>-4.9545389999999996</v>
      </c>
      <c r="Y5" s="166">
        <v>-12.703558000000001</v>
      </c>
      <c r="Z5" s="166">
        <v>-12.614790000000001</v>
      </c>
      <c r="AA5" s="166">
        <v>-6.5725040000000003</v>
      </c>
      <c r="AB5" s="166">
        <v>-1.8071169999999999</v>
      </c>
      <c r="AC5" s="166">
        <v>-1.9964839999999999</v>
      </c>
      <c r="AD5" s="166">
        <v>-1.1176410000000001</v>
      </c>
      <c r="AE5" s="167">
        <v>1.2755129999999999</v>
      </c>
      <c r="AF5" s="167">
        <v>14.023843000000001</v>
      </c>
      <c r="AG5" s="167">
        <v>17.915980000000001</v>
      </c>
      <c r="AH5" s="167">
        <v>11.340156</v>
      </c>
      <c r="AI5" s="167">
        <v>8.5938660000000002</v>
      </c>
      <c r="AJ5" s="167">
        <v>4.0454679999999996</v>
      </c>
      <c r="AK5" s="167">
        <v>-5.8857999999999994E-2</v>
      </c>
      <c r="AL5" s="167">
        <v>-15.332666</v>
      </c>
      <c r="AM5" s="167">
        <v>-22.126968000000002</v>
      </c>
      <c r="AN5" s="167">
        <v>-10.834531</v>
      </c>
      <c r="AO5" s="167">
        <v>-5.4266880000000004</v>
      </c>
      <c r="AP5" s="167">
        <v>-2.0585880000000003</v>
      </c>
      <c r="AQ5" s="168">
        <v>5.257109000000014</v>
      </c>
      <c r="AR5" s="168">
        <v>10.257145000000037</v>
      </c>
      <c r="AS5" s="168">
        <v>7.6380689999999731</v>
      </c>
      <c r="AT5" s="168">
        <v>8.2068560000000161</v>
      </c>
      <c r="AU5" s="168">
        <v>2.4800410000000284</v>
      </c>
      <c r="AV5" s="168">
        <v>-5.6437809999999899</v>
      </c>
      <c r="AW5" s="168">
        <v>-19.106230000000096</v>
      </c>
      <c r="AX5" s="168">
        <v>-31.24389199999996</v>
      </c>
      <c r="AY5" s="168">
        <v>-35.191060000000107</v>
      </c>
      <c r="AZ5" s="168">
        <v>-30.388187000000016</v>
      </c>
      <c r="BA5" s="168">
        <v>-19.806164000000081</v>
      </c>
      <c r="BB5" s="168">
        <v>-10.724328999999898</v>
      </c>
      <c r="BC5" s="169">
        <v>1.3952170000000024</v>
      </c>
      <c r="BD5" s="169">
        <v>6.5166789999999537</v>
      </c>
      <c r="BE5" s="169">
        <v>6.3625690000000077</v>
      </c>
      <c r="BF5" s="169">
        <v>4.903650999999968</v>
      </c>
      <c r="BG5" s="169">
        <v>5.0219550000000481</v>
      </c>
      <c r="BH5" s="169">
        <v>0.73122299999999996</v>
      </c>
      <c r="BI5" s="169">
        <v>-6.0280619999999772</v>
      </c>
      <c r="BJ5" s="169">
        <v>-13.544407999999976</v>
      </c>
      <c r="BK5" s="169">
        <v>-18.165797000000111</v>
      </c>
      <c r="BL5" s="169">
        <v>-14.793056999999862</v>
      </c>
      <c r="BM5" s="169">
        <v>-7.0381750000001375</v>
      </c>
      <c r="BN5" s="169">
        <v>-3.8104289999998855</v>
      </c>
      <c r="BO5" s="170">
        <v>2.1866670000000568</v>
      </c>
      <c r="BP5" s="170">
        <v>4.8228889999999183</v>
      </c>
      <c r="BQ5" s="170">
        <v>3.5740630000000237</v>
      </c>
      <c r="BR5" s="170">
        <v>2.7506829999999809</v>
      </c>
      <c r="BS5" s="170">
        <v>2.5159090000000788</v>
      </c>
      <c r="BT5" s="170">
        <v>2.1512559999999894</v>
      </c>
      <c r="BU5" s="170">
        <v>-2.7764859999999771</v>
      </c>
      <c r="BV5" s="170">
        <v>-9.9467710000001262</v>
      </c>
      <c r="BW5" s="170">
        <v>-12.237886000000117</v>
      </c>
      <c r="BX5" s="170">
        <v>-4.4597619999999552</v>
      </c>
      <c r="BY5" s="170">
        <v>-7.9522060000001602</v>
      </c>
      <c r="BZ5" s="170">
        <v>-13.112577999999985</v>
      </c>
      <c r="CA5" s="171">
        <v>-4.5303619999998546</v>
      </c>
      <c r="CB5" s="171">
        <v>-1.6964250000000902</v>
      </c>
      <c r="CC5" s="171">
        <v>-2.2097320000000309</v>
      </c>
      <c r="CD5" s="171">
        <v>-3.2462960000000294</v>
      </c>
      <c r="CE5" s="171">
        <v>-1.7510199999999259</v>
      </c>
      <c r="CF5" s="171">
        <v>0.20864500000004682</v>
      </c>
      <c r="CG5" s="171">
        <v>-2.6338759999999866</v>
      </c>
      <c r="CH5" s="171">
        <v>-6.4062349999999242</v>
      </c>
      <c r="CI5" s="171">
        <v>-9.0214559999999437</v>
      </c>
      <c r="CJ5" s="171">
        <v>-9.8097940000000108</v>
      </c>
      <c r="CK5" s="171">
        <v>-8.4947230000000218</v>
      </c>
      <c r="CL5" s="171">
        <v>-4.1629359999999451</v>
      </c>
      <c r="CM5" s="172">
        <v>-0.90115499999990334</v>
      </c>
      <c r="CN5" s="172">
        <v>0.74460299999998369</v>
      </c>
      <c r="CO5" s="172">
        <v>-1.3395970000000261</v>
      </c>
      <c r="CP5" s="172">
        <v>-2.245392000000038</v>
      </c>
      <c r="CQ5" s="172">
        <v>-1.6907859999998891</v>
      </c>
      <c r="CR5" s="172">
        <v>-1.842345000000023</v>
      </c>
      <c r="CS5" s="172">
        <v>-4.8663500000000113</v>
      </c>
      <c r="CT5" s="172">
        <v>-8.2851580000001377</v>
      </c>
      <c r="CU5" s="135"/>
      <c r="CV5" s="135"/>
      <c r="CW5" s="135"/>
      <c r="CX5" s="135"/>
    </row>
    <row r="6" spans="2:102">
      <c r="B6" s="15" t="s">
        <v>20</v>
      </c>
      <c r="C6" s="163">
        <v>-5.5456000000013717E-2</v>
      </c>
      <c r="D6" s="163">
        <v>-0.85462900000001696</v>
      </c>
      <c r="E6" s="163">
        <v>0</v>
      </c>
      <c r="F6" s="163">
        <v>-1.0135429999999772</v>
      </c>
      <c r="G6" s="163">
        <v>0.59648200000000884</v>
      </c>
      <c r="H6" s="163">
        <v>0.42634200000000533</v>
      </c>
      <c r="I6" s="163">
        <v>0.36881799999999743</v>
      </c>
      <c r="J6" s="165">
        <v>3.7178879999999999</v>
      </c>
      <c r="K6" s="165">
        <v>3.9287890000000001</v>
      </c>
      <c r="L6" s="165">
        <v>2.2584620000000002</v>
      </c>
      <c r="M6" s="165">
        <v>0.95478799999999997</v>
      </c>
      <c r="N6" s="165">
        <v>1.0591410000000001</v>
      </c>
      <c r="O6" s="165">
        <v>0.43834899999999999</v>
      </c>
      <c r="P6" s="165">
        <v>-2.9296379999999997</v>
      </c>
      <c r="Q6" s="165">
        <v>-4.5141369999999998</v>
      </c>
      <c r="R6" s="165">
        <v>-2.9935419999999997</v>
      </c>
      <c r="S6" s="165">
        <v>-1.1406620000000001</v>
      </c>
      <c r="T6" s="165">
        <v>1.1514230000000001</v>
      </c>
      <c r="U6" s="165">
        <v>1.7953979999999998</v>
      </c>
      <c r="V6" s="166">
        <v>0.9463339999999999</v>
      </c>
      <c r="W6" s="166">
        <v>0.40971800000000003</v>
      </c>
      <c r="X6" s="166">
        <v>-0.96632099999999999</v>
      </c>
      <c r="Y6" s="166">
        <v>-1.7203759999999999</v>
      </c>
      <c r="Z6" s="166">
        <v>-2.950761</v>
      </c>
      <c r="AA6" s="166">
        <v>-3.3480020000000001</v>
      </c>
      <c r="AB6" s="166">
        <v>-4.6985710000000003</v>
      </c>
      <c r="AC6" s="166">
        <v>-5.9536249999999997</v>
      </c>
      <c r="AD6" s="166">
        <v>-5.285946</v>
      </c>
      <c r="AE6" s="166">
        <v>-3.3018459999999998</v>
      </c>
      <c r="AF6" s="166">
        <v>2.2684960000000003</v>
      </c>
      <c r="AG6" s="166">
        <v>2.4720580000000001</v>
      </c>
      <c r="AH6" s="167">
        <v>3.9160729999999999</v>
      </c>
      <c r="AI6" s="167">
        <v>4.4189369999999997</v>
      </c>
      <c r="AJ6" s="167">
        <v>4.8877980000000001</v>
      </c>
      <c r="AK6" s="167">
        <v>4.4038689999999994</v>
      </c>
      <c r="AL6" s="167">
        <v>0.118738</v>
      </c>
      <c r="AM6" s="167">
        <v>-2.8177050000000001</v>
      </c>
      <c r="AN6" s="167">
        <v>-4.5783059999999995</v>
      </c>
      <c r="AO6" s="167">
        <v>-4.4148580000000006</v>
      </c>
      <c r="AP6" s="167">
        <v>-3.7648600000000001</v>
      </c>
      <c r="AQ6" s="167">
        <v>-2.897027</v>
      </c>
      <c r="AR6" s="167">
        <v>-0.23264299999999999</v>
      </c>
      <c r="AS6" s="167">
        <v>0.17988599999999999</v>
      </c>
      <c r="AT6" s="168">
        <v>1.2242609999999559</v>
      </c>
      <c r="AU6" s="168">
        <v>2.6994379999999865</v>
      </c>
      <c r="AV6" s="168">
        <v>0.85974599999997281</v>
      </c>
      <c r="AW6" s="168">
        <v>-2.4860119999999597</v>
      </c>
      <c r="AX6" s="168">
        <v>-6.1008269999999811</v>
      </c>
      <c r="AY6" s="168">
        <v>-9.1654469999999719</v>
      </c>
      <c r="AZ6" s="168">
        <v>-11.316338999999971</v>
      </c>
      <c r="BA6" s="168">
        <v>-13.689217000000099</v>
      </c>
      <c r="BB6" s="168">
        <v>-14.025703999999905</v>
      </c>
      <c r="BC6" s="168">
        <v>-10.113350999999966</v>
      </c>
      <c r="BD6" s="168">
        <v>-5.4563430000000608</v>
      </c>
      <c r="BE6" s="168">
        <v>-2.8866849999999431</v>
      </c>
      <c r="BF6" s="169">
        <v>-1.6766760000000431</v>
      </c>
      <c r="BG6" s="169">
        <v>1.011810999999966</v>
      </c>
      <c r="BH6" s="169">
        <v>1.6547590000000127</v>
      </c>
      <c r="BI6" s="169">
        <v>-0.48461399999996502</v>
      </c>
      <c r="BJ6" s="169">
        <v>-3.0345350000000053</v>
      </c>
      <c r="BK6" s="169">
        <v>-4.7496039999999766</v>
      </c>
      <c r="BL6" s="169">
        <v>-7.9357909999999947</v>
      </c>
      <c r="BM6" s="169">
        <v>-9.0508569999999509</v>
      </c>
      <c r="BN6" s="169">
        <v>-7.1323459999998704</v>
      </c>
      <c r="BO6" s="169">
        <v>-3.9545339999999669</v>
      </c>
      <c r="BP6" s="169">
        <v>-2.1736160000000382</v>
      </c>
      <c r="BQ6" s="169">
        <v>-0.9546549999997751</v>
      </c>
      <c r="BR6" s="170">
        <v>-2.219895000000065</v>
      </c>
      <c r="BS6" s="170">
        <v>-1.0586329999999862</v>
      </c>
      <c r="BT6" s="170">
        <v>-3.913199999999506E-2</v>
      </c>
      <c r="BU6" s="170">
        <v>-2.1584629999999834</v>
      </c>
      <c r="BV6" s="170">
        <v>-2.4323260000001028</v>
      </c>
      <c r="BW6" s="170">
        <v>-3.9263730000000123</v>
      </c>
      <c r="BX6" s="170">
        <v>-3.3588780000001179</v>
      </c>
      <c r="BY6" s="170">
        <v>-4.9875729999998839</v>
      </c>
      <c r="BZ6" s="170">
        <v>-6.1605989999998201</v>
      </c>
      <c r="CA6" s="170">
        <v>-8.5827360000000681</v>
      </c>
      <c r="CB6" s="170">
        <v>-4.4446689999999762</v>
      </c>
      <c r="CC6" s="170">
        <v>-4.1748479999998835</v>
      </c>
      <c r="CD6" s="171">
        <v>-4.1062279999999873</v>
      </c>
      <c r="CE6" s="171">
        <v>-3.7174449999999979</v>
      </c>
      <c r="CF6" s="171">
        <v>-2.1510560000000396</v>
      </c>
      <c r="CG6" s="171">
        <v>-1.8936439999999948</v>
      </c>
      <c r="CH6" s="171">
        <v>-1.395142000000078</v>
      </c>
      <c r="CI6" s="171">
        <v>-1.7897510000000239</v>
      </c>
      <c r="CJ6" s="171">
        <v>-4.5769080000001168</v>
      </c>
      <c r="CK6" s="171">
        <v>-6.7701740000001109</v>
      </c>
      <c r="CL6" s="171">
        <v>-6.7112079999999423</v>
      </c>
      <c r="CM6" s="171">
        <v>-6.0470259999999598</v>
      </c>
      <c r="CN6" s="171">
        <v>-4.625182999999879</v>
      </c>
      <c r="CO6" s="171">
        <v>-2.9901060000000825</v>
      </c>
      <c r="CP6" s="172">
        <v>-2.1458350000000337</v>
      </c>
      <c r="CQ6" s="172">
        <v>-1.9155789999999797</v>
      </c>
      <c r="CR6" s="172">
        <v>-2.1978410000000395</v>
      </c>
      <c r="CS6" s="172">
        <v>-2.4055640000000267</v>
      </c>
      <c r="CT6" s="172">
        <v>-2.9725820000001022</v>
      </c>
      <c r="CU6" s="135"/>
      <c r="CV6" s="135"/>
      <c r="CW6" s="135"/>
      <c r="CX6" s="135"/>
    </row>
    <row r="7" spans="2:102">
      <c r="B7" s="15" t="s">
        <v>21</v>
      </c>
      <c r="C7" s="162">
        <v>-5.3705560000000219</v>
      </c>
      <c r="D7" s="162">
        <v>-7.299355999999996</v>
      </c>
      <c r="E7" s="163">
        <v>-0.49508899999999301</v>
      </c>
      <c r="F7" s="163">
        <v>-0.31375999999999493</v>
      </c>
      <c r="G7" s="163">
        <v>1.0987070000000081</v>
      </c>
      <c r="H7" s="163">
        <v>1.9484929999999956</v>
      </c>
      <c r="I7" s="163">
        <v>1.3794220000000017</v>
      </c>
      <c r="J7" s="163">
        <v>1.571108000000013</v>
      </c>
      <c r="K7" s="163">
        <v>2.3440740000000311</v>
      </c>
      <c r="L7" s="163">
        <v>-4.7687059999999875</v>
      </c>
      <c r="M7" s="163">
        <v>0.74293700000001905</v>
      </c>
      <c r="N7" s="163">
        <v>0.74234400000001699</v>
      </c>
      <c r="O7" s="163">
        <v>1.0321629999999686</v>
      </c>
      <c r="P7" s="163">
        <v>4.639635000000002</v>
      </c>
      <c r="Q7" s="165">
        <v>0.34668900000000002</v>
      </c>
      <c r="R7" s="165">
        <v>-0.57461499999999999</v>
      </c>
      <c r="S7" s="165">
        <v>1.0813079999999999</v>
      </c>
      <c r="T7" s="165">
        <v>0.84638999999999998</v>
      </c>
      <c r="U7" s="165">
        <v>0.76248800000000005</v>
      </c>
      <c r="V7" s="165">
        <v>-0.12783800000000001</v>
      </c>
      <c r="W7" s="165">
        <v>-1.1154190000000002</v>
      </c>
      <c r="X7" s="165">
        <v>-3.5581729999999996</v>
      </c>
      <c r="Y7" s="165">
        <v>-1.203719</v>
      </c>
      <c r="Z7" s="165">
        <v>0.106186</v>
      </c>
      <c r="AA7" s="165">
        <v>-0.97431500000000004</v>
      </c>
      <c r="AB7" s="165">
        <v>-1.7274000000000001E-2</v>
      </c>
      <c r="AC7" s="166">
        <v>0.26104500000000003</v>
      </c>
      <c r="AD7" s="166">
        <v>0.54075699999999993</v>
      </c>
      <c r="AE7" s="166">
        <v>0.30309599999999998</v>
      </c>
      <c r="AF7" s="166">
        <v>0.52464700000000009</v>
      </c>
      <c r="AG7" s="166">
        <v>1.587758</v>
      </c>
      <c r="AH7" s="166">
        <v>1.0155289999999999</v>
      </c>
      <c r="AI7" s="166">
        <v>-1.5128740000000001</v>
      </c>
      <c r="AJ7" s="166">
        <v>3.8944459999999999</v>
      </c>
      <c r="AK7" s="166">
        <v>4.7467949999999997</v>
      </c>
      <c r="AL7" s="166">
        <v>4.4319600000000001</v>
      </c>
      <c r="AM7" s="166">
        <v>0.99957700000000005</v>
      </c>
      <c r="AN7" s="166">
        <v>1.3554629999999999</v>
      </c>
      <c r="AO7" s="167">
        <v>1.0479320000000001</v>
      </c>
      <c r="AP7" s="167">
        <v>-0.68020199999999997</v>
      </c>
      <c r="AQ7" s="167">
        <v>-2.4310320000000001</v>
      </c>
      <c r="AR7" s="167">
        <v>-5.8000739999999995</v>
      </c>
      <c r="AS7" s="167">
        <v>-7.8526769999999999</v>
      </c>
      <c r="AT7" s="167">
        <v>-10.404531</v>
      </c>
      <c r="AU7" s="167">
        <v>-13.881352000000001</v>
      </c>
      <c r="AV7" s="167">
        <v>-19.779036999999999</v>
      </c>
      <c r="AW7" s="167">
        <v>-15.554103999999999</v>
      </c>
      <c r="AX7" s="167">
        <v>-20.480225999999998</v>
      </c>
      <c r="AY7" s="167">
        <v>-17.061358999999999</v>
      </c>
      <c r="AZ7" s="167">
        <v>-13.284743000000001</v>
      </c>
      <c r="BA7" s="168">
        <v>-10.365966999999955</v>
      </c>
      <c r="BB7" s="168">
        <v>-8.9286650000000236</v>
      </c>
      <c r="BC7" s="168">
        <v>-6.4558719999999994</v>
      </c>
      <c r="BD7" s="168">
        <v>-7.399797000000035</v>
      </c>
      <c r="BE7" s="168">
        <v>-7.8099720000000161</v>
      </c>
      <c r="BF7" s="168">
        <v>-8.6408509999999978</v>
      </c>
      <c r="BG7" s="168">
        <v>-10.632978999999978</v>
      </c>
      <c r="BH7" s="168">
        <v>-12.030021999999917</v>
      </c>
      <c r="BI7" s="168">
        <v>-11.524116999999933</v>
      </c>
      <c r="BJ7" s="168">
        <v>-12.576381000000083</v>
      </c>
      <c r="BK7" s="168">
        <v>-13.277170999999953</v>
      </c>
      <c r="BL7" s="168">
        <v>-12.064221999999972</v>
      </c>
      <c r="BM7" s="169">
        <v>-10.823664000000008</v>
      </c>
      <c r="BN7" s="169">
        <v>-10.152659999999969</v>
      </c>
      <c r="BO7" s="169">
        <v>-8.7094250000000102</v>
      </c>
      <c r="BP7" s="169">
        <v>-6.7768840000001092</v>
      </c>
      <c r="BQ7" s="169">
        <v>-6.2034149999999499</v>
      </c>
      <c r="BR7" s="169">
        <v>-4.2285669999999982</v>
      </c>
      <c r="BS7" s="169">
        <v>-5.35182599999996</v>
      </c>
      <c r="BT7" s="169">
        <v>-5.3886810000001333</v>
      </c>
      <c r="BU7" s="169">
        <v>-6.4793040000001838</v>
      </c>
      <c r="BV7" s="169">
        <v>-8.1033879999999954</v>
      </c>
      <c r="BW7" s="169">
        <v>-6.2839829999998074</v>
      </c>
      <c r="BX7" s="169">
        <v>-5.9453460000001996</v>
      </c>
      <c r="BY7" s="170">
        <v>-5.6456510000000435</v>
      </c>
      <c r="BZ7" s="170">
        <v>-5.6836949999999433</v>
      </c>
      <c r="CA7" s="170">
        <v>-4.6026299999999765</v>
      </c>
      <c r="CB7" s="170">
        <v>-3.3879710000001069</v>
      </c>
      <c r="CC7" s="170">
        <v>-4.2350789999999279</v>
      </c>
      <c r="CD7" s="170">
        <v>-4.9645080000000235</v>
      </c>
      <c r="CE7" s="170">
        <v>-6.2523820000000114</v>
      </c>
      <c r="CF7" s="170">
        <v>-5.7942980000000261</v>
      </c>
      <c r="CG7" s="170">
        <v>-6.1619780000000901</v>
      </c>
      <c r="CH7" s="170">
        <v>-6.8665100000000621</v>
      </c>
      <c r="CI7" s="170">
        <v>-6.1515219999998862</v>
      </c>
      <c r="CJ7" s="170">
        <v>-6.2266930000000684</v>
      </c>
      <c r="CK7" s="171">
        <v>-4.9803490000000465</v>
      </c>
      <c r="CL7" s="171">
        <v>-4.3232229999999845</v>
      </c>
      <c r="CM7" s="171">
        <v>-4.4595399999999472</v>
      </c>
      <c r="CN7" s="171">
        <v>-5.1377640000000611</v>
      </c>
      <c r="CO7" s="171">
        <v>-4.504600999999866</v>
      </c>
      <c r="CP7" s="171">
        <v>-5.0006010000000742</v>
      </c>
      <c r="CQ7" s="171">
        <v>-4.5729579999999714</v>
      </c>
      <c r="CR7" s="171">
        <v>-4.4141319999998814</v>
      </c>
      <c r="CS7" s="171">
        <v>-4.8685490000002574</v>
      </c>
      <c r="CT7" s="171">
        <v>-4.1203749999999673</v>
      </c>
      <c r="CU7" s="135"/>
      <c r="CV7" s="135"/>
      <c r="CW7" s="135"/>
      <c r="CX7" s="135"/>
    </row>
    <row r="8" spans="2:102">
      <c r="B8" s="15" t="s">
        <v>22</v>
      </c>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73"/>
      <c r="BR8" s="173"/>
      <c r="BS8" s="173"/>
      <c r="BT8" s="173"/>
      <c r="BU8" s="173"/>
      <c r="BV8" s="173"/>
      <c r="BW8" s="173"/>
      <c r="BX8" s="173"/>
      <c r="BY8" s="173"/>
      <c r="BZ8" s="173"/>
      <c r="CA8" s="173"/>
      <c r="CB8" s="173"/>
      <c r="CC8" s="173"/>
      <c r="CD8" s="173"/>
      <c r="CE8" s="173"/>
      <c r="CF8" s="173"/>
      <c r="CG8" s="173"/>
      <c r="CH8" s="173"/>
      <c r="CI8" s="173"/>
      <c r="CJ8" s="173"/>
      <c r="CK8" s="173"/>
      <c r="CL8" s="173"/>
      <c r="CM8" s="173"/>
      <c r="CN8" s="173"/>
      <c r="CO8" s="173"/>
      <c r="CP8" s="173"/>
      <c r="CQ8" s="173"/>
      <c r="CR8" s="173"/>
      <c r="CS8" s="173"/>
      <c r="CT8" s="173"/>
      <c r="CU8" s="135"/>
      <c r="CV8" s="135"/>
      <c r="CW8" s="135"/>
      <c r="CX8" s="135"/>
    </row>
    <row r="9" spans="2:102">
      <c r="B9" s="15" t="s">
        <v>23</v>
      </c>
      <c r="C9" s="135">
        <f t="shared" ref="C9:BN9" si="0">SUM(C3:C8)</f>
        <v>950.09673799999996</v>
      </c>
      <c r="D9" s="135">
        <f t="shared" si="0"/>
        <v>892.83565099999998</v>
      </c>
      <c r="E9" s="135">
        <f t="shared" si="0"/>
        <v>816.05245600000001</v>
      </c>
      <c r="F9" s="135">
        <f t="shared" si="0"/>
        <v>829.86747600000001</v>
      </c>
      <c r="G9" s="135">
        <f t="shared" si="0"/>
        <v>832.18768699999998</v>
      </c>
      <c r="H9" s="135">
        <f t="shared" si="0"/>
        <v>867.92822949999993</v>
      </c>
      <c r="I9" s="135">
        <f t="shared" si="0"/>
        <v>1031.6488855</v>
      </c>
      <c r="J9" s="135">
        <f t="shared" si="0"/>
        <v>1259.4144705000001</v>
      </c>
      <c r="K9" s="135">
        <f t="shared" si="0"/>
        <v>1357.7394055</v>
      </c>
      <c r="L9" s="135">
        <f t="shared" si="0"/>
        <v>1320.0274059999999</v>
      </c>
      <c r="M9" s="135">
        <f t="shared" si="0"/>
        <v>1176.2893160000001</v>
      </c>
      <c r="N9" s="135">
        <f t="shared" si="0"/>
        <v>1225.340222</v>
      </c>
      <c r="O9" s="135">
        <f t="shared" si="0"/>
        <v>961.06401000000005</v>
      </c>
      <c r="P9" s="135">
        <f t="shared" si="0"/>
        <v>857.15405600000008</v>
      </c>
      <c r="Q9" s="135">
        <f t="shared" si="0"/>
        <v>818.16988700000002</v>
      </c>
      <c r="R9" s="135">
        <f t="shared" si="0"/>
        <v>838.45102200000008</v>
      </c>
      <c r="S9" s="135">
        <f t="shared" si="0"/>
        <v>851.30422199999998</v>
      </c>
      <c r="T9" s="135">
        <f t="shared" si="0"/>
        <v>863.44170900000006</v>
      </c>
      <c r="U9" s="135">
        <f t="shared" si="0"/>
        <v>1029.534465</v>
      </c>
      <c r="V9" s="135">
        <f t="shared" si="0"/>
        <v>1173.5875469999999</v>
      </c>
      <c r="W9" s="135">
        <f t="shared" si="0"/>
        <v>1273.2156510000002</v>
      </c>
      <c r="X9" s="135">
        <f t="shared" si="0"/>
        <v>1230.4916470000001</v>
      </c>
      <c r="Y9" s="135">
        <f t="shared" si="0"/>
        <v>1079.924448</v>
      </c>
      <c r="Z9" s="135">
        <f t="shared" si="0"/>
        <v>1118.1634689999998</v>
      </c>
      <c r="AA9" s="135">
        <f t="shared" si="0"/>
        <v>921.00485400000002</v>
      </c>
      <c r="AB9" s="135">
        <f t="shared" si="0"/>
        <v>849.57394999999997</v>
      </c>
      <c r="AC9" s="135">
        <f t="shared" si="0"/>
        <v>762.83583399999998</v>
      </c>
      <c r="AD9" s="135">
        <f t="shared" si="0"/>
        <v>804.43478399999992</v>
      </c>
      <c r="AE9" s="135">
        <f t="shared" si="0"/>
        <v>816.47127200000011</v>
      </c>
      <c r="AF9" s="135">
        <f t="shared" si="0"/>
        <v>895.98489900000004</v>
      </c>
      <c r="AG9" s="135">
        <f t="shared" si="0"/>
        <v>1039.681294</v>
      </c>
      <c r="AH9" s="135">
        <f t="shared" si="0"/>
        <v>1211.1939450000002</v>
      </c>
      <c r="AI9" s="135">
        <f t="shared" si="0"/>
        <v>1322.9607569999996</v>
      </c>
      <c r="AJ9" s="135">
        <f t="shared" si="0"/>
        <v>1287.57167</v>
      </c>
      <c r="AK9" s="135">
        <f t="shared" si="0"/>
        <v>1163.4250040000002</v>
      </c>
      <c r="AL9" s="135">
        <f t="shared" si="0"/>
        <v>1182.9103269999998</v>
      </c>
      <c r="AM9" s="135">
        <f t="shared" si="0"/>
        <v>965.35230999999999</v>
      </c>
      <c r="AN9" s="135">
        <f t="shared" si="0"/>
        <v>820.42810600000007</v>
      </c>
      <c r="AO9" s="135">
        <f t="shared" si="0"/>
        <v>768.43990299999996</v>
      </c>
      <c r="AP9" s="135">
        <f t="shared" si="0"/>
        <v>805.92091900000003</v>
      </c>
      <c r="AQ9" s="135">
        <f t="shared" si="0"/>
        <v>817.51972600000011</v>
      </c>
      <c r="AR9" s="135">
        <f t="shared" si="0"/>
        <v>879.90481299999999</v>
      </c>
      <c r="AS9" s="135">
        <f t="shared" si="0"/>
        <v>1055.9369289999997</v>
      </c>
      <c r="AT9" s="135">
        <f t="shared" si="0"/>
        <v>1214.3987180000001</v>
      </c>
      <c r="AU9" s="135">
        <f t="shared" si="0"/>
        <v>1347.644673</v>
      </c>
      <c r="AV9" s="135">
        <f t="shared" si="0"/>
        <v>1304.7537840000002</v>
      </c>
      <c r="AW9" s="135">
        <f t="shared" si="0"/>
        <v>1104.9172239999996</v>
      </c>
      <c r="AX9" s="135">
        <f t="shared" si="0"/>
        <v>1063.5561150000003</v>
      </c>
      <c r="AY9" s="135">
        <f t="shared" si="0"/>
        <v>831.00101699999993</v>
      </c>
      <c r="AZ9" s="135">
        <f t="shared" si="0"/>
        <v>781.49884600000007</v>
      </c>
      <c r="BA9" s="135">
        <f t="shared" si="0"/>
        <v>724.45163799999989</v>
      </c>
      <c r="BB9" s="135">
        <f t="shared" si="0"/>
        <v>761.3140810000001</v>
      </c>
      <c r="BC9" s="135">
        <f t="shared" si="0"/>
        <v>783.01134100000002</v>
      </c>
      <c r="BD9" s="135">
        <f t="shared" si="0"/>
        <v>828.8921509999999</v>
      </c>
      <c r="BE9" s="135">
        <f t="shared" si="0"/>
        <v>975.6703480000001</v>
      </c>
      <c r="BF9" s="135">
        <f t="shared" si="0"/>
        <v>1114.7947929999996</v>
      </c>
      <c r="BG9" s="135">
        <f t="shared" si="0"/>
        <v>1291.5856319999998</v>
      </c>
      <c r="BH9" s="135">
        <f t="shared" si="0"/>
        <v>1319.2595800000001</v>
      </c>
      <c r="BI9" s="135">
        <f t="shared" si="0"/>
        <v>1117.2124239999998</v>
      </c>
      <c r="BJ9" s="135">
        <f t="shared" si="0"/>
        <v>1075.5600999999999</v>
      </c>
      <c r="BK9" s="135">
        <f t="shared" si="0"/>
        <v>884.830377</v>
      </c>
      <c r="BL9" s="135">
        <f t="shared" si="0"/>
        <v>824.23735500000009</v>
      </c>
      <c r="BM9" s="135">
        <f t="shared" si="0"/>
        <v>734.10640799999987</v>
      </c>
      <c r="BN9" s="135">
        <f t="shared" si="0"/>
        <v>770.45868800000028</v>
      </c>
      <c r="BO9" s="135">
        <f t="shared" ref="BO9:CX9" si="1">SUM(BO3:BO8)</f>
        <v>792.82699300000013</v>
      </c>
      <c r="BP9" s="135">
        <f t="shared" si="1"/>
        <v>832.42430799999977</v>
      </c>
      <c r="BQ9" s="135">
        <f t="shared" si="1"/>
        <v>957.33075700000018</v>
      </c>
      <c r="BR9" s="135">
        <f t="shared" si="1"/>
        <v>1161.5132189999999</v>
      </c>
      <c r="BS9" s="135">
        <f t="shared" si="1"/>
        <v>1373.7998560000001</v>
      </c>
      <c r="BT9" s="135">
        <f t="shared" si="1"/>
        <v>1246.5005130000002</v>
      </c>
      <c r="BU9" s="135">
        <f t="shared" si="1"/>
        <v>1029.7097479999998</v>
      </c>
      <c r="BV9" s="135">
        <f t="shared" si="1"/>
        <v>1070.8707929999998</v>
      </c>
      <c r="BW9" s="135">
        <f t="shared" si="1"/>
        <v>841.62752499999999</v>
      </c>
      <c r="BX9" s="135">
        <f t="shared" si="1"/>
        <v>831.90389299999958</v>
      </c>
      <c r="BY9" s="135">
        <f t="shared" si="1"/>
        <v>765.71691299999986</v>
      </c>
      <c r="BZ9" s="135">
        <f t="shared" si="1"/>
        <v>773.14571600000022</v>
      </c>
      <c r="CA9" s="135">
        <f t="shared" si="1"/>
        <v>788.0033820000001</v>
      </c>
      <c r="CB9" s="135">
        <f t="shared" si="1"/>
        <v>798.76371499999982</v>
      </c>
      <c r="CC9" s="135">
        <f t="shared" si="1"/>
        <v>915.05436400000008</v>
      </c>
      <c r="CD9" s="135">
        <f t="shared" si="1"/>
        <v>1012.9430369999999</v>
      </c>
      <c r="CE9" s="135">
        <f t="shared" si="1"/>
        <v>1178.245676</v>
      </c>
      <c r="CF9" s="135">
        <f t="shared" si="1"/>
        <v>1167.1860509999999</v>
      </c>
      <c r="CG9" s="135">
        <f t="shared" si="1"/>
        <v>1098.982972</v>
      </c>
      <c r="CH9" s="135">
        <f t="shared" si="1"/>
        <v>989.30438099999992</v>
      </c>
      <c r="CI9" s="135">
        <f t="shared" si="1"/>
        <v>886.52726400000006</v>
      </c>
      <c r="CJ9" s="135">
        <f t="shared" si="1"/>
        <v>819.99547099999984</v>
      </c>
      <c r="CK9" s="135">
        <f t="shared" si="1"/>
        <v>766.40384999999981</v>
      </c>
      <c r="CL9" s="135">
        <f t="shared" si="1"/>
        <v>779.93252500000006</v>
      </c>
      <c r="CM9" s="135">
        <f t="shared" si="1"/>
        <v>775.3950020000002</v>
      </c>
      <c r="CN9" s="135">
        <f t="shared" si="1"/>
        <v>809.93267600000001</v>
      </c>
      <c r="CO9" s="135">
        <f t="shared" si="1"/>
        <v>951.99861099999998</v>
      </c>
      <c r="CP9" s="135">
        <f t="shared" si="1"/>
        <v>1071.5355169999998</v>
      </c>
      <c r="CQ9" s="135">
        <f t="shared" si="1"/>
        <v>1167.6101160000003</v>
      </c>
      <c r="CR9" s="135">
        <f t="shared" si="1"/>
        <v>1191.7902240000003</v>
      </c>
      <c r="CS9" s="135">
        <f t="shared" si="1"/>
        <v>1070.4204789999999</v>
      </c>
      <c r="CT9" s="135">
        <f t="shared" si="1"/>
        <v>1123.8587119999997</v>
      </c>
      <c r="CU9" s="135">
        <f t="shared" si="1"/>
        <v>0</v>
      </c>
      <c r="CV9" s="135">
        <f t="shared" si="1"/>
        <v>0</v>
      </c>
      <c r="CW9" s="135">
        <f t="shared" si="1"/>
        <v>0</v>
      </c>
      <c r="CX9" s="135">
        <f t="shared" si="1"/>
        <v>0</v>
      </c>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2131.1797230333332</v>
      </c>
      <c r="D12" s="22">
        <f t="shared" ref="D12:BO12" si="2">SUM(D9,D14)</f>
        <v>2038.9717096333334</v>
      </c>
      <c r="E12" s="22">
        <f t="shared" si="2"/>
        <v>1962.8090599333332</v>
      </c>
      <c r="F12" s="22">
        <f t="shared" si="2"/>
        <v>1954.5943531333332</v>
      </c>
      <c r="G12" s="22">
        <f t="shared" si="2"/>
        <v>1978.8286747333332</v>
      </c>
      <c r="H12" s="22">
        <f t="shared" si="2"/>
        <v>2038.6318822333333</v>
      </c>
      <c r="I12" s="22">
        <f t="shared" si="2"/>
        <v>2237.9383644333334</v>
      </c>
      <c r="J12" s="22">
        <f t="shared" si="2"/>
        <v>2469.5550247333331</v>
      </c>
      <c r="K12" s="22">
        <f t="shared" si="2"/>
        <v>2493.9749349083331</v>
      </c>
      <c r="L12" s="22">
        <f t="shared" si="2"/>
        <v>2553.8900416333331</v>
      </c>
      <c r="M12" s="22">
        <f t="shared" si="2"/>
        <v>2278.9048505803635</v>
      </c>
      <c r="N12" s="22">
        <f t="shared" si="2"/>
        <v>2463.4774023693781</v>
      </c>
      <c r="O12" s="22">
        <f t="shared" si="2"/>
        <v>2043.3765033666668</v>
      </c>
      <c r="P12" s="22">
        <f t="shared" si="2"/>
        <v>2021.4471880666667</v>
      </c>
      <c r="Q12" s="22">
        <f t="shared" si="2"/>
        <v>1939.3873336666668</v>
      </c>
      <c r="R12" s="22">
        <f t="shared" si="2"/>
        <v>1976.9843890666671</v>
      </c>
      <c r="S12" s="22">
        <f t="shared" si="2"/>
        <v>1976.0042821666664</v>
      </c>
      <c r="T12" s="22">
        <f t="shared" si="2"/>
        <v>1992.3331390666663</v>
      </c>
      <c r="U12" s="22">
        <f t="shared" si="2"/>
        <v>2214.5725782666668</v>
      </c>
      <c r="V12" s="22">
        <f t="shared" si="2"/>
        <v>2356.7328043666666</v>
      </c>
      <c r="W12" s="22">
        <f t="shared" si="2"/>
        <v>2360.9631973666665</v>
      </c>
      <c r="X12" s="22">
        <f t="shared" si="2"/>
        <v>2412.7743456666667</v>
      </c>
      <c r="Y12" s="22">
        <f t="shared" si="2"/>
        <v>2137.5432914666667</v>
      </c>
      <c r="Z12" s="22">
        <f t="shared" si="2"/>
        <v>2283.2655073666665</v>
      </c>
      <c r="AA12" s="22">
        <f t="shared" si="2"/>
        <v>1985.4975242000003</v>
      </c>
      <c r="AB12" s="22">
        <f t="shared" si="2"/>
        <v>1966.6005119000001</v>
      </c>
      <c r="AC12" s="22">
        <f t="shared" si="2"/>
        <v>1869.7921562000004</v>
      </c>
      <c r="AD12" s="22">
        <f t="shared" si="2"/>
        <v>1900.4599447000001</v>
      </c>
      <c r="AE12" s="22">
        <f t="shared" si="2"/>
        <v>1905.8521747499999</v>
      </c>
      <c r="AF12" s="22">
        <f t="shared" si="2"/>
        <v>1995.8997372000001</v>
      </c>
      <c r="AG12" s="22">
        <f t="shared" si="2"/>
        <v>2233.4788098999998</v>
      </c>
      <c r="AH12" s="22">
        <f t="shared" si="2"/>
        <v>2356.4861332000009</v>
      </c>
      <c r="AI12" s="22">
        <f t="shared" si="2"/>
        <v>2425.4163018999998</v>
      </c>
      <c r="AJ12" s="22">
        <f t="shared" si="2"/>
        <v>2478.5711755000002</v>
      </c>
      <c r="AK12" s="22">
        <f t="shared" si="2"/>
        <v>2277.8629888999994</v>
      </c>
      <c r="AL12" s="22">
        <f t="shared" si="2"/>
        <v>2338.1221519785854</v>
      </c>
      <c r="AM12" s="22">
        <f t="shared" si="2"/>
        <v>2090.1190525333332</v>
      </c>
      <c r="AN12" s="22">
        <f t="shared" si="2"/>
        <v>1921.3274788333329</v>
      </c>
      <c r="AO12" s="22">
        <f t="shared" si="2"/>
        <v>1842.6219537333332</v>
      </c>
      <c r="AP12" s="22">
        <f t="shared" si="2"/>
        <v>1926.2120899333331</v>
      </c>
      <c r="AQ12" s="22">
        <f t="shared" si="2"/>
        <v>1896.4289449333332</v>
      </c>
      <c r="AR12" s="22">
        <f t="shared" si="2"/>
        <v>1966.8875194533334</v>
      </c>
      <c r="AS12" s="22">
        <f t="shared" si="2"/>
        <v>2215.9390540593176</v>
      </c>
      <c r="AT12" s="22">
        <f t="shared" si="2"/>
        <v>2304.7732929613749</v>
      </c>
      <c r="AU12" s="22">
        <f t="shared" si="2"/>
        <v>2401.2838556333336</v>
      </c>
      <c r="AV12" s="22">
        <f t="shared" si="2"/>
        <v>2420.4041250166665</v>
      </c>
      <c r="AW12" s="22">
        <f t="shared" si="2"/>
        <v>2113.8647760823428</v>
      </c>
      <c r="AX12" s="22">
        <f t="shared" si="2"/>
        <v>2146.7101063382102</v>
      </c>
      <c r="AY12" s="22">
        <f t="shared" si="2"/>
        <v>1811.5706794266664</v>
      </c>
      <c r="AZ12" s="22">
        <f t="shared" si="2"/>
        <v>1792.2815458400003</v>
      </c>
      <c r="BA12" s="22">
        <f t="shared" si="2"/>
        <v>1715.8589326533338</v>
      </c>
      <c r="BB12" s="22">
        <f t="shared" si="2"/>
        <v>1798.7914718416664</v>
      </c>
      <c r="BC12" s="22">
        <f t="shared" si="2"/>
        <v>1784.9951624911291</v>
      </c>
      <c r="BD12" s="22">
        <f t="shared" si="2"/>
        <v>1865.3202403916666</v>
      </c>
      <c r="BE12" s="22">
        <f t="shared" si="2"/>
        <v>2056.536481494355</v>
      </c>
      <c r="BF12" s="22">
        <f t="shared" si="2"/>
        <v>2171.8976904270858</v>
      </c>
      <c r="BG12" s="22">
        <f t="shared" si="2"/>
        <v>2327.638228483333</v>
      </c>
      <c r="BH12" s="22">
        <f t="shared" si="2"/>
        <v>2408.0487887000004</v>
      </c>
      <c r="BI12" s="22">
        <f t="shared" si="2"/>
        <v>2119.7053331823436</v>
      </c>
      <c r="BJ12" s="22">
        <f t="shared" si="2"/>
        <v>2179.1496191715437</v>
      </c>
      <c r="BK12" s="22">
        <f t="shared" si="2"/>
        <v>884.830377</v>
      </c>
      <c r="BL12" s="22">
        <f t="shared" si="2"/>
        <v>824.23735500000009</v>
      </c>
      <c r="BM12" s="22">
        <f t="shared" si="2"/>
        <v>734.10640799999987</v>
      </c>
      <c r="BN12" s="22">
        <f t="shared" si="2"/>
        <v>770.45868800000028</v>
      </c>
      <c r="BO12" s="22">
        <f t="shared" si="2"/>
        <v>792.82699300000013</v>
      </c>
      <c r="BP12" s="22">
        <f t="shared" ref="BP12:CX12" si="3">SUM(BP9,BP14)</f>
        <v>832.42430799999977</v>
      </c>
      <c r="BQ12" s="22">
        <f t="shared" si="3"/>
        <v>957.33075700000018</v>
      </c>
      <c r="BR12" s="22">
        <f t="shared" si="3"/>
        <v>1161.5132189999999</v>
      </c>
      <c r="BS12" s="22">
        <f t="shared" si="3"/>
        <v>1373.7998560000001</v>
      </c>
      <c r="BT12" s="22">
        <f t="shared" si="3"/>
        <v>1246.5005130000002</v>
      </c>
      <c r="BU12" s="22">
        <f t="shared" si="3"/>
        <v>1029.7097479999998</v>
      </c>
      <c r="BV12" s="22">
        <f t="shared" si="3"/>
        <v>1070.8707929999998</v>
      </c>
      <c r="BW12" s="22">
        <f t="shared" si="3"/>
        <v>841.62752499999999</v>
      </c>
      <c r="BX12" s="22">
        <f t="shared" si="3"/>
        <v>831.90389299999958</v>
      </c>
      <c r="BY12" s="22">
        <f t="shared" si="3"/>
        <v>765.71691299999986</v>
      </c>
      <c r="BZ12" s="22">
        <f t="shared" si="3"/>
        <v>773.14571600000022</v>
      </c>
      <c r="CA12" s="22">
        <f t="shared" si="3"/>
        <v>788.0033820000001</v>
      </c>
      <c r="CB12" s="22">
        <f t="shared" si="3"/>
        <v>798.76371499999982</v>
      </c>
      <c r="CC12" s="22">
        <f t="shared" si="3"/>
        <v>915.05436400000008</v>
      </c>
      <c r="CD12" s="22">
        <f t="shared" si="3"/>
        <v>1012.9430369999999</v>
      </c>
      <c r="CE12" s="22">
        <f t="shared" si="3"/>
        <v>1178.245676</v>
      </c>
      <c r="CF12" s="22">
        <f t="shared" si="3"/>
        <v>1167.1860509999999</v>
      </c>
      <c r="CG12" s="22">
        <f t="shared" si="3"/>
        <v>1098.982972</v>
      </c>
      <c r="CH12" s="22">
        <f t="shared" si="3"/>
        <v>989.30438099999992</v>
      </c>
      <c r="CI12" s="22">
        <f t="shared" si="3"/>
        <v>886.52726400000006</v>
      </c>
      <c r="CJ12" s="22">
        <f t="shared" si="3"/>
        <v>819.99547099999984</v>
      </c>
      <c r="CK12" s="22">
        <f t="shared" si="3"/>
        <v>766.40384999999981</v>
      </c>
      <c r="CL12" s="22">
        <f t="shared" si="3"/>
        <v>779.93252500000006</v>
      </c>
      <c r="CM12" s="22">
        <f t="shared" si="3"/>
        <v>775.3950020000002</v>
      </c>
      <c r="CN12" s="22">
        <f t="shared" si="3"/>
        <v>809.93267600000001</v>
      </c>
      <c r="CO12" s="22">
        <f t="shared" si="3"/>
        <v>951.99861099999998</v>
      </c>
      <c r="CP12" s="22">
        <f t="shared" si="3"/>
        <v>1071.5355169999998</v>
      </c>
      <c r="CQ12" s="22">
        <f t="shared" si="3"/>
        <v>1167.6101160000003</v>
      </c>
      <c r="CR12" s="22">
        <f t="shared" si="3"/>
        <v>1191.7902240000003</v>
      </c>
      <c r="CS12" s="22">
        <f t="shared" si="3"/>
        <v>1070.4204789999999</v>
      </c>
      <c r="CT12" s="22">
        <f t="shared" si="3"/>
        <v>1123.8587119999997</v>
      </c>
      <c r="CU12" s="22">
        <f t="shared" si="3"/>
        <v>0</v>
      </c>
      <c r="CV12" s="22">
        <f t="shared" si="3"/>
        <v>0</v>
      </c>
      <c r="CW12" s="22">
        <f t="shared" si="3"/>
        <v>0</v>
      </c>
      <c r="CX12" s="22">
        <f t="shared" si="3"/>
        <v>0</v>
      </c>
    </row>
    <row r="13" spans="2:102">
      <c r="B13" s="21" t="s">
        <v>121</v>
      </c>
      <c r="C13" s="135">
        <v>2286.9014870333331</v>
      </c>
      <c r="D13" s="135">
        <v>2165.1893395333336</v>
      </c>
      <c r="E13" s="135">
        <v>2050.9543785333335</v>
      </c>
      <c r="F13" s="135">
        <v>2035.0779296333328</v>
      </c>
      <c r="G13" s="135">
        <v>2056.906700333333</v>
      </c>
      <c r="H13" s="135">
        <v>2123.4258787333333</v>
      </c>
      <c r="I13" s="135">
        <v>2323.4963297333329</v>
      </c>
      <c r="J13" s="135">
        <v>2519.0314963333331</v>
      </c>
      <c r="K13" s="135">
        <v>2601.1561762333326</v>
      </c>
      <c r="L13" s="135">
        <v>2658.4760681333332</v>
      </c>
      <c r="M13" s="135">
        <v>2396.9898413333322</v>
      </c>
      <c r="N13" s="135">
        <v>2637.8505813333331</v>
      </c>
      <c r="O13" s="135">
        <v>2213.4959142000002</v>
      </c>
      <c r="P13" s="135">
        <v>2182.6520367000003</v>
      </c>
      <c r="Q13" s="135">
        <v>2007.7734422000001</v>
      </c>
      <c r="R13" s="135">
        <v>2042.8935713999997</v>
      </c>
      <c r="S13" s="135">
        <v>2047.0255379</v>
      </c>
      <c r="T13" s="135">
        <v>2058.9309315999999</v>
      </c>
      <c r="U13" s="135">
        <v>2271.4618316999995</v>
      </c>
      <c r="V13" s="135">
        <v>2423.7683242999988</v>
      </c>
      <c r="W13" s="135">
        <v>2475.871611099999</v>
      </c>
      <c r="X13" s="135">
        <v>2553.9482742999999</v>
      </c>
      <c r="Y13" s="135">
        <v>2282.7937376000004</v>
      </c>
      <c r="Z13" s="135">
        <v>2465.1894853999997</v>
      </c>
      <c r="AA13" s="135">
        <v>2071.5720500333332</v>
      </c>
      <c r="AB13" s="135">
        <v>2118.7008809333329</v>
      </c>
      <c r="AC13" s="135">
        <v>1994.3418944333334</v>
      </c>
      <c r="AD13" s="135">
        <v>2045.6070248333331</v>
      </c>
      <c r="AE13" s="135">
        <v>2016.4033538333333</v>
      </c>
      <c r="AF13" s="135">
        <v>2060.6969951333335</v>
      </c>
      <c r="AG13" s="135">
        <v>2333.8357669333336</v>
      </c>
      <c r="AH13" s="135">
        <v>2421.3376028333332</v>
      </c>
      <c r="AI13" s="135">
        <v>2522.3498911333331</v>
      </c>
      <c r="AJ13" s="135">
        <v>2587.7362689333331</v>
      </c>
      <c r="AK13" s="135">
        <v>2387.805676533334</v>
      </c>
      <c r="AL13" s="135">
        <v>2403.3181204333332</v>
      </c>
      <c r="AM13" s="135">
        <v>2270.030560366667</v>
      </c>
      <c r="AN13" s="135">
        <v>2055.9204781666667</v>
      </c>
      <c r="AO13" s="135">
        <v>1969.9268068666665</v>
      </c>
      <c r="AP13" s="135">
        <v>2048.2399185666668</v>
      </c>
      <c r="AQ13" s="135">
        <v>1999.3653800666668</v>
      </c>
      <c r="AR13" s="135">
        <v>2042.6267849666667</v>
      </c>
      <c r="AS13" s="135">
        <v>2293.6211144666663</v>
      </c>
      <c r="AT13" s="135">
        <v>2340.5318941666665</v>
      </c>
      <c r="AU13" s="135">
        <v>2478.414060966667</v>
      </c>
      <c r="AV13" s="135">
        <v>2526.3101910666669</v>
      </c>
      <c r="AW13" s="135">
        <v>2234.7018178666667</v>
      </c>
      <c r="AX13" s="135">
        <v>2298.983750266666</v>
      </c>
      <c r="AY13" s="136">
        <v>1978.3441854000005</v>
      </c>
      <c r="AZ13" s="136">
        <v>2001.2144702999997</v>
      </c>
      <c r="BA13" s="136">
        <v>1870.6789448000004</v>
      </c>
      <c r="BB13" s="136">
        <v>1927.1493764000002</v>
      </c>
      <c r="BC13" s="136">
        <v>1896.3837456000001</v>
      </c>
      <c r="BD13" s="136">
        <v>1967.4387343999999</v>
      </c>
      <c r="BE13" s="136">
        <v>2167.3533099000006</v>
      </c>
      <c r="BF13" s="136">
        <v>2256.6289683</v>
      </c>
      <c r="BG13" s="136">
        <v>2445.7463365000003</v>
      </c>
      <c r="BH13" s="136">
        <v>2553.5014369</v>
      </c>
      <c r="BI13" s="136">
        <v>2264.6912436000002</v>
      </c>
      <c r="BJ13" s="136">
        <v>2344.8434243000002</v>
      </c>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v>1181.0829850333332</v>
      </c>
      <c r="D14" s="135">
        <v>1146.1360586333333</v>
      </c>
      <c r="E14" s="135">
        <v>1146.7566039333333</v>
      </c>
      <c r="F14" s="135">
        <v>1124.7268771333333</v>
      </c>
      <c r="G14" s="135">
        <v>1146.6409877333333</v>
      </c>
      <c r="H14" s="135">
        <v>1170.7036527333332</v>
      </c>
      <c r="I14" s="135">
        <v>1206.2894789333334</v>
      </c>
      <c r="J14" s="135">
        <v>1210.1405542333332</v>
      </c>
      <c r="K14" s="135">
        <v>1136.2355294083334</v>
      </c>
      <c r="L14" s="135">
        <v>1233.8626356333332</v>
      </c>
      <c r="M14" s="135">
        <v>1102.6155345803634</v>
      </c>
      <c r="N14" s="135">
        <v>1238.1371803693783</v>
      </c>
      <c r="O14" s="135">
        <v>1082.3124933666668</v>
      </c>
      <c r="P14" s="135">
        <v>1164.2931320666667</v>
      </c>
      <c r="Q14" s="135">
        <v>1121.2174466666668</v>
      </c>
      <c r="R14" s="135">
        <v>1138.5333670666669</v>
      </c>
      <c r="S14" s="135">
        <v>1124.7000601666664</v>
      </c>
      <c r="T14" s="135">
        <v>1128.8914300666661</v>
      </c>
      <c r="U14" s="135">
        <v>1185.0381132666669</v>
      </c>
      <c r="V14" s="135">
        <v>1183.1452573666666</v>
      </c>
      <c r="W14" s="135">
        <v>1087.7475463666665</v>
      </c>
      <c r="X14" s="135">
        <v>1182.2826986666664</v>
      </c>
      <c r="Y14" s="135">
        <v>1057.6188434666667</v>
      </c>
      <c r="Z14" s="135">
        <v>1165.1020383666666</v>
      </c>
      <c r="AA14" s="135">
        <v>1064.4926702000002</v>
      </c>
      <c r="AB14" s="135">
        <v>1117.0265619000002</v>
      </c>
      <c r="AC14" s="135">
        <v>1106.9563222000004</v>
      </c>
      <c r="AD14" s="135">
        <v>1096.0251607</v>
      </c>
      <c r="AE14" s="135">
        <v>1089.3809027499999</v>
      </c>
      <c r="AF14" s="135">
        <v>1099.9148382000001</v>
      </c>
      <c r="AG14" s="135">
        <v>1193.7975159</v>
      </c>
      <c r="AH14" s="135">
        <v>1145.2921882000005</v>
      </c>
      <c r="AI14" s="135">
        <v>1102.4555449000002</v>
      </c>
      <c r="AJ14" s="135">
        <v>1190.9995054999999</v>
      </c>
      <c r="AK14" s="135">
        <v>1114.4379848999995</v>
      </c>
      <c r="AL14" s="135">
        <v>1155.2118249785856</v>
      </c>
      <c r="AM14" s="135">
        <v>1124.7667425333334</v>
      </c>
      <c r="AN14" s="135">
        <v>1100.8993728333328</v>
      </c>
      <c r="AO14" s="135">
        <v>1074.1820507333332</v>
      </c>
      <c r="AP14" s="135">
        <v>1120.2911709333332</v>
      </c>
      <c r="AQ14" s="135">
        <v>1078.909218933333</v>
      </c>
      <c r="AR14" s="135">
        <v>1086.9827064533335</v>
      </c>
      <c r="AS14" s="135">
        <v>1160.0021250593179</v>
      </c>
      <c r="AT14" s="135">
        <v>1090.3745749613749</v>
      </c>
      <c r="AU14" s="135">
        <v>1053.6391826333333</v>
      </c>
      <c r="AV14" s="135">
        <v>1115.6503410166663</v>
      </c>
      <c r="AW14" s="135">
        <v>1008.9475520823433</v>
      </c>
      <c r="AX14" s="135">
        <v>1083.1539913382098</v>
      </c>
      <c r="AY14" s="136">
        <v>980.56966242666647</v>
      </c>
      <c r="AZ14" s="136">
        <v>1010.7826998400002</v>
      </c>
      <c r="BA14" s="136">
        <v>991.40729465333379</v>
      </c>
      <c r="BB14" s="136">
        <v>1037.4773908416664</v>
      </c>
      <c r="BC14" s="136">
        <v>1001.9838214911291</v>
      </c>
      <c r="BD14" s="136">
        <v>1036.4280893916666</v>
      </c>
      <c r="BE14" s="136">
        <v>1080.8661334943552</v>
      </c>
      <c r="BF14" s="136">
        <v>1057.102897427086</v>
      </c>
      <c r="BG14" s="136">
        <v>1036.0525964833332</v>
      </c>
      <c r="BH14" s="136">
        <v>1088.7892087000002</v>
      </c>
      <c r="BI14" s="136">
        <v>1002.4929091823435</v>
      </c>
      <c r="BJ14" s="136">
        <v>1103.5895191715438</v>
      </c>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100</v>
      </c>
    </row>
    <row r="17" spans="2:2">
      <c r="B17" s="11" t="s">
        <v>27</v>
      </c>
    </row>
  </sheetData>
  <sheetProtection sheet="1" objects="1" scenarios="1"/>
  <conditionalFormatting sqref="C3:BJ3">
    <cfRule type="expression" dxfId="29" priority="6">
      <formula>NOT(#REF!=1)</formula>
    </cfRule>
  </conditionalFormatting>
  <conditionalFormatting sqref="C3:BJ3">
    <cfRule type="expression" dxfId="28" priority="5">
      <formula>NOT(#REF!=1)</formula>
    </cfRule>
  </conditionalFormatting>
  <conditionalFormatting sqref="C3:BJ3">
    <cfRule type="expression" dxfId="27" priority="4">
      <formula>NOT(#REF!=1)</formula>
    </cfRule>
  </conditionalFormatting>
  <conditionalFormatting sqref="C4:D4 C5:F5 C6:I6 C3:CH3 C7:P7">
    <cfRule type="expression" dxfId="26" priority="3">
      <formula>NOT(#REF!=1)</formula>
    </cfRule>
  </conditionalFormatting>
  <conditionalFormatting sqref="C4:D4 C5:F5 C6:I6 C3:CH3 C7:P7">
    <cfRule type="expression" dxfId="25" priority="2">
      <formula>NOT(#REF!=1)</formula>
    </cfRule>
  </conditionalFormatting>
  <conditionalFormatting sqref="CI3:CT3">
    <cfRule type="expression" dxfId="24" priority="1">
      <formula>NOT(#REF!=1)</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B2:CX17"/>
  <sheetViews>
    <sheetView zoomScaleNormal="100" workbookViewId="0">
      <pane xSplit="2" ySplit="2" topLeftCell="C3" activePane="bottomRight" state="frozen"/>
      <selection pane="topRight"/>
      <selection pane="bottomLeft"/>
      <selection pane="bottomRight"/>
    </sheetView>
  </sheetViews>
  <sheetFormatPr defaultRowHeight="12.75"/>
  <cols>
    <col min="1" max="1" width="4.5" style="25" customWidth="1"/>
    <col min="2" max="2" width="21.5" style="25" customWidth="1"/>
    <col min="3" max="16384" width="9" style="25"/>
  </cols>
  <sheetData>
    <row r="2" spans="2:102">
      <c r="B2" s="12" t="s">
        <v>16</v>
      </c>
      <c r="C2" s="13">
        <v>38443</v>
      </c>
      <c r="D2" s="13">
        <v>38473</v>
      </c>
      <c r="E2" s="13">
        <v>38504</v>
      </c>
      <c r="F2" s="13">
        <v>38534</v>
      </c>
      <c r="G2" s="13">
        <v>38565</v>
      </c>
      <c r="H2" s="13">
        <v>38596</v>
      </c>
      <c r="I2" s="13">
        <v>38626</v>
      </c>
      <c r="J2" s="13">
        <v>38657</v>
      </c>
      <c r="K2" s="13">
        <v>38687</v>
      </c>
      <c r="L2" s="13">
        <v>38718</v>
      </c>
      <c r="M2" s="13">
        <v>38749</v>
      </c>
      <c r="N2" s="13">
        <v>38777</v>
      </c>
      <c r="O2" s="13">
        <v>38808</v>
      </c>
      <c r="P2" s="13">
        <v>38838</v>
      </c>
      <c r="Q2" s="13">
        <v>38869</v>
      </c>
      <c r="R2" s="13">
        <v>38899</v>
      </c>
      <c r="S2" s="13">
        <v>38930</v>
      </c>
      <c r="T2" s="13">
        <v>38961</v>
      </c>
      <c r="U2" s="13">
        <v>38991</v>
      </c>
      <c r="V2" s="13">
        <v>39022</v>
      </c>
      <c r="W2" s="13">
        <v>39052</v>
      </c>
      <c r="X2" s="13">
        <v>39083</v>
      </c>
      <c r="Y2" s="13">
        <v>39114</v>
      </c>
      <c r="Z2" s="13">
        <v>39142</v>
      </c>
      <c r="AA2" s="13">
        <v>39173</v>
      </c>
      <c r="AB2" s="13">
        <v>39203</v>
      </c>
      <c r="AC2" s="13">
        <v>39234</v>
      </c>
      <c r="AD2" s="13">
        <v>39264</v>
      </c>
      <c r="AE2" s="13">
        <v>39295</v>
      </c>
      <c r="AF2" s="13">
        <v>39326</v>
      </c>
      <c r="AG2" s="13">
        <v>39356</v>
      </c>
      <c r="AH2" s="13">
        <v>39387</v>
      </c>
      <c r="AI2" s="13">
        <v>39417</v>
      </c>
      <c r="AJ2" s="13">
        <v>39448</v>
      </c>
      <c r="AK2" s="13">
        <v>39479</v>
      </c>
      <c r="AL2" s="13">
        <v>39508</v>
      </c>
      <c r="AM2" s="13">
        <v>39539</v>
      </c>
      <c r="AN2" s="13">
        <v>39569</v>
      </c>
      <c r="AO2" s="13">
        <v>39600</v>
      </c>
      <c r="AP2" s="13">
        <v>39630</v>
      </c>
      <c r="AQ2" s="13">
        <v>39661</v>
      </c>
      <c r="AR2" s="13">
        <v>39692</v>
      </c>
      <c r="AS2" s="13">
        <v>39722</v>
      </c>
      <c r="AT2" s="13">
        <v>39753</v>
      </c>
      <c r="AU2" s="13">
        <v>39783</v>
      </c>
      <c r="AV2" s="13">
        <v>39814</v>
      </c>
      <c r="AW2" s="13">
        <v>39845</v>
      </c>
      <c r="AX2" s="13">
        <v>39873</v>
      </c>
      <c r="AY2" s="13">
        <v>39904</v>
      </c>
      <c r="AZ2" s="13">
        <v>39934</v>
      </c>
      <c r="BA2" s="13">
        <v>39965</v>
      </c>
      <c r="BB2" s="13">
        <v>39995</v>
      </c>
      <c r="BC2" s="13">
        <v>40026</v>
      </c>
      <c r="BD2" s="13">
        <v>40057</v>
      </c>
      <c r="BE2" s="13">
        <v>40087</v>
      </c>
      <c r="BF2" s="13">
        <v>40118</v>
      </c>
      <c r="BG2" s="13">
        <v>40148</v>
      </c>
      <c r="BH2" s="13">
        <v>40179</v>
      </c>
      <c r="BI2" s="13">
        <v>40210</v>
      </c>
      <c r="BJ2" s="13">
        <v>40238</v>
      </c>
      <c r="BK2" s="13">
        <v>40269</v>
      </c>
      <c r="BL2" s="13">
        <v>40299</v>
      </c>
      <c r="BM2" s="13">
        <v>40330</v>
      </c>
      <c r="BN2" s="13">
        <v>40360</v>
      </c>
      <c r="BO2" s="13">
        <v>40391</v>
      </c>
      <c r="BP2" s="13">
        <v>40422</v>
      </c>
      <c r="BQ2" s="13">
        <v>40452</v>
      </c>
      <c r="BR2" s="13">
        <v>40483</v>
      </c>
      <c r="BS2" s="13">
        <v>40513</v>
      </c>
      <c r="BT2" s="13">
        <v>40544</v>
      </c>
      <c r="BU2" s="13">
        <v>40575</v>
      </c>
      <c r="BV2" s="13">
        <v>40603</v>
      </c>
      <c r="BW2" s="13">
        <v>40634</v>
      </c>
      <c r="BX2" s="13">
        <v>40664</v>
      </c>
      <c r="BY2" s="13">
        <v>40695</v>
      </c>
      <c r="BZ2" s="13">
        <v>40725</v>
      </c>
      <c r="CA2" s="13">
        <v>40756</v>
      </c>
      <c r="CB2" s="13">
        <v>40787</v>
      </c>
      <c r="CC2" s="13">
        <v>40817</v>
      </c>
      <c r="CD2" s="13">
        <v>40848</v>
      </c>
      <c r="CE2" s="13">
        <v>40878</v>
      </c>
      <c r="CF2" s="13">
        <v>40909</v>
      </c>
      <c r="CG2" s="13">
        <v>40940</v>
      </c>
      <c r="CH2" s="13">
        <v>40969</v>
      </c>
      <c r="CI2" s="13">
        <v>41000</v>
      </c>
      <c r="CJ2" s="13">
        <v>41030</v>
      </c>
      <c r="CK2" s="13">
        <v>41061</v>
      </c>
      <c r="CL2" s="13">
        <v>41091</v>
      </c>
      <c r="CM2" s="14">
        <v>41122</v>
      </c>
      <c r="CN2" s="14">
        <v>41153</v>
      </c>
      <c r="CO2" s="14">
        <v>41183</v>
      </c>
      <c r="CP2" s="14">
        <v>41214</v>
      </c>
      <c r="CQ2" s="14">
        <v>41244</v>
      </c>
      <c r="CR2" s="14">
        <v>41275</v>
      </c>
      <c r="CS2" s="14">
        <v>41306</v>
      </c>
      <c r="CT2" s="14">
        <v>41334</v>
      </c>
      <c r="CU2" s="14">
        <v>41365</v>
      </c>
      <c r="CV2" s="14">
        <v>41395</v>
      </c>
      <c r="CW2" s="14">
        <v>41426</v>
      </c>
      <c r="CX2" s="14">
        <v>41456</v>
      </c>
    </row>
    <row r="3" spans="2:102">
      <c r="B3" s="15" t="s">
        <v>17</v>
      </c>
      <c r="C3" s="135">
        <v>962.90448300000003</v>
      </c>
      <c r="D3" s="135">
        <v>909.11441500000001</v>
      </c>
      <c r="E3" s="135">
        <v>803.929936</v>
      </c>
      <c r="F3" s="135">
        <v>824.66359900000009</v>
      </c>
      <c r="G3" s="135">
        <v>824.05538000000001</v>
      </c>
      <c r="H3" s="135">
        <v>856.62667750000003</v>
      </c>
      <c r="I3" s="135">
        <v>1020.4384865000001</v>
      </c>
      <c r="J3" s="135">
        <v>1247.912615</v>
      </c>
      <c r="K3" s="135">
        <v>1346.484563</v>
      </c>
      <c r="L3" s="135">
        <v>1328.083042</v>
      </c>
      <c r="M3" s="135">
        <v>1182.3119220000001</v>
      </c>
      <c r="N3" s="135">
        <v>1244.111846</v>
      </c>
      <c r="O3" s="135">
        <v>983.860006</v>
      </c>
      <c r="P3" s="135">
        <v>865.52413999999999</v>
      </c>
      <c r="Q3" s="135">
        <v>819.29592200000002</v>
      </c>
      <c r="R3" s="135">
        <v>828.86467200000004</v>
      </c>
      <c r="S3" s="135">
        <v>837.08537999999999</v>
      </c>
      <c r="T3" s="135">
        <v>853.58927099999994</v>
      </c>
      <c r="U3" s="135">
        <v>1028.759742</v>
      </c>
      <c r="V3" s="135">
        <v>1179.057006</v>
      </c>
      <c r="W3" s="135">
        <v>1281.4821320000001</v>
      </c>
      <c r="X3" s="135">
        <v>1247.6644680000002</v>
      </c>
      <c r="Y3" s="135">
        <v>1103.6293880000001</v>
      </c>
      <c r="Z3" s="135">
        <v>1137.9399960000001</v>
      </c>
      <c r="AA3" s="135">
        <v>933.402738</v>
      </c>
      <c r="AB3" s="135">
        <v>856.35539099999994</v>
      </c>
      <c r="AC3" s="135">
        <v>772.55204200000003</v>
      </c>
      <c r="AD3" s="135">
        <v>808.80534499999999</v>
      </c>
      <c r="AE3" s="135">
        <v>812.83194800000001</v>
      </c>
      <c r="AF3" s="135">
        <v>866.33610199999998</v>
      </c>
      <c r="AG3" s="135">
        <v>1012.2534790000001</v>
      </c>
      <c r="AH3" s="135">
        <v>1190.911875</v>
      </c>
      <c r="AI3" s="135">
        <v>1311.9575109999998</v>
      </c>
      <c r="AJ3" s="135">
        <v>1270.4893810000001</v>
      </c>
      <c r="AK3" s="135">
        <v>1161.1316470000002</v>
      </c>
      <c r="AL3" s="135">
        <v>1201.49333</v>
      </c>
      <c r="AM3" s="135">
        <v>996.46173199999998</v>
      </c>
      <c r="AN3" s="135">
        <v>838.34887500000002</v>
      </c>
      <c r="AO3" s="135">
        <v>777.59296400000005</v>
      </c>
      <c r="AP3" s="135">
        <v>809.02313600000002</v>
      </c>
      <c r="AQ3" s="135">
        <v>808.67079899999999</v>
      </c>
      <c r="AR3" s="135">
        <v>870.48860500000001</v>
      </c>
      <c r="AS3" s="135">
        <v>1051.069058</v>
      </c>
      <c r="AT3" s="135">
        <v>1212.3186170000001</v>
      </c>
      <c r="AU3" s="135">
        <v>1357.7618459999999</v>
      </c>
      <c r="AV3" s="135">
        <v>1339.8872690000001</v>
      </c>
      <c r="AW3" s="135">
        <v>1159.5816459999999</v>
      </c>
      <c r="AX3" s="135">
        <v>1140.026818</v>
      </c>
      <c r="AY3" s="135">
        <v>907.41279000000009</v>
      </c>
      <c r="AZ3" s="135">
        <v>846.29587100000003</v>
      </c>
      <c r="BA3" s="135">
        <v>772.458077</v>
      </c>
      <c r="BB3" s="135">
        <v>794.18391299999996</v>
      </c>
      <c r="BC3" s="135">
        <v>795.03903400000002</v>
      </c>
      <c r="BD3" s="135">
        <v>830.81527700000004</v>
      </c>
      <c r="BE3" s="135">
        <v>976.84995200000003</v>
      </c>
      <c r="BF3" s="135">
        <v>1117.5353479999999</v>
      </c>
      <c r="BG3" s="135">
        <v>1294.1862209999999</v>
      </c>
      <c r="BH3" s="135">
        <v>1332.8655000000001</v>
      </c>
      <c r="BI3" s="135">
        <v>1143.4178929999998</v>
      </c>
      <c r="BJ3" s="135">
        <v>1115.0390709999999</v>
      </c>
      <c r="BK3" s="135">
        <v>930.82960099999957</v>
      </c>
      <c r="BL3" s="135">
        <v>865.77705500000047</v>
      </c>
      <c r="BM3" s="135">
        <v>764.14751999999987</v>
      </c>
      <c r="BN3" s="135">
        <v>792.63457299999982</v>
      </c>
      <c r="BO3" s="135">
        <v>801.92848899999944</v>
      </c>
      <c r="BP3" s="135">
        <v>834.01775299999997</v>
      </c>
      <c r="BQ3" s="135">
        <v>959.9459410000004</v>
      </c>
      <c r="BR3" s="135">
        <v>1165.5268070000004</v>
      </c>
      <c r="BS3" s="135">
        <v>1378.2770299999995</v>
      </c>
      <c r="BT3" s="135">
        <v>1255.4034500000002</v>
      </c>
      <c r="BU3" s="135">
        <v>1049.6222499999999</v>
      </c>
      <c r="BV3" s="135">
        <v>1098.3377870000002</v>
      </c>
      <c r="BW3" s="135">
        <v>869.14505199999985</v>
      </c>
      <c r="BX3" s="135">
        <v>847.93237999999974</v>
      </c>
      <c r="BY3" s="135">
        <v>787.24441299999967</v>
      </c>
      <c r="BZ3" s="135">
        <v>800.3450909999998</v>
      </c>
      <c r="CA3" s="135">
        <v>807.51042400000017</v>
      </c>
      <c r="CB3" s="135">
        <v>809.30616700000007</v>
      </c>
      <c r="CC3" s="135">
        <v>927.61748400000022</v>
      </c>
      <c r="CD3" s="135">
        <v>1026.9789499999999</v>
      </c>
      <c r="CE3" s="135">
        <v>1192.0964209999997</v>
      </c>
      <c r="CF3" s="135">
        <v>1180.4801379999994</v>
      </c>
      <c r="CG3" s="135">
        <v>1116.7347460000005</v>
      </c>
      <c r="CH3" s="135">
        <v>1011.1760979999992</v>
      </c>
      <c r="CI3" s="135">
        <v>911.29643499999997</v>
      </c>
      <c r="CJ3" s="135">
        <v>846.88207000000023</v>
      </c>
      <c r="CK3" s="135">
        <v>787.36683200000016</v>
      </c>
      <c r="CL3" s="135">
        <v>0</v>
      </c>
      <c r="CM3" s="135">
        <v>0</v>
      </c>
      <c r="CN3" s="135"/>
      <c r="CO3" s="135"/>
      <c r="CP3" s="135"/>
      <c r="CQ3" s="135"/>
      <c r="CR3" s="135"/>
      <c r="CS3" s="135"/>
      <c r="CT3" s="135"/>
      <c r="CU3" s="135"/>
      <c r="CV3" s="135"/>
      <c r="CW3" s="135"/>
      <c r="CX3" s="135"/>
    </row>
    <row r="4" spans="2:102">
      <c r="B4" s="15" t="s">
        <v>18</v>
      </c>
      <c r="C4" s="135">
        <v>0</v>
      </c>
      <c r="D4" s="135">
        <v>2.9705999999986687E-2</v>
      </c>
      <c r="E4" s="135">
        <v>12.654011000000001</v>
      </c>
      <c r="F4" s="135">
        <v>2.2503249999999997</v>
      </c>
      <c r="G4" s="135">
        <v>3.7933690000000002</v>
      </c>
      <c r="H4" s="135">
        <v>3.4697450000000001</v>
      </c>
      <c r="I4" s="135">
        <v>2.8199940000000003</v>
      </c>
      <c r="J4" s="135">
        <v>0.10041549999996846</v>
      </c>
      <c r="K4" s="135">
        <v>0.10041549999985477</v>
      </c>
      <c r="L4" s="135">
        <v>-4.5361400000000005</v>
      </c>
      <c r="M4" s="135">
        <v>-3.9882140000000001</v>
      </c>
      <c r="N4" s="135">
        <v>-8.362108000000001</v>
      </c>
      <c r="O4" s="135">
        <v>-6.4157630000000001</v>
      </c>
      <c r="P4" s="135">
        <v>-0.681064</v>
      </c>
      <c r="Q4" s="135">
        <v>3.611764</v>
      </c>
      <c r="R4" s="135">
        <v>6.2299420000000003</v>
      </c>
      <c r="S4" s="135">
        <v>4.2154539999999994</v>
      </c>
      <c r="T4" s="135">
        <v>0.47702499999999998</v>
      </c>
      <c r="U4" s="135">
        <v>-1.7829710000000001</v>
      </c>
      <c r="V4" s="135">
        <v>-1.368466</v>
      </c>
      <c r="W4" s="135">
        <v>-4.1005640000000003</v>
      </c>
      <c r="X4" s="135">
        <v>-7.6937879999999996</v>
      </c>
      <c r="Y4" s="135">
        <v>-8.0772870000000001</v>
      </c>
      <c r="Z4" s="135">
        <v>-4.3171620000000006</v>
      </c>
      <c r="AA4" s="135">
        <v>-1.503063</v>
      </c>
      <c r="AB4" s="135">
        <v>-0.25847899999999996</v>
      </c>
      <c r="AC4" s="135">
        <v>-2.0271439999999998</v>
      </c>
      <c r="AD4" s="135">
        <v>1.4922690000000001</v>
      </c>
      <c r="AE4" s="135">
        <v>5.3625609999999995</v>
      </c>
      <c r="AF4" s="135">
        <v>12.831811</v>
      </c>
      <c r="AG4" s="135">
        <v>5.4520189999999999</v>
      </c>
      <c r="AH4" s="135">
        <v>4.0103119999999999</v>
      </c>
      <c r="AI4" s="135">
        <v>-0.49668299999999999</v>
      </c>
      <c r="AJ4" s="135">
        <v>4.2545770000000003</v>
      </c>
      <c r="AK4" s="135">
        <v>-6.7984489999999997</v>
      </c>
      <c r="AL4" s="135">
        <v>-7.8010349999999997</v>
      </c>
      <c r="AM4" s="135">
        <v>-7.164326</v>
      </c>
      <c r="AN4" s="135">
        <v>-3.8633950000000001</v>
      </c>
      <c r="AO4" s="135">
        <v>-0.35944700000000002</v>
      </c>
      <c r="AP4" s="135">
        <v>3.4014329999999999</v>
      </c>
      <c r="AQ4" s="135">
        <v>8.9198769999999996</v>
      </c>
      <c r="AR4" s="135">
        <v>5.1917799999999996</v>
      </c>
      <c r="AS4" s="135">
        <v>4.9025929999999995</v>
      </c>
      <c r="AT4" s="135">
        <v>3.053515</v>
      </c>
      <c r="AU4" s="135">
        <v>-1.4153</v>
      </c>
      <c r="AV4" s="135">
        <v>-10.570413</v>
      </c>
      <c r="AW4" s="135">
        <v>-17.518076000000001</v>
      </c>
      <c r="AX4" s="135">
        <v>-18.645758000000001</v>
      </c>
      <c r="AY4" s="135">
        <v>-14.993907</v>
      </c>
      <c r="AZ4" s="135">
        <v>-9.8077559999999995</v>
      </c>
      <c r="BA4" s="135">
        <v>-4.1450910000000007</v>
      </c>
      <c r="BB4" s="135">
        <v>0.80886599999999997</v>
      </c>
      <c r="BC4" s="135">
        <v>3.1463130000000001</v>
      </c>
      <c r="BD4" s="135">
        <v>4.4163350000000001</v>
      </c>
      <c r="BE4" s="135">
        <v>3.1544840000000001</v>
      </c>
      <c r="BF4" s="135">
        <v>2.6733210000000001</v>
      </c>
      <c r="BG4" s="135">
        <v>1.998624</v>
      </c>
      <c r="BH4" s="135">
        <v>-3.9618800000000003</v>
      </c>
      <c r="BI4" s="135">
        <v>-8.1686759999999996</v>
      </c>
      <c r="BJ4" s="135">
        <v>-10.323647000000001</v>
      </c>
      <c r="BK4" s="135">
        <v>-6.6008209999999998</v>
      </c>
      <c r="BL4" s="135">
        <v>-3.6613409999999997</v>
      </c>
      <c r="BM4" s="135">
        <v>-1.9363829999995232</v>
      </c>
      <c r="BN4" s="135">
        <v>0.34938799999997627</v>
      </c>
      <c r="BO4" s="135">
        <v>2.7800860000000966</v>
      </c>
      <c r="BP4" s="135">
        <v>3.9640670000007958</v>
      </c>
      <c r="BQ4" s="135">
        <v>2.7485700000005409</v>
      </c>
      <c r="BR4" s="135">
        <v>1.6539230000003045</v>
      </c>
      <c r="BS4" s="135">
        <v>1.6284990000000334</v>
      </c>
      <c r="BT4" s="135">
        <v>-3.4594150000000354</v>
      </c>
      <c r="BU4" s="135">
        <v>-6.7591609999997218</v>
      </c>
      <c r="BV4" s="135">
        <v>-5.2521800000006351</v>
      </c>
      <c r="BW4" s="135">
        <v>-3.7047489999999925</v>
      </c>
      <c r="BX4" s="135">
        <v>-0.98031400000013491</v>
      </c>
      <c r="BY4" s="135">
        <v>-1.7500369999997929</v>
      </c>
      <c r="BZ4" s="135">
        <v>-0.81266500000003816</v>
      </c>
      <c r="CA4" s="135">
        <v>-0.38702399999954196</v>
      </c>
      <c r="CB4" s="135">
        <v>0.41651400000023386</v>
      </c>
      <c r="CC4" s="135">
        <v>-0.16371400000059566</v>
      </c>
      <c r="CD4" s="135">
        <v>0.25085099999967042</v>
      </c>
      <c r="CE4" s="135">
        <v>8.1225000000017644E-2</v>
      </c>
      <c r="CF4" s="135">
        <v>-3.3904129999998531</v>
      </c>
      <c r="CG4" s="135">
        <v>-5.3231879999993907</v>
      </c>
      <c r="CH4" s="135">
        <v>-5.4715009999993072</v>
      </c>
      <c r="CI4" s="135">
        <v>-6.4419060000002446</v>
      </c>
      <c r="CJ4" s="135">
        <v>-4.9890169999989666</v>
      </c>
      <c r="CK4" s="135">
        <v>0.47429700000020603</v>
      </c>
      <c r="CL4" s="135">
        <v>0.84583099999952083</v>
      </c>
      <c r="CM4" s="135">
        <v>0</v>
      </c>
      <c r="CN4" s="135"/>
      <c r="CO4" s="135"/>
      <c r="CP4" s="135"/>
      <c r="CQ4" s="135"/>
      <c r="CR4" s="135"/>
      <c r="CS4" s="135"/>
      <c r="CT4" s="135"/>
      <c r="CU4" s="135"/>
      <c r="CV4" s="135"/>
      <c r="CW4" s="135"/>
      <c r="CX4" s="135"/>
    </row>
    <row r="5" spans="2:102">
      <c r="B5" s="15" t="s">
        <v>19</v>
      </c>
      <c r="C5" s="135">
        <v>-7.3817330000000041</v>
      </c>
      <c r="D5" s="135">
        <v>-8.1544850000000011</v>
      </c>
      <c r="E5" s="135">
        <v>-3.6402000000002488E-2</v>
      </c>
      <c r="F5" s="135">
        <v>4.2808550000000132</v>
      </c>
      <c r="G5" s="135">
        <v>2.6437489999999997</v>
      </c>
      <c r="H5" s="135">
        <v>5.4569719999999995</v>
      </c>
      <c r="I5" s="135">
        <v>6.6421650000000003</v>
      </c>
      <c r="J5" s="135">
        <v>6.112444</v>
      </c>
      <c r="K5" s="135">
        <v>4.881564</v>
      </c>
      <c r="L5" s="135">
        <v>-1.009251999999961</v>
      </c>
      <c r="M5" s="135">
        <v>-3.7321170000000001</v>
      </c>
      <c r="N5" s="135">
        <v>-12.211001</v>
      </c>
      <c r="O5" s="135">
        <v>-17.850745</v>
      </c>
      <c r="P5" s="135">
        <v>-9.3990170000000006</v>
      </c>
      <c r="Q5" s="135">
        <v>-0.57035100000000005</v>
      </c>
      <c r="R5" s="135">
        <v>6.9245649999999994</v>
      </c>
      <c r="S5" s="135">
        <v>10.062742</v>
      </c>
      <c r="T5" s="135">
        <v>7.3776000000000002</v>
      </c>
      <c r="U5" s="135">
        <v>-1.92E-4</v>
      </c>
      <c r="V5" s="135">
        <v>-4.9194889999999996</v>
      </c>
      <c r="W5" s="135">
        <v>-3.460216</v>
      </c>
      <c r="X5" s="135">
        <v>-4.9545389999999996</v>
      </c>
      <c r="Y5" s="135">
        <v>-12.703558000000001</v>
      </c>
      <c r="Z5" s="135">
        <v>-12.614790000000001</v>
      </c>
      <c r="AA5" s="135">
        <v>-6.5725040000000003</v>
      </c>
      <c r="AB5" s="135">
        <v>-1.8071169999999999</v>
      </c>
      <c r="AC5" s="135">
        <v>-1.9964839999999999</v>
      </c>
      <c r="AD5" s="135">
        <v>-1.1176410000000001</v>
      </c>
      <c r="AE5" s="135">
        <v>1.2755129999999999</v>
      </c>
      <c r="AF5" s="135">
        <v>14.023843000000001</v>
      </c>
      <c r="AG5" s="135">
        <v>17.915980000000001</v>
      </c>
      <c r="AH5" s="135">
        <v>11.340156</v>
      </c>
      <c r="AI5" s="135">
        <v>8.5938660000000002</v>
      </c>
      <c r="AJ5" s="135">
        <v>4.0454679999999996</v>
      </c>
      <c r="AK5" s="135">
        <v>-5.8857999999999994E-2</v>
      </c>
      <c r="AL5" s="135">
        <v>-15.332666</v>
      </c>
      <c r="AM5" s="135">
        <v>-22.126968000000002</v>
      </c>
      <c r="AN5" s="135">
        <v>-10.834531</v>
      </c>
      <c r="AO5" s="135">
        <v>-5.4266880000000004</v>
      </c>
      <c r="AP5" s="135">
        <v>-2.0585880000000003</v>
      </c>
      <c r="AQ5" s="135">
        <v>5.2571090000000007</v>
      </c>
      <c r="AR5" s="135">
        <v>10.257145000000001</v>
      </c>
      <c r="AS5" s="135">
        <v>7.6380690000000007</v>
      </c>
      <c r="AT5" s="135">
        <v>8.2068560000000002</v>
      </c>
      <c r="AU5" s="135">
        <v>2.4800410000000004</v>
      </c>
      <c r="AV5" s="135">
        <v>-5.6437809999999997</v>
      </c>
      <c r="AW5" s="135">
        <v>-19.10623</v>
      </c>
      <c r="AX5" s="135">
        <v>-31.243891999999999</v>
      </c>
      <c r="AY5" s="135">
        <v>-35.19106</v>
      </c>
      <c r="AZ5" s="135">
        <v>-30.388187000000002</v>
      </c>
      <c r="BA5" s="135">
        <v>-19.806163999999999</v>
      </c>
      <c r="BB5" s="135">
        <v>-10.724328999999999</v>
      </c>
      <c r="BC5" s="135">
        <v>1.3952170000000002</v>
      </c>
      <c r="BD5" s="135">
        <v>6.5166789999999999</v>
      </c>
      <c r="BE5" s="135">
        <v>6.3625690000000006</v>
      </c>
      <c r="BF5" s="135">
        <v>4.903651</v>
      </c>
      <c r="BG5" s="135">
        <v>5.0219550000000002</v>
      </c>
      <c r="BH5" s="135">
        <v>0.73122299999999996</v>
      </c>
      <c r="BI5" s="135">
        <v>-6.0280620000000003</v>
      </c>
      <c r="BJ5" s="135">
        <v>-13.544407999999999</v>
      </c>
      <c r="BK5" s="135">
        <v>-16.104665000000001</v>
      </c>
      <c r="BL5" s="135">
        <v>-12.701943999999999</v>
      </c>
      <c r="BM5" s="135">
        <v>-7.082738</v>
      </c>
      <c r="BN5" s="135">
        <v>-3.8957130000000002</v>
      </c>
      <c r="BO5" s="135">
        <v>2.3131040000000667</v>
      </c>
      <c r="BP5" s="135">
        <v>4.851013999999509</v>
      </c>
      <c r="BQ5" s="135">
        <v>3.597615999999789</v>
      </c>
      <c r="BR5" s="135">
        <v>2.7373469999993176</v>
      </c>
      <c r="BS5" s="135">
        <v>2.4843249999998989</v>
      </c>
      <c r="BT5" s="135">
        <v>2.0878199999998515</v>
      </c>
      <c r="BU5" s="135">
        <v>-2.8932800000003454</v>
      </c>
      <c r="BV5" s="135">
        <v>-10.067700000000514</v>
      </c>
      <c r="BW5" s="135">
        <v>-12.310391999999865</v>
      </c>
      <c r="BX5" s="135">
        <v>-4.4988439999992806</v>
      </c>
      <c r="BY5" s="135">
        <v>-7.9967689999998584</v>
      </c>
      <c r="BZ5" s="135">
        <v>-13.197861999999759</v>
      </c>
      <c r="CA5" s="135">
        <v>-4.403924999999731</v>
      </c>
      <c r="CB5" s="135">
        <v>-1.6682999999994763</v>
      </c>
      <c r="CC5" s="135">
        <v>-2.1861789999998109</v>
      </c>
      <c r="CD5" s="135">
        <v>-3.2596319999996695</v>
      </c>
      <c r="CE5" s="135">
        <v>-1.7826039999995373</v>
      </c>
      <c r="CF5" s="135">
        <v>0.14520900000036363</v>
      </c>
      <c r="CG5" s="135">
        <v>-2.7506700000003548</v>
      </c>
      <c r="CH5" s="135">
        <v>-6.5271639999999707</v>
      </c>
      <c r="CI5" s="135">
        <v>-9.0939620000003742</v>
      </c>
      <c r="CJ5" s="135">
        <v>-9.8488760000004731</v>
      </c>
      <c r="CK5" s="135">
        <v>-8.5392860000001747</v>
      </c>
      <c r="CL5" s="135">
        <v>-4.2482200000002877</v>
      </c>
      <c r="CM5" s="135">
        <v>0</v>
      </c>
      <c r="CN5" s="135"/>
      <c r="CO5" s="135"/>
      <c r="CP5" s="135"/>
      <c r="CQ5" s="135"/>
      <c r="CR5" s="135"/>
      <c r="CS5" s="135"/>
      <c r="CT5" s="135"/>
      <c r="CU5" s="135"/>
      <c r="CV5" s="135"/>
      <c r="CW5" s="135"/>
      <c r="CX5" s="135"/>
    </row>
    <row r="6" spans="2:102">
      <c r="B6" s="15" t="s">
        <v>20</v>
      </c>
      <c r="C6" s="135">
        <v>-5.5456000000013717E-2</v>
      </c>
      <c r="D6" s="135">
        <v>-0.85462900000001696</v>
      </c>
      <c r="E6" s="135">
        <v>0</v>
      </c>
      <c r="F6" s="135">
        <v>-1.0135429999999772</v>
      </c>
      <c r="G6" s="135">
        <v>0.59648200000000884</v>
      </c>
      <c r="H6" s="135">
        <v>0.42634200000000533</v>
      </c>
      <c r="I6" s="135">
        <v>0.36881799999999743</v>
      </c>
      <c r="J6" s="135">
        <v>3.7178879999999999</v>
      </c>
      <c r="K6" s="135">
        <v>3.9287890000000001</v>
      </c>
      <c r="L6" s="135">
        <v>2.2584620000000002</v>
      </c>
      <c r="M6" s="135">
        <v>0.95478799999999997</v>
      </c>
      <c r="N6" s="135">
        <v>1.0591410000000001</v>
      </c>
      <c r="O6" s="135">
        <v>0.43834899999999999</v>
      </c>
      <c r="P6" s="135">
        <v>-2.9296379999999997</v>
      </c>
      <c r="Q6" s="135">
        <v>-4.5141369999999998</v>
      </c>
      <c r="R6" s="135">
        <v>-2.9935419999999997</v>
      </c>
      <c r="S6" s="135">
        <v>-1.1406620000000001</v>
      </c>
      <c r="T6" s="135">
        <v>1.1514230000000001</v>
      </c>
      <c r="U6" s="135">
        <v>1.7953979999999998</v>
      </c>
      <c r="V6" s="135">
        <v>0.9463339999999999</v>
      </c>
      <c r="W6" s="135">
        <v>0.40971800000000003</v>
      </c>
      <c r="X6" s="135">
        <v>-0.96632099999999999</v>
      </c>
      <c r="Y6" s="135">
        <v>-1.7203759999999999</v>
      </c>
      <c r="Z6" s="135">
        <v>-2.950761</v>
      </c>
      <c r="AA6" s="135">
        <v>-3.3480020000000001</v>
      </c>
      <c r="AB6" s="135">
        <v>-4.6985710000000003</v>
      </c>
      <c r="AC6" s="135">
        <v>-5.9536249999999997</v>
      </c>
      <c r="AD6" s="135">
        <v>-5.285946</v>
      </c>
      <c r="AE6" s="135">
        <v>-3.3018459999999998</v>
      </c>
      <c r="AF6" s="135">
        <v>2.2684960000000003</v>
      </c>
      <c r="AG6" s="135">
        <v>2.4720580000000001</v>
      </c>
      <c r="AH6" s="135">
        <v>3.9160729999999999</v>
      </c>
      <c r="AI6" s="135">
        <v>4.4189369999999997</v>
      </c>
      <c r="AJ6" s="135">
        <v>4.8877980000000001</v>
      </c>
      <c r="AK6" s="135">
        <v>4.4038689999999994</v>
      </c>
      <c r="AL6" s="135">
        <v>0.118738</v>
      </c>
      <c r="AM6" s="135">
        <v>-2.8177050000000001</v>
      </c>
      <c r="AN6" s="135">
        <v>-4.5783059999999995</v>
      </c>
      <c r="AO6" s="135">
        <v>-4.4148580000000006</v>
      </c>
      <c r="AP6" s="135">
        <v>-3.7648600000000001</v>
      </c>
      <c r="AQ6" s="135">
        <v>-2.897027</v>
      </c>
      <c r="AR6" s="135">
        <v>-0.23264299999999999</v>
      </c>
      <c r="AS6" s="135">
        <v>0.17988599999999999</v>
      </c>
      <c r="AT6" s="135">
        <v>1.224261</v>
      </c>
      <c r="AU6" s="135">
        <v>2.6994380000000002</v>
      </c>
      <c r="AV6" s="135">
        <v>0.85974600000000001</v>
      </c>
      <c r="AW6" s="135">
        <v>-2.4860120000000001</v>
      </c>
      <c r="AX6" s="135">
        <v>-6.1008270000000007</v>
      </c>
      <c r="AY6" s="135">
        <v>-9.1654470000000003</v>
      </c>
      <c r="AZ6" s="135">
        <v>-11.316338999999999</v>
      </c>
      <c r="BA6" s="135">
        <v>-13.689217000000001</v>
      </c>
      <c r="BB6" s="135">
        <v>-14.025703999999999</v>
      </c>
      <c r="BC6" s="135">
        <v>-10.113351</v>
      </c>
      <c r="BD6" s="135">
        <v>-5.4563429999999995</v>
      </c>
      <c r="BE6" s="135">
        <v>-2.8866849999999999</v>
      </c>
      <c r="BF6" s="135">
        <v>-1.6766759999999998</v>
      </c>
      <c r="BG6" s="135">
        <v>1.011811</v>
      </c>
      <c r="BH6" s="135">
        <v>1.6547590000000001</v>
      </c>
      <c r="BI6" s="135">
        <v>-0.48461399999999999</v>
      </c>
      <c r="BJ6" s="135">
        <v>-3.034535</v>
      </c>
      <c r="BK6" s="135">
        <v>-3.4889220000000001</v>
      </c>
      <c r="BL6" s="135">
        <v>-6.3634870000000001</v>
      </c>
      <c r="BM6" s="135">
        <v>-7.3467180000000001</v>
      </c>
      <c r="BN6" s="135">
        <v>-7.2671749999999999</v>
      </c>
      <c r="BO6" s="135">
        <v>-4.1599560000000002</v>
      </c>
      <c r="BP6" s="135">
        <v>-2.3389129999999998</v>
      </c>
      <c r="BQ6" s="135">
        <v>-1.0981800000000002</v>
      </c>
      <c r="BR6" s="135">
        <v>-2.2295480000001362</v>
      </c>
      <c r="BS6" s="135">
        <v>-1.0761110000000826</v>
      </c>
      <c r="BT6" s="135">
        <v>-8.2679999999754727E-2</v>
      </c>
      <c r="BU6" s="135">
        <v>-2.2502329999999802</v>
      </c>
      <c r="BV6" s="135">
        <v>-2.5405639999997902</v>
      </c>
      <c r="BW6" s="135">
        <v>-4.0186250000000427</v>
      </c>
      <c r="BX6" s="135">
        <v>-3.4224020000002611</v>
      </c>
      <c r="BY6" s="135">
        <v>-5.0834299999996801</v>
      </c>
      <c r="BZ6" s="135">
        <v>-6.2954279999999017</v>
      </c>
      <c r="CA6" s="135">
        <v>-8.7881580000009762</v>
      </c>
      <c r="CB6" s="135">
        <v>-4.6099660000002132</v>
      </c>
      <c r="CC6" s="135">
        <v>-4.3183730000002924</v>
      </c>
      <c r="CD6" s="135">
        <v>-4.1158810000002859</v>
      </c>
      <c r="CE6" s="135">
        <v>-3.734922999999867</v>
      </c>
      <c r="CF6" s="135">
        <v>-2.1946040000000266</v>
      </c>
      <c r="CG6" s="135">
        <v>-1.9854140000004463</v>
      </c>
      <c r="CH6" s="135">
        <v>-1.5033799999998791</v>
      </c>
      <c r="CI6" s="135">
        <v>-1.8820029999999406</v>
      </c>
      <c r="CJ6" s="135">
        <v>-4.6404319999998052</v>
      </c>
      <c r="CK6" s="135">
        <v>-6.8660309999999072</v>
      </c>
      <c r="CL6" s="135">
        <v>0</v>
      </c>
      <c r="CM6" s="135">
        <v>0</v>
      </c>
      <c r="CN6" s="135"/>
      <c r="CO6" s="135"/>
      <c r="CP6" s="135"/>
      <c r="CQ6" s="135"/>
      <c r="CR6" s="135"/>
      <c r="CS6" s="135"/>
      <c r="CT6" s="135"/>
      <c r="CU6" s="135"/>
      <c r="CV6" s="135"/>
      <c r="CW6" s="135"/>
      <c r="CX6" s="135"/>
    </row>
    <row r="7" spans="2:102">
      <c r="B7" s="15" t="s">
        <v>21</v>
      </c>
      <c r="C7" s="135">
        <v>-5.3705560000000219</v>
      </c>
      <c r="D7" s="135">
        <v>-7.299355999999996</v>
      </c>
      <c r="E7" s="135">
        <v>-0.49508899999999301</v>
      </c>
      <c r="F7" s="135">
        <v>-0.31375999999999493</v>
      </c>
      <c r="G7" s="135">
        <v>1.0987070000000081</v>
      </c>
      <c r="H7" s="135">
        <v>1.9484929999999956</v>
      </c>
      <c r="I7" s="135">
        <v>1.3794220000000017</v>
      </c>
      <c r="J7" s="135">
        <v>1.571108000000013</v>
      </c>
      <c r="K7" s="135">
        <v>2.3440740000000311</v>
      </c>
      <c r="L7" s="135">
        <v>-4.7687059999999875</v>
      </c>
      <c r="M7" s="135">
        <v>0.74293700000001905</v>
      </c>
      <c r="N7" s="135">
        <v>0.74234400000001699</v>
      </c>
      <c r="O7" s="135">
        <v>1.0321629999999686</v>
      </c>
      <c r="P7" s="135">
        <v>4.639635000000002</v>
      </c>
      <c r="Q7" s="135">
        <v>0.34668900000000002</v>
      </c>
      <c r="R7" s="135">
        <v>-0.57461499999999999</v>
      </c>
      <c r="S7" s="135">
        <v>1.0813079999999999</v>
      </c>
      <c r="T7" s="135">
        <v>0.84638999999999998</v>
      </c>
      <c r="U7" s="135">
        <v>0.76248800000000005</v>
      </c>
      <c r="V7" s="135">
        <v>-0.12783800000000001</v>
      </c>
      <c r="W7" s="135">
        <v>-1.1154190000000002</v>
      </c>
      <c r="X7" s="135">
        <v>-3.5581729999999996</v>
      </c>
      <c r="Y7" s="135">
        <v>-1.203719</v>
      </c>
      <c r="Z7" s="135">
        <v>0.106186</v>
      </c>
      <c r="AA7" s="135">
        <v>-0.97431500000000004</v>
      </c>
      <c r="AB7" s="135">
        <v>-1.7274000000000001E-2</v>
      </c>
      <c r="AC7" s="135">
        <v>0.26104500000000003</v>
      </c>
      <c r="AD7" s="135">
        <v>0.54075699999999993</v>
      </c>
      <c r="AE7" s="135">
        <v>0.30309599999999998</v>
      </c>
      <c r="AF7" s="135">
        <v>0.52464700000000009</v>
      </c>
      <c r="AG7" s="135">
        <v>1.587758</v>
      </c>
      <c r="AH7" s="135">
        <v>1.0155289999999999</v>
      </c>
      <c r="AI7" s="135">
        <v>-1.5128740000000001</v>
      </c>
      <c r="AJ7" s="135">
        <v>3.8944459999999999</v>
      </c>
      <c r="AK7" s="135">
        <v>4.7467949999999997</v>
      </c>
      <c r="AL7" s="135">
        <v>4.4319600000000001</v>
      </c>
      <c r="AM7" s="135">
        <v>0.99957700000000005</v>
      </c>
      <c r="AN7" s="135">
        <v>1.3554629999999999</v>
      </c>
      <c r="AO7" s="135">
        <v>1.0479320000000001</v>
      </c>
      <c r="AP7" s="135">
        <v>-0.68020199999999997</v>
      </c>
      <c r="AQ7" s="135">
        <v>-2.4310320000000001</v>
      </c>
      <c r="AR7" s="135">
        <v>-5.8000739999999995</v>
      </c>
      <c r="AS7" s="135">
        <v>-7.8526769999999999</v>
      </c>
      <c r="AT7" s="135">
        <v>-10.404531</v>
      </c>
      <c r="AU7" s="135">
        <v>-13.881352000000001</v>
      </c>
      <c r="AV7" s="135">
        <v>-19.779036999999999</v>
      </c>
      <c r="AW7" s="135">
        <v>-15.554103999999999</v>
      </c>
      <c r="AX7" s="135">
        <v>-20.480225999999998</v>
      </c>
      <c r="AY7" s="135">
        <v>-17.061358999999999</v>
      </c>
      <c r="AZ7" s="135">
        <v>-13.284743000000001</v>
      </c>
      <c r="BA7" s="135">
        <v>-10.365967000000001</v>
      </c>
      <c r="BB7" s="135">
        <v>-8.9286650000000005</v>
      </c>
      <c r="BC7" s="135">
        <v>-6.4558720000000003</v>
      </c>
      <c r="BD7" s="135">
        <v>-7.3997969999999995</v>
      </c>
      <c r="BE7" s="135">
        <v>-7.8099720000000001</v>
      </c>
      <c r="BF7" s="135">
        <v>-8.6408510000000014</v>
      </c>
      <c r="BG7" s="135">
        <v>-10.632978999999999</v>
      </c>
      <c r="BH7" s="135">
        <v>-12.030022000000001</v>
      </c>
      <c r="BI7" s="135">
        <v>-11.524117</v>
      </c>
      <c r="BJ7" s="135">
        <v>-12.576381</v>
      </c>
      <c r="BK7" s="135">
        <v>-11.670278</v>
      </c>
      <c r="BL7" s="135">
        <v>-10.481306</v>
      </c>
      <c r="BM7" s="135">
        <v>-9.5104020000000009</v>
      </c>
      <c r="BN7" s="135">
        <v>-8.913450000000001</v>
      </c>
      <c r="BO7" s="135">
        <v>-7.5882909999999999</v>
      </c>
      <c r="BP7" s="135">
        <v>-5.6796880000000005</v>
      </c>
      <c r="BQ7" s="135">
        <v>-5.110544</v>
      </c>
      <c r="BR7" s="135">
        <v>-4.394018</v>
      </c>
      <c r="BS7" s="135">
        <v>-5.5185170000000001</v>
      </c>
      <c r="BT7" s="135">
        <v>-5.5575060000000001</v>
      </c>
      <c r="BU7" s="135">
        <v>-6.6243090000000002</v>
      </c>
      <c r="BV7" s="135">
        <v>-8.1294889999999995</v>
      </c>
      <c r="BW7" s="135">
        <v>-6.2679499999999999</v>
      </c>
      <c r="BX7" s="135">
        <v>-5.9384679999999994</v>
      </c>
      <c r="BY7" s="135">
        <v>-5.7838509999999133</v>
      </c>
      <c r="BZ7" s="135">
        <v>-5.8362709999993285</v>
      </c>
      <c r="CA7" s="135">
        <v>-4.7421590000000151</v>
      </c>
      <c r="CB7" s="135">
        <v>-3.5451450000006162</v>
      </c>
      <c r="CC7" s="135">
        <v>-4.3908870000003617</v>
      </c>
      <c r="CD7" s="135">
        <v>-5.1299589999999853</v>
      </c>
      <c r="CE7" s="135">
        <v>-6.419072999999571</v>
      </c>
      <c r="CF7" s="135">
        <v>-5.9631230000004507</v>
      </c>
      <c r="CG7" s="135">
        <v>-6.3069829999992635</v>
      </c>
      <c r="CH7" s="135">
        <v>-6.8926109999993059</v>
      </c>
      <c r="CI7" s="135">
        <v>-6.1354889999997795</v>
      </c>
      <c r="CJ7" s="135">
        <v>-6.2198149999999259</v>
      </c>
      <c r="CK7" s="135">
        <v>-5.1185490000002574</v>
      </c>
      <c r="CL7" s="135">
        <v>-4.4757990000002792</v>
      </c>
      <c r="CM7" s="135">
        <v>0</v>
      </c>
      <c r="CN7" s="135"/>
      <c r="CO7" s="135"/>
      <c r="CP7" s="135"/>
      <c r="CQ7" s="135"/>
      <c r="CR7" s="135"/>
      <c r="CS7" s="135"/>
      <c r="CT7" s="135"/>
      <c r="CU7" s="135"/>
      <c r="CV7" s="135"/>
      <c r="CW7" s="135"/>
      <c r="CX7" s="135"/>
    </row>
    <row r="8" spans="2:102">
      <c r="B8" s="15" t="s">
        <v>22</v>
      </c>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row>
    <row r="9" spans="2:102">
      <c r="B9" s="15" t="s">
        <v>23</v>
      </c>
      <c r="C9" s="135">
        <f>SUM(C3:C8)</f>
        <v>950.09673799999996</v>
      </c>
      <c r="D9" s="135">
        <f t="shared" ref="D9:BO9" si="0">SUM(D3:D8)</f>
        <v>892.83565099999998</v>
      </c>
      <c r="E9" s="135">
        <f t="shared" si="0"/>
        <v>816.05245600000001</v>
      </c>
      <c r="F9" s="135">
        <f t="shared" si="0"/>
        <v>829.86747600000001</v>
      </c>
      <c r="G9" s="135">
        <f t="shared" si="0"/>
        <v>832.18768699999998</v>
      </c>
      <c r="H9" s="135">
        <f t="shared" si="0"/>
        <v>867.92822949999993</v>
      </c>
      <c r="I9" s="135">
        <f t="shared" si="0"/>
        <v>1031.6488855</v>
      </c>
      <c r="J9" s="135">
        <f t="shared" si="0"/>
        <v>1259.4144705000001</v>
      </c>
      <c r="K9" s="135">
        <f t="shared" si="0"/>
        <v>1357.7394055</v>
      </c>
      <c r="L9" s="135">
        <f t="shared" si="0"/>
        <v>1320.0274059999999</v>
      </c>
      <c r="M9" s="135">
        <f t="shared" si="0"/>
        <v>1176.2893160000001</v>
      </c>
      <c r="N9" s="135">
        <f t="shared" si="0"/>
        <v>1225.340222</v>
      </c>
      <c r="O9" s="135">
        <f t="shared" si="0"/>
        <v>961.06401000000005</v>
      </c>
      <c r="P9" s="135">
        <f t="shared" si="0"/>
        <v>857.15405600000008</v>
      </c>
      <c r="Q9" s="135">
        <f t="shared" si="0"/>
        <v>818.16988700000002</v>
      </c>
      <c r="R9" s="135">
        <f t="shared" si="0"/>
        <v>838.45102200000008</v>
      </c>
      <c r="S9" s="135">
        <f t="shared" si="0"/>
        <v>851.30422199999998</v>
      </c>
      <c r="T9" s="135">
        <f t="shared" si="0"/>
        <v>863.44170900000006</v>
      </c>
      <c r="U9" s="135">
        <f t="shared" si="0"/>
        <v>1029.534465</v>
      </c>
      <c r="V9" s="135">
        <f t="shared" si="0"/>
        <v>1173.5875469999999</v>
      </c>
      <c r="W9" s="135">
        <f t="shared" si="0"/>
        <v>1273.2156510000002</v>
      </c>
      <c r="X9" s="135">
        <f t="shared" si="0"/>
        <v>1230.4916470000001</v>
      </c>
      <c r="Y9" s="135">
        <f t="shared" si="0"/>
        <v>1079.924448</v>
      </c>
      <c r="Z9" s="135">
        <f t="shared" si="0"/>
        <v>1118.1634689999998</v>
      </c>
      <c r="AA9" s="135">
        <f t="shared" si="0"/>
        <v>921.00485400000002</v>
      </c>
      <c r="AB9" s="135">
        <f t="shared" si="0"/>
        <v>849.57394999999997</v>
      </c>
      <c r="AC9" s="135">
        <f t="shared" si="0"/>
        <v>762.83583399999998</v>
      </c>
      <c r="AD9" s="135">
        <f t="shared" si="0"/>
        <v>804.43478399999992</v>
      </c>
      <c r="AE9" s="135">
        <f t="shared" si="0"/>
        <v>816.47127200000011</v>
      </c>
      <c r="AF9" s="135">
        <f t="shared" si="0"/>
        <v>895.98489900000004</v>
      </c>
      <c r="AG9" s="135">
        <f t="shared" si="0"/>
        <v>1039.681294</v>
      </c>
      <c r="AH9" s="135">
        <f t="shared" si="0"/>
        <v>1211.1939450000002</v>
      </c>
      <c r="AI9" s="135">
        <f t="shared" si="0"/>
        <v>1322.9607569999996</v>
      </c>
      <c r="AJ9" s="135">
        <f t="shared" si="0"/>
        <v>1287.57167</v>
      </c>
      <c r="AK9" s="135">
        <f t="shared" si="0"/>
        <v>1163.4250040000002</v>
      </c>
      <c r="AL9" s="135">
        <f t="shared" si="0"/>
        <v>1182.9103269999998</v>
      </c>
      <c r="AM9" s="135">
        <f t="shared" si="0"/>
        <v>965.35230999999999</v>
      </c>
      <c r="AN9" s="135">
        <f t="shared" si="0"/>
        <v>820.42810600000007</v>
      </c>
      <c r="AO9" s="135">
        <f t="shared" si="0"/>
        <v>768.43990299999996</v>
      </c>
      <c r="AP9" s="135">
        <f t="shared" si="0"/>
        <v>805.92091900000003</v>
      </c>
      <c r="AQ9" s="135">
        <f t="shared" si="0"/>
        <v>817.51972600000011</v>
      </c>
      <c r="AR9" s="135">
        <f t="shared" si="0"/>
        <v>879.90481299999999</v>
      </c>
      <c r="AS9" s="135">
        <f t="shared" si="0"/>
        <v>1055.936929</v>
      </c>
      <c r="AT9" s="135">
        <f t="shared" si="0"/>
        <v>1214.3987180000004</v>
      </c>
      <c r="AU9" s="135">
        <f t="shared" si="0"/>
        <v>1347.644673</v>
      </c>
      <c r="AV9" s="135">
        <f t="shared" si="0"/>
        <v>1304.7537840000002</v>
      </c>
      <c r="AW9" s="135">
        <f t="shared" si="0"/>
        <v>1104.9172239999996</v>
      </c>
      <c r="AX9" s="135">
        <f t="shared" si="0"/>
        <v>1063.5561150000003</v>
      </c>
      <c r="AY9" s="135">
        <f t="shared" si="0"/>
        <v>831.00101700000005</v>
      </c>
      <c r="AZ9" s="135">
        <f t="shared" si="0"/>
        <v>781.49884599999996</v>
      </c>
      <c r="BA9" s="135">
        <f t="shared" si="0"/>
        <v>724.45163800000012</v>
      </c>
      <c r="BB9" s="135">
        <f t="shared" si="0"/>
        <v>761.31408099999987</v>
      </c>
      <c r="BC9" s="135">
        <f t="shared" si="0"/>
        <v>783.01134100000002</v>
      </c>
      <c r="BD9" s="135">
        <f t="shared" si="0"/>
        <v>828.89215100000001</v>
      </c>
      <c r="BE9" s="135">
        <f t="shared" si="0"/>
        <v>975.6703480000001</v>
      </c>
      <c r="BF9" s="135">
        <f t="shared" si="0"/>
        <v>1114.7947929999998</v>
      </c>
      <c r="BG9" s="135">
        <f t="shared" si="0"/>
        <v>1291.585632</v>
      </c>
      <c r="BH9" s="135">
        <f t="shared" si="0"/>
        <v>1319.2595800000001</v>
      </c>
      <c r="BI9" s="135">
        <f t="shared" si="0"/>
        <v>1117.2124239999998</v>
      </c>
      <c r="BJ9" s="135">
        <f t="shared" si="0"/>
        <v>1075.5600999999999</v>
      </c>
      <c r="BK9" s="135">
        <f t="shared" si="0"/>
        <v>892.96491499999956</v>
      </c>
      <c r="BL9" s="135">
        <f t="shared" si="0"/>
        <v>832.56897700000047</v>
      </c>
      <c r="BM9" s="135">
        <f t="shared" si="0"/>
        <v>738.27127900000039</v>
      </c>
      <c r="BN9" s="135">
        <f t="shared" si="0"/>
        <v>772.90762299999983</v>
      </c>
      <c r="BO9" s="135">
        <f t="shared" si="0"/>
        <v>795.27343199999962</v>
      </c>
      <c r="BP9" s="135">
        <f t="shared" ref="BP9:CX9" si="1">SUM(BP3:BP8)</f>
        <v>834.81423300000017</v>
      </c>
      <c r="BQ9" s="135">
        <f t="shared" si="1"/>
        <v>960.08340300000077</v>
      </c>
      <c r="BR9" s="135">
        <f t="shared" si="1"/>
        <v>1163.2945110000001</v>
      </c>
      <c r="BS9" s="135">
        <f t="shared" si="1"/>
        <v>1375.7952259999995</v>
      </c>
      <c r="BT9" s="135">
        <f t="shared" si="1"/>
        <v>1248.3916690000003</v>
      </c>
      <c r="BU9" s="135">
        <f t="shared" si="1"/>
        <v>1031.0952669999997</v>
      </c>
      <c r="BV9" s="135">
        <f t="shared" si="1"/>
        <v>1072.3478539999992</v>
      </c>
      <c r="BW9" s="135">
        <f t="shared" si="1"/>
        <v>842.84333599999991</v>
      </c>
      <c r="BX9" s="135">
        <f t="shared" si="1"/>
        <v>833.09235200000012</v>
      </c>
      <c r="BY9" s="135">
        <f t="shared" si="1"/>
        <v>766.63032600000042</v>
      </c>
      <c r="BZ9" s="135">
        <f t="shared" si="1"/>
        <v>774.20286500000077</v>
      </c>
      <c r="CA9" s="135">
        <f t="shared" si="1"/>
        <v>789.18915799999991</v>
      </c>
      <c r="CB9" s="135">
        <f t="shared" si="1"/>
        <v>799.89927</v>
      </c>
      <c r="CC9" s="135">
        <f t="shared" si="1"/>
        <v>916.55833099999916</v>
      </c>
      <c r="CD9" s="135">
        <f t="shared" si="1"/>
        <v>1014.7243289999996</v>
      </c>
      <c r="CE9" s="135">
        <f t="shared" si="1"/>
        <v>1180.2410460000006</v>
      </c>
      <c r="CF9" s="135">
        <f t="shared" si="1"/>
        <v>1169.0772069999996</v>
      </c>
      <c r="CG9" s="135">
        <f t="shared" si="1"/>
        <v>1100.3684910000011</v>
      </c>
      <c r="CH9" s="135">
        <f t="shared" si="1"/>
        <v>990.78144200000077</v>
      </c>
      <c r="CI9" s="135">
        <f t="shared" si="1"/>
        <v>887.74307499999964</v>
      </c>
      <c r="CJ9" s="135">
        <f t="shared" si="1"/>
        <v>821.18393000000106</v>
      </c>
      <c r="CK9" s="135">
        <f t="shared" si="1"/>
        <v>767.31726300000003</v>
      </c>
      <c r="CL9" s="135">
        <f t="shared" si="1"/>
        <v>-7.878188000001046</v>
      </c>
      <c r="CM9" s="135">
        <f t="shared" si="1"/>
        <v>0</v>
      </c>
      <c r="CN9" s="135">
        <f t="shared" si="1"/>
        <v>0</v>
      </c>
      <c r="CO9" s="135">
        <f t="shared" si="1"/>
        <v>0</v>
      </c>
      <c r="CP9" s="135">
        <f t="shared" si="1"/>
        <v>0</v>
      </c>
      <c r="CQ9" s="135">
        <f t="shared" si="1"/>
        <v>0</v>
      </c>
      <c r="CR9" s="135">
        <f t="shared" si="1"/>
        <v>0</v>
      </c>
      <c r="CS9" s="135">
        <f t="shared" si="1"/>
        <v>0</v>
      </c>
      <c r="CT9" s="135">
        <f t="shared" si="1"/>
        <v>0</v>
      </c>
      <c r="CU9" s="135">
        <f t="shared" si="1"/>
        <v>0</v>
      </c>
      <c r="CV9" s="135">
        <f t="shared" si="1"/>
        <v>0</v>
      </c>
      <c r="CW9" s="135">
        <f t="shared" si="1"/>
        <v>0</v>
      </c>
      <c r="CX9" s="135">
        <f t="shared" si="1"/>
        <v>0</v>
      </c>
    </row>
    <row r="10" spans="2:102">
      <c r="B10" s="16"/>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8"/>
      <c r="CN10" s="18"/>
      <c r="CO10" s="18"/>
      <c r="CP10" s="18"/>
      <c r="CQ10" s="18"/>
      <c r="CR10" s="18"/>
      <c r="CS10" s="18"/>
      <c r="CT10" s="18"/>
      <c r="CU10" s="18"/>
      <c r="CV10" s="18"/>
      <c r="CW10" s="18"/>
      <c r="CX10" s="18"/>
    </row>
    <row r="11" spans="2:102">
      <c r="B11" s="16"/>
      <c r="C11" s="19">
        <v>38443</v>
      </c>
      <c r="D11" s="19">
        <v>38473</v>
      </c>
      <c r="E11" s="19">
        <v>38504</v>
      </c>
      <c r="F11" s="19">
        <v>38534</v>
      </c>
      <c r="G11" s="19">
        <v>38565</v>
      </c>
      <c r="H11" s="19">
        <v>38596</v>
      </c>
      <c r="I11" s="19">
        <v>38626</v>
      </c>
      <c r="J11" s="19">
        <v>38657</v>
      </c>
      <c r="K11" s="19">
        <v>38687</v>
      </c>
      <c r="L11" s="19">
        <v>38718</v>
      </c>
      <c r="M11" s="19">
        <v>38749</v>
      </c>
      <c r="N11" s="19">
        <v>38777</v>
      </c>
      <c r="O11" s="19">
        <v>38808</v>
      </c>
      <c r="P11" s="19">
        <v>38838</v>
      </c>
      <c r="Q11" s="19">
        <v>38869</v>
      </c>
      <c r="R11" s="19">
        <v>38899</v>
      </c>
      <c r="S11" s="19">
        <v>38930</v>
      </c>
      <c r="T11" s="19">
        <v>38961</v>
      </c>
      <c r="U11" s="19">
        <v>38991</v>
      </c>
      <c r="V11" s="19">
        <v>39022</v>
      </c>
      <c r="W11" s="19">
        <v>39052</v>
      </c>
      <c r="X11" s="19">
        <v>39083</v>
      </c>
      <c r="Y11" s="19">
        <v>39114</v>
      </c>
      <c r="Z11" s="19">
        <v>39142</v>
      </c>
      <c r="AA11" s="19">
        <v>39173</v>
      </c>
      <c r="AB11" s="19">
        <v>39203</v>
      </c>
      <c r="AC11" s="19">
        <v>39234</v>
      </c>
      <c r="AD11" s="19">
        <v>39264</v>
      </c>
      <c r="AE11" s="19">
        <v>39295</v>
      </c>
      <c r="AF11" s="19">
        <v>39326</v>
      </c>
      <c r="AG11" s="19">
        <v>39356</v>
      </c>
      <c r="AH11" s="19">
        <v>39387</v>
      </c>
      <c r="AI11" s="19">
        <v>39417</v>
      </c>
      <c r="AJ11" s="19">
        <v>39448</v>
      </c>
      <c r="AK11" s="19">
        <v>39479</v>
      </c>
      <c r="AL11" s="19">
        <v>39508</v>
      </c>
      <c r="AM11" s="19">
        <v>39539</v>
      </c>
      <c r="AN11" s="19">
        <v>39569</v>
      </c>
      <c r="AO11" s="19">
        <v>39600</v>
      </c>
      <c r="AP11" s="19">
        <v>39630</v>
      </c>
      <c r="AQ11" s="19">
        <v>39661</v>
      </c>
      <c r="AR11" s="19">
        <v>39692</v>
      </c>
      <c r="AS11" s="19">
        <v>39722</v>
      </c>
      <c r="AT11" s="19">
        <v>39753</v>
      </c>
      <c r="AU11" s="19">
        <v>39783</v>
      </c>
      <c r="AV11" s="19">
        <v>39814</v>
      </c>
      <c r="AW11" s="19">
        <v>39845</v>
      </c>
      <c r="AX11" s="19">
        <v>39873</v>
      </c>
      <c r="AY11" s="19">
        <v>39904</v>
      </c>
      <c r="AZ11" s="19">
        <v>39934</v>
      </c>
      <c r="BA11" s="19">
        <v>39965</v>
      </c>
      <c r="BB11" s="19">
        <v>39995</v>
      </c>
      <c r="BC11" s="19">
        <v>40026</v>
      </c>
      <c r="BD11" s="19">
        <v>40057</v>
      </c>
      <c r="BE11" s="19">
        <v>40087</v>
      </c>
      <c r="BF11" s="19">
        <v>40118</v>
      </c>
      <c r="BG11" s="19">
        <v>40148</v>
      </c>
      <c r="BH11" s="19">
        <v>40179</v>
      </c>
      <c r="BI11" s="19">
        <v>40210</v>
      </c>
      <c r="BJ11" s="19">
        <v>40238</v>
      </c>
      <c r="BK11" s="19">
        <v>40269</v>
      </c>
      <c r="BL11" s="19">
        <v>40299</v>
      </c>
      <c r="BM11" s="19">
        <v>40330</v>
      </c>
      <c r="BN11" s="19">
        <v>40360</v>
      </c>
      <c r="BO11" s="19">
        <v>40391</v>
      </c>
      <c r="BP11" s="19">
        <v>40422</v>
      </c>
      <c r="BQ11" s="19">
        <v>40452</v>
      </c>
      <c r="BR11" s="19">
        <v>40483</v>
      </c>
      <c r="BS11" s="19">
        <v>40513</v>
      </c>
      <c r="BT11" s="19">
        <v>40544</v>
      </c>
      <c r="BU11" s="19">
        <v>40575</v>
      </c>
      <c r="BV11" s="19">
        <v>40603</v>
      </c>
      <c r="BW11" s="19">
        <v>40634</v>
      </c>
      <c r="BX11" s="19">
        <v>40664</v>
      </c>
      <c r="BY11" s="19">
        <v>40695</v>
      </c>
      <c r="BZ11" s="19">
        <v>40725</v>
      </c>
      <c r="CA11" s="19">
        <v>40756</v>
      </c>
      <c r="CB11" s="19">
        <v>40787</v>
      </c>
      <c r="CC11" s="19">
        <v>40817</v>
      </c>
      <c r="CD11" s="19">
        <v>40848</v>
      </c>
      <c r="CE11" s="19">
        <v>40878</v>
      </c>
      <c r="CF11" s="19">
        <v>40909</v>
      </c>
      <c r="CG11" s="19">
        <v>40940</v>
      </c>
      <c r="CH11" s="19">
        <v>40969</v>
      </c>
      <c r="CI11" s="19">
        <v>41000</v>
      </c>
      <c r="CJ11" s="19">
        <v>41030</v>
      </c>
      <c r="CK11" s="19">
        <v>41061</v>
      </c>
      <c r="CL11" s="19">
        <v>41091</v>
      </c>
      <c r="CM11" s="20">
        <v>41122</v>
      </c>
      <c r="CN11" s="20">
        <v>41153</v>
      </c>
      <c r="CO11" s="20">
        <v>41183</v>
      </c>
      <c r="CP11" s="20">
        <v>41214</v>
      </c>
      <c r="CQ11" s="20">
        <v>41244</v>
      </c>
      <c r="CR11" s="20">
        <v>41275</v>
      </c>
      <c r="CS11" s="20">
        <v>41306</v>
      </c>
      <c r="CT11" s="20">
        <v>41334</v>
      </c>
      <c r="CU11" s="20">
        <v>41365</v>
      </c>
      <c r="CV11" s="20">
        <v>41395</v>
      </c>
      <c r="CW11" s="20">
        <v>41426</v>
      </c>
      <c r="CX11" s="20">
        <v>41456</v>
      </c>
    </row>
    <row r="12" spans="2:102">
      <c r="B12" s="21" t="s">
        <v>24</v>
      </c>
      <c r="C12" s="22">
        <f>SUM(C9,C14)</f>
        <v>2131.1797230333332</v>
      </c>
      <c r="D12" s="22">
        <f t="shared" ref="D12:BO12" si="2">SUM(D9,D14)</f>
        <v>2038.9717096333334</v>
      </c>
      <c r="E12" s="22">
        <f t="shared" si="2"/>
        <v>1962.8090599333332</v>
      </c>
      <c r="F12" s="22">
        <f t="shared" si="2"/>
        <v>1954.5943531333332</v>
      </c>
      <c r="G12" s="22">
        <f t="shared" si="2"/>
        <v>1978.8286747333332</v>
      </c>
      <c r="H12" s="22">
        <f t="shared" si="2"/>
        <v>2038.6318822333333</v>
      </c>
      <c r="I12" s="22">
        <f t="shared" si="2"/>
        <v>2237.9383644333334</v>
      </c>
      <c r="J12" s="22">
        <f t="shared" si="2"/>
        <v>2469.5550247333331</v>
      </c>
      <c r="K12" s="22">
        <f t="shared" si="2"/>
        <v>2493.9749349083331</v>
      </c>
      <c r="L12" s="22">
        <f t="shared" si="2"/>
        <v>2553.8900416333331</v>
      </c>
      <c r="M12" s="22">
        <f t="shared" si="2"/>
        <v>2278.9048505803635</v>
      </c>
      <c r="N12" s="22">
        <f t="shared" si="2"/>
        <v>2463.4774023693781</v>
      </c>
      <c r="O12" s="22">
        <f t="shared" si="2"/>
        <v>2043.3828917666667</v>
      </c>
      <c r="P12" s="22">
        <f t="shared" si="2"/>
        <v>2021.3995537666667</v>
      </c>
      <c r="Q12" s="22">
        <f t="shared" si="2"/>
        <v>1939.2067302666667</v>
      </c>
      <c r="R12" s="22">
        <f t="shared" si="2"/>
        <v>1978.0456805666668</v>
      </c>
      <c r="S12" s="22">
        <f t="shared" si="2"/>
        <v>1975.2307594666668</v>
      </c>
      <c r="T12" s="22">
        <f t="shared" si="2"/>
        <v>1993.0096237666662</v>
      </c>
      <c r="U12" s="22">
        <f t="shared" si="2"/>
        <v>2213.6649031666666</v>
      </c>
      <c r="V12" s="22">
        <f t="shared" si="2"/>
        <v>2358.1163439005591</v>
      </c>
      <c r="W12" s="22">
        <f t="shared" si="2"/>
        <v>2361.9513654445072</v>
      </c>
      <c r="X12" s="22">
        <f t="shared" si="2"/>
        <v>2413.5781831709228</v>
      </c>
      <c r="Y12" s="22">
        <f t="shared" si="2"/>
        <v>2137.032541642765</v>
      </c>
      <c r="Z12" s="22">
        <f t="shared" si="2"/>
        <v>2283.7091776545794</v>
      </c>
      <c r="AA12" s="22">
        <f t="shared" si="2"/>
        <v>1985.6354758792047</v>
      </c>
      <c r="AB12" s="22">
        <f t="shared" si="2"/>
        <v>1966.9356784522863</v>
      </c>
      <c r="AC12" s="22">
        <f t="shared" si="2"/>
        <v>1869.7159095150075</v>
      </c>
      <c r="AD12" s="22">
        <f t="shared" si="2"/>
        <v>1900.3967779082636</v>
      </c>
      <c r="AE12" s="22">
        <f t="shared" si="2"/>
        <v>1906.7630384338599</v>
      </c>
      <c r="AF12" s="22">
        <f t="shared" si="2"/>
        <v>1995.9898728329069</v>
      </c>
      <c r="AG12" s="22">
        <f t="shared" si="2"/>
        <v>2233.0581708375335</v>
      </c>
      <c r="AH12" s="22">
        <f t="shared" si="2"/>
        <v>2356.0520510071083</v>
      </c>
      <c r="AI12" s="22">
        <f t="shared" si="2"/>
        <v>2424.6672239759546</v>
      </c>
      <c r="AJ12" s="22">
        <f t="shared" si="2"/>
        <v>2478.1059500882111</v>
      </c>
      <c r="AK12" s="22">
        <f t="shared" si="2"/>
        <v>2277.7072424053758</v>
      </c>
      <c r="AL12" s="22">
        <f t="shared" si="2"/>
        <v>2337.5004906550184</v>
      </c>
      <c r="AM12" s="22">
        <f t="shared" si="2"/>
        <v>2090.045368259548</v>
      </c>
      <c r="AN12" s="22">
        <f t="shared" si="2"/>
        <v>1921.1467846477028</v>
      </c>
      <c r="AO12" s="22">
        <f t="shared" si="2"/>
        <v>1842.2605959396819</v>
      </c>
      <c r="AP12" s="22">
        <f t="shared" si="2"/>
        <v>1925.8364761513112</v>
      </c>
      <c r="AQ12" s="22">
        <f t="shared" si="2"/>
        <v>1894.3620118809681</v>
      </c>
      <c r="AR12" s="22">
        <f t="shared" si="2"/>
        <v>1965.5959828930845</v>
      </c>
      <c r="AS12" s="22">
        <f t="shared" si="2"/>
        <v>2214.1993140567743</v>
      </c>
      <c r="AT12" s="22">
        <f t="shared" si="2"/>
        <v>2303.6452088328874</v>
      </c>
      <c r="AU12" s="22">
        <f t="shared" si="2"/>
        <v>2401.1194794443909</v>
      </c>
      <c r="AV12" s="22">
        <f t="shared" si="2"/>
        <v>2420.0689940064203</v>
      </c>
      <c r="AW12" s="22">
        <f t="shared" si="2"/>
        <v>2113.7446393462224</v>
      </c>
      <c r="AX12" s="22">
        <f t="shared" si="2"/>
        <v>2146.4248239311373</v>
      </c>
      <c r="AY12" s="22">
        <f t="shared" si="2"/>
        <v>1812.4176238355003</v>
      </c>
      <c r="AZ12" s="22">
        <f t="shared" si="2"/>
        <v>1792.9721769908206</v>
      </c>
      <c r="BA12" s="22">
        <f t="shared" si="2"/>
        <v>1716.5843946701993</v>
      </c>
      <c r="BB12" s="22">
        <f t="shared" si="2"/>
        <v>1799.4858666332866</v>
      </c>
      <c r="BC12" s="22">
        <f t="shared" si="2"/>
        <v>1785.6711512778643</v>
      </c>
      <c r="BD12" s="22">
        <f t="shared" si="2"/>
        <v>1866.1747136174624</v>
      </c>
      <c r="BE12" s="22">
        <f t="shared" si="2"/>
        <v>2057.0335222986637</v>
      </c>
      <c r="BF12" s="22">
        <f t="shared" si="2"/>
        <v>2172.6624478457461</v>
      </c>
      <c r="BG12" s="22">
        <f t="shared" si="2"/>
        <v>2328.3639042885352</v>
      </c>
      <c r="BH12" s="22">
        <f t="shared" si="2"/>
        <v>2408.7353092664398</v>
      </c>
      <c r="BI12" s="22">
        <f t="shared" si="2"/>
        <v>2120.4596365187035</v>
      </c>
      <c r="BJ12" s="22">
        <f t="shared" si="2"/>
        <v>2178.6768316494222</v>
      </c>
      <c r="BK12" s="22">
        <f t="shared" si="2"/>
        <v>892.96491499999956</v>
      </c>
      <c r="BL12" s="22">
        <f t="shared" si="2"/>
        <v>832.56897700000047</v>
      </c>
      <c r="BM12" s="22">
        <f t="shared" si="2"/>
        <v>738.27127900000039</v>
      </c>
      <c r="BN12" s="22">
        <f t="shared" si="2"/>
        <v>772.90762299999983</v>
      </c>
      <c r="BO12" s="22">
        <f t="shared" si="2"/>
        <v>795.27343199999962</v>
      </c>
      <c r="BP12" s="22">
        <f t="shared" ref="BP12:CX12" si="3">SUM(BP9,BP14)</f>
        <v>834.81423300000017</v>
      </c>
      <c r="BQ12" s="22">
        <f t="shared" si="3"/>
        <v>960.08340300000077</v>
      </c>
      <c r="BR12" s="22">
        <f t="shared" si="3"/>
        <v>1163.2945110000001</v>
      </c>
      <c r="BS12" s="22">
        <f t="shared" si="3"/>
        <v>1375.7952259999995</v>
      </c>
      <c r="BT12" s="22">
        <f t="shared" si="3"/>
        <v>1248.3916690000003</v>
      </c>
      <c r="BU12" s="22">
        <f t="shared" si="3"/>
        <v>1031.0952669999997</v>
      </c>
      <c r="BV12" s="22">
        <f t="shared" si="3"/>
        <v>1072.3478539999992</v>
      </c>
      <c r="BW12" s="22">
        <f t="shared" si="3"/>
        <v>842.84333599999991</v>
      </c>
      <c r="BX12" s="22">
        <f t="shared" si="3"/>
        <v>833.09235200000012</v>
      </c>
      <c r="BY12" s="22">
        <f t="shared" si="3"/>
        <v>766.63032600000042</v>
      </c>
      <c r="BZ12" s="22">
        <f t="shared" si="3"/>
        <v>774.20286500000077</v>
      </c>
      <c r="CA12" s="22">
        <f t="shared" si="3"/>
        <v>789.18915799999991</v>
      </c>
      <c r="CB12" s="22">
        <f t="shared" si="3"/>
        <v>799.89927</v>
      </c>
      <c r="CC12" s="22">
        <f t="shared" si="3"/>
        <v>916.55833099999916</v>
      </c>
      <c r="CD12" s="22">
        <f t="shared" si="3"/>
        <v>1014.7243289999996</v>
      </c>
      <c r="CE12" s="22">
        <f t="shared" si="3"/>
        <v>1180.2410460000006</v>
      </c>
      <c r="CF12" s="22">
        <f t="shared" si="3"/>
        <v>1169.0772069999996</v>
      </c>
      <c r="CG12" s="22">
        <f t="shared" si="3"/>
        <v>1100.3684910000011</v>
      </c>
      <c r="CH12" s="22">
        <f t="shared" si="3"/>
        <v>990.78144200000077</v>
      </c>
      <c r="CI12" s="22">
        <f t="shared" si="3"/>
        <v>887.74307499999964</v>
      </c>
      <c r="CJ12" s="22">
        <f t="shared" si="3"/>
        <v>821.18393000000106</v>
      </c>
      <c r="CK12" s="22">
        <f t="shared" si="3"/>
        <v>767.31726300000003</v>
      </c>
      <c r="CL12" s="22">
        <f t="shared" si="3"/>
        <v>-7.878188000001046</v>
      </c>
      <c r="CM12" s="22">
        <f t="shared" si="3"/>
        <v>0</v>
      </c>
      <c r="CN12" s="22">
        <f t="shared" si="3"/>
        <v>0</v>
      </c>
      <c r="CO12" s="22">
        <f t="shared" si="3"/>
        <v>0</v>
      </c>
      <c r="CP12" s="22">
        <f t="shared" si="3"/>
        <v>0</v>
      </c>
      <c r="CQ12" s="22">
        <f t="shared" si="3"/>
        <v>0</v>
      </c>
      <c r="CR12" s="22">
        <f t="shared" si="3"/>
        <v>0</v>
      </c>
      <c r="CS12" s="22">
        <f t="shared" si="3"/>
        <v>0</v>
      </c>
      <c r="CT12" s="22">
        <f t="shared" si="3"/>
        <v>0</v>
      </c>
      <c r="CU12" s="22">
        <f t="shared" si="3"/>
        <v>0</v>
      </c>
      <c r="CV12" s="22">
        <f t="shared" si="3"/>
        <v>0</v>
      </c>
      <c r="CW12" s="22">
        <f t="shared" si="3"/>
        <v>0</v>
      </c>
      <c r="CX12" s="22">
        <f t="shared" si="3"/>
        <v>0</v>
      </c>
    </row>
    <row r="13" spans="2:102">
      <c r="B13" s="21" t="s">
        <v>121</v>
      </c>
      <c r="C13" s="135">
        <v>2286.8885563333329</v>
      </c>
      <c r="D13" s="135">
        <v>2165.1770143333329</v>
      </c>
      <c r="E13" s="135">
        <v>2050.9485863333339</v>
      </c>
      <c r="F13" s="135">
        <v>2035.0664163333333</v>
      </c>
      <c r="G13" s="135">
        <v>2057.124002333333</v>
      </c>
      <c r="H13" s="135">
        <v>2123.4145543333329</v>
      </c>
      <c r="I13" s="135">
        <v>2323.4841513333336</v>
      </c>
      <c r="J13" s="135">
        <v>2519.0130353333334</v>
      </c>
      <c r="K13" s="135">
        <v>2601.1410333333333</v>
      </c>
      <c r="L13" s="135">
        <v>2658.4573713333334</v>
      </c>
      <c r="M13" s="135">
        <v>2396.9725053333332</v>
      </c>
      <c r="N13" s="135">
        <v>2637.8345753333338</v>
      </c>
      <c r="O13" s="135">
        <v>2213.441335</v>
      </c>
      <c r="P13" s="135">
        <v>2182.6124059999993</v>
      </c>
      <c r="Q13" s="135">
        <v>2007.740681</v>
      </c>
      <c r="R13" s="135">
        <v>2043.54044</v>
      </c>
      <c r="S13" s="135">
        <v>2046.9926960000005</v>
      </c>
      <c r="T13" s="135">
        <v>2058.881801</v>
      </c>
      <c r="U13" s="135">
        <v>2271.3907565</v>
      </c>
      <c r="V13" s="135">
        <v>2423.7109849999993</v>
      </c>
      <c r="W13" s="135">
        <v>2475.8094030000002</v>
      </c>
      <c r="X13" s="135">
        <v>2553.8864919999996</v>
      </c>
      <c r="Y13" s="135">
        <v>2282.7459650000001</v>
      </c>
      <c r="Z13" s="135">
        <v>2465.1302849999997</v>
      </c>
      <c r="AA13" s="135">
        <v>2071.5702973333332</v>
      </c>
      <c r="AB13" s="135">
        <v>2118.698746333333</v>
      </c>
      <c r="AC13" s="135">
        <v>1994.3413563333329</v>
      </c>
      <c r="AD13" s="135">
        <v>2045.6061453333334</v>
      </c>
      <c r="AE13" s="135">
        <v>2016.4026473333336</v>
      </c>
      <c r="AF13" s="135">
        <v>2060.6961083333331</v>
      </c>
      <c r="AG13" s="135">
        <v>2333.8349413333335</v>
      </c>
      <c r="AH13" s="135">
        <v>2421.3366973333332</v>
      </c>
      <c r="AI13" s="135">
        <v>2522.3495813333338</v>
      </c>
      <c r="AJ13" s="135">
        <v>2587.7356563333333</v>
      </c>
      <c r="AK13" s="135">
        <v>2387.8049353333336</v>
      </c>
      <c r="AL13" s="135">
        <v>2403.3172843333336</v>
      </c>
      <c r="AM13" s="135">
        <v>2270.0577336666665</v>
      </c>
      <c r="AN13" s="135">
        <v>2055.9550166666668</v>
      </c>
      <c r="AO13" s="135">
        <v>1969.955683666667</v>
      </c>
      <c r="AP13" s="135">
        <v>2048.0549976666666</v>
      </c>
      <c r="AQ13" s="135">
        <v>1999.285436666667</v>
      </c>
      <c r="AR13" s="135">
        <v>2042.7866366666663</v>
      </c>
      <c r="AS13" s="135">
        <v>2293.8424516666669</v>
      </c>
      <c r="AT13" s="135">
        <v>2340.654285666667</v>
      </c>
      <c r="AU13" s="135">
        <v>2478.5252186666676</v>
      </c>
      <c r="AV13" s="135">
        <v>2526.3387316666672</v>
      </c>
      <c r="AW13" s="135">
        <v>2234.7262886666667</v>
      </c>
      <c r="AX13" s="135">
        <v>2299.0101676666668</v>
      </c>
      <c r="AY13" s="135">
        <v>1978.3743520000003</v>
      </c>
      <c r="AZ13" s="135">
        <v>2001.2135800000001</v>
      </c>
      <c r="BA13" s="135">
        <v>1870.678011</v>
      </c>
      <c r="BB13" s="135">
        <v>1927.1453239999998</v>
      </c>
      <c r="BC13" s="135">
        <v>1896.382449</v>
      </c>
      <c r="BD13" s="135">
        <v>1967.4374330000003</v>
      </c>
      <c r="BE13" s="135">
        <v>2167.3522540000004</v>
      </c>
      <c r="BF13" s="135">
        <v>2256.6276710000002</v>
      </c>
      <c r="BG13" s="135">
        <v>2445.7451579999993</v>
      </c>
      <c r="BH13" s="135">
        <v>2553.5005379999998</v>
      </c>
      <c r="BI13" s="135">
        <v>2264.6901489999996</v>
      </c>
      <c r="BJ13" s="135">
        <v>2344.8424209999998</v>
      </c>
      <c r="BK13" s="135"/>
      <c r="BL13" s="135"/>
      <c r="BM13" s="135"/>
      <c r="BN13" s="135"/>
      <c r="BO13" s="135"/>
      <c r="BP13" s="135"/>
      <c r="BQ13" s="135"/>
      <c r="BR13" s="135"/>
      <c r="BS13" s="135"/>
      <c r="BT13" s="135"/>
      <c r="BU13" s="135"/>
      <c r="BV13" s="135"/>
      <c r="BW13" s="135"/>
      <c r="BX13" s="135"/>
      <c r="BY13" s="135"/>
      <c r="BZ13" s="135"/>
      <c r="CA13" s="135"/>
      <c r="CB13" s="135"/>
      <c r="CC13" s="135"/>
      <c r="CD13" s="135"/>
      <c r="CE13" s="135"/>
      <c r="CF13" s="135"/>
      <c r="CG13" s="135"/>
      <c r="CH13" s="135"/>
      <c r="CI13" s="135"/>
      <c r="CJ13" s="135"/>
      <c r="CK13" s="135"/>
      <c r="CL13" s="135"/>
      <c r="CM13" s="135"/>
      <c r="CN13" s="135"/>
      <c r="CO13" s="135"/>
      <c r="CP13" s="135"/>
      <c r="CQ13" s="135"/>
      <c r="CR13" s="135"/>
      <c r="CS13" s="135"/>
      <c r="CT13" s="135"/>
      <c r="CU13" s="135"/>
      <c r="CV13" s="135"/>
      <c r="CW13" s="135"/>
      <c r="CX13" s="135"/>
    </row>
    <row r="14" spans="2:102">
      <c r="B14" s="21" t="s">
        <v>25</v>
      </c>
      <c r="C14" s="135">
        <v>1181.0829850333332</v>
      </c>
      <c r="D14" s="135">
        <v>1146.1360586333333</v>
      </c>
      <c r="E14" s="135">
        <v>1146.7566039333333</v>
      </c>
      <c r="F14" s="135">
        <v>1124.7268771333333</v>
      </c>
      <c r="G14" s="135">
        <v>1146.6409877333333</v>
      </c>
      <c r="H14" s="135">
        <v>1170.7036527333332</v>
      </c>
      <c r="I14" s="135">
        <v>1206.2894789333334</v>
      </c>
      <c r="J14" s="135">
        <v>1210.1405542333332</v>
      </c>
      <c r="K14" s="135">
        <v>1136.2355294083334</v>
      </c>
      <c r="L14" s="135">
        <v>1233.8626356333332</v>
      </c>
      <c r="M14" s="135">
        <v>1102.6155345803634</v>
      </c>
      <c r="N14" s="135">
        <v>1238.1371803693783</v>
      </c>
      <c r="O14" s="135">
        <v>1082.3188817666667</v>
      </c>
      <c r="P14" s="135">
        <v>1164.2454977666666</v>
      </c>
      <c r="Q14" s="135">
        <v>1121.0368432666667</v>
      </c>
      <c r="R14" s="135">
        <v>1139.5946585666666</v>
      </c>
      <c r="S14" s="135">
        <v>1123.9265374666668</v>
      </c>
      <c r="T14" s="135">
        <v>1129.5679147666663</v>
      </c>
      <c r="U14" s="135">
        <v>1184.1304381666666</v>
      </c>
      <c r="V14" s="135">
        <v>1184.5287969005592</v>
      </c>
      <c r="W14" s="135">
        <v>1088.7357144445073</v>
      </c>
      <c r="X14" s="135">
        <v>1183.0865361709227</v>
      </c>
      <c r="Y14" s="135">
        <v>1057.1080936427647</v>
      </c>
      <c r="Z14" s="135">
        <v>1165.5457086545794</v>
      </c>
      <c r="AA14" s="135">
        <v>1064.6306218792047</v>
      </c>
      <c r="AB14" s="135">
        <v>1117.3617284522863</v>
      </c>
      <c r="AC14" s="135">
        <v>1106.8800755150075</v>
      </c>
      <c r="AD14" s="135">
        <v>1095.9619939082636</v>
      </c>
      <c r="AE14" s="135">
        <v>1090.2917664338597</v>
      </c>
      <c r="AF14" s="135">
        <v>1100.0049738329069</v>
      </c>
      <c r="AG14" s="135">
        <v>1193.3768768375335</v>
      </c>
      <c r="AH14" s="135">
        <v>1144.8581060071083</v>
      </c>
      <c r="AI14" s="135">
        <v>1101.706466975955</v>
      </c>
      <c r="AJ14" s="135">
        <v>1190.5342800882108</v>
      </c>
      <c r="AK14" s="135">
        <v>1114.2822384053757</v>
      </c>
      <c r="AL14" s="135">
        <v>1154.5901636550188</v>
      </c>
      <c r="AM14" s="135">
        <v>1124.693058259548</v>
      </c>
      <c r="AN14" s="135">
        <v>1100.7186786477027</v>
      </c>
      <c r="AO14" s="135">
        <v>1073.820692939682</v>
      </c>
      <c r="AP14" s="135">
        <v>1119.9155571513111</v>
      </c>
      <c r="AQ14" s="135">
        <v>1076.8422858809679</v>
      </c>
      <c r="AR14" s="135">
        <v>1085.6911698930846</v>
      </c>
      <c r="AS14" s="135">
        <v>1158.2623850567743</v>
      </c>
      <c r="AT14" s="135">
        <v>1089.246490832887</v>
      </c>
      <c r="AU14" s="135">
        <v>1053.4748064443907</v>
      </c>
      <c r="AV14" s="135">
        <v>1115.3152100064201</v>
      </c>
      <c r="AW14" s="135">
        <v>1008.827415346223</v>
      </c>
      <c r="AX14" s="135">
        <v>1082.8687089311368</v>
      </c>
      <c r="AY14" s="135">
        <v>981.41660683550015</v>
      </c>
      <c r="AZ14" s="135">
        <v>1011.4733309908205</v>
      </c>
      <c r="BA14" s="135">
        <v>992.13275667019934</v>
      </c>
      <c r="BB14" s="135">
        <v>1038.1717856332868</v>
      </c>
      <c r="BC14" s="135">
        <v>1002.6598102778644</v>
      </c>
      <c r="BD14" s="135">
        <v>1037.2825626174624</v>
      </c>
      <c r="BE14" s="135">
        <v>1081.3631742986636</v>
      </c>
      <c r="BF14" s="135">
        <v>1057.8676548457463</v>
      </c>
      <c r="BG14" s="135">
        <v>1036.7782722885352</v>
      </c>
      <c r="BH14" s="135">
        <v>1089.4757292664399</v>
      </c>
      <c r="BI14" s="135">
        <v>1003.2472125187039</v>
      </c>
      <c r="BJ14" s="135">
        <v>1103.1167316494223</v>
      </c>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row>
    <row r="16" spans="2:102" customFormat="1">
      <c r="B16" s="11" t="s">
        <v>108</v>
      </c>
    </row>
    <row r="17" spans="2:2">
      <c r="B17" s="11" t="s">
        <v>27</v>
      </c>
    </row>
  </sheetData>
  <sheetProtection sheet="1" objects="1" scenarios="1"/>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tabColor rgb="FFFFFF00"/>
    <pageSetUpPr fitToPage="1"/>
  </sheetPr>
  <dimension ref="A2:CZ30"/>
  <sheetViews>
    <sheetView zoomScaleNormal="100" workbookViewId="0">
      <pane xSplit="4" ySplit="2" topLeftCell="E3" activePane="bottomRight" state="frozen"/>
      <selection pane="topRight"/>
      <selection pane="bottomLeft"/>
      <selection pane="bottomRight" activeCell="C1" sqref="C1"/>
    </sheetView>
  </sheetViews>
  <sheetFormatPr defaultRowHeight="12.75"/>
  <cols>
    <col min="1" max="1" width="9.875" style="25" hidden="1" customWidth="1"/>
    <col min="2" max="2" width="7.875" style="25" hidden="1" customWidth="1"/>
    <col min="3" max="3" width="4.5" style="25" customWidth="1"/>
    <col min="4" max="4" width="21.5" style="25" customWidth="1"/>
    <col min="5" max="16384" width="9" style="25"/>
  </cols>
  <sheetData>
    <row r="2" spans="4:104">
      <c r="D2" s="12" t="s">
        <v>16</v>
      </c>
      <c r="E2" s="13">
        <v>38443</v>
      </c>
      <c r="F2" s="13">
        <v>38473</v>
      </c>
      <c r="G2" s="13">
        <v>38504</v>
      </c>
      <c r="H2" s="13">
        <v>38534</v>
      </c>
      <c r="I2" s="13">
        <v>38565</v>
      </c>
      <c r="J2" s="13">
        <v>38596</v>
      </c>
      <c r="K2" s="13">
        <v>38626</v>
      </c>
      <c r="L2" s="13">
        <v>38657</v>
      </c>
      <c r="M2" s="13">
        <v>38687</v>
      </c>
      <c r="N2" s="13">
        <v>38718</v>
      </c>
      <c r="O2" s="13">
        <v>38749</v>
      </c>
      <c r="P2" s="13">
        <v>38777</v>
      </c>
      <c r="Q2" s="13">
        <v>38808</v>
      </c>
      <c r="R2" s="13">
        <v>38838</v>
      </c>
      <c r="S2" s="13">
        <v>38869</v>
      </c>
      <c r="T2" s="13">
        <v>38899</v>
      </c>
      <c r="U2" s="13">
        <v>38930</v>
      </c>
      <c r="V2" s="13">
        <v>38961</v>
      </c>
      <c r="W2" s="13">
        <v>38991</v>
      </c>
      <c r="X2" s="13">
        <v>39022</v>
      </c>
      <c r="Y2" s="13">
        <v>39052</v>
      </c>
      <c r="Z2" s="13">
        <v>39083</v>
      </c>
      <c r="AA2" s="13">
        <v>39114</v>
      </c>
      <c r="AB2" s="13">
        <v>39142</v>
      </c>
      <c r="AC2" s="13">
        <v>39173</v>
      </c>
      <c r="AD2" s="13">
        <v>39203</v>
      </c>
      <c r="AE2" s="13">
        <v>39234</v>
      </c>
      <c r="AF2" s="13">
        <v>39264</v>
      </c>
      <c r="AG2" s="13">
        <v>39295</v>
      </c>
      <c r="AH2" s="13">
        <v>39326</v>
      </c>
      <c r="AI2" s="13">
        <v>39356</v>
      </c>
      <c r="AJ2" s="13">
        <v>39387</v>
      </c>
      <c r="AK2" s="13">
        <v>39417</v>
      </c>
      <c r="AL2" s="13">
        <v>39448</v>
      </c>
      <c r="AM2" s="13">
        <v>39479</v>
      </c>
      <c r="AN2" s="13">
        <v>39508</v>
      </c>
      <c r="AO2" s="13">
        <v>39539</v>
      </c>
      <c r="AP2" s="13">
        <v>39569</v>
      </c>
      <c r="AQ2" s="13">
        <v>39600</v>
      </c>
      <c r="AR2" s="13">
        <v>39630</v>
      </c>
      <c r="AS2" s="13">
        <v>39661</v>
      </c>
      <c r="AT2" s="13">
        <v>39692</v>
      </c>
      <c r="AU2" s="13">
        <v>39722</v>
      </c>
      <c r="AV2" s="13">
        <v>39753</v>
      </c>
      <c r="AW2" s="13">
        <v>39783</v>
      </c>
      <c r="AX2" s="13">
        <v>39814</v>
      </c>
      <c r="AY2" s="13">
        <v>39845</v>
      </c>
      <c r="AZ2" s="13">
        <v>39873</v>
      </c>
      <c r="BA2" s="13">
        <v>39904</v>
      </c>
      <c r="BB2" s="13">
        <v>39934</v>
      </c>
      <c r="BC2" s="13">
        <v>39965</v>
      </c>
      <c r="BD2" s="13">
        <v>39995</v>
      </c>
      <c r="BE2" s="13">
        <v>40026</v>
      </c>
      <c r="BF2" s="13">
        <v>40057</v>
      </c>
      <c r="BG2" s="13">
        <v>40087</v>
      </c>
      <c r="BH2" s="13">
        <v>40118</v>
      </c>
      <c r="BI2" s="13">
        <v>40148</v>
      </c>
      <c r="BJ2" s="13">
        <v>40179</v>
      </c>
      <c r="BK2" s="13">
        <v>40210</v>
      </c>
      <c r="BL2" s="13">
        <v>40238</v>
      </c>
      <c r="BM2" s="13">
        <v>40269</v>
      </c>
      <c r="BN2" s="13">
        <v>40299</v>
      </c>
      <c r="BO2" s="13">
        <v>40330</v>
      </c>
      <c r="BP2" s="13">
        <v>40360</v>
      </c>
      <c r="BQ2" s="13">
        <v>40391</v>
      </c>
      <c r="BR2" s="13">
        <v>40422</v>
      </c>
      <c r="BS2" s="13">
        <v>40452</v>
      </c>
      <c r="BT2" s="13">
        <v>40483</v>
      </c>
      <c r="BU2" s="13">
        <v>40513</v>
      </c>
      <c r="BV2" s="13">
        <v>40544</v>
      </c>
      <c r="BW2" s="13">
        <v>40575</v>
      </c>
      <c r="BX2" s="13">
        <v>40603</v>
      </c>
      <c r="BY2" s="13">
        <v>40634</v>
      </c>
      <c r="BZ2" s="13">
        <v>40664</v>
      </c>
      <c r="CA2" s="13">
        <v>40695</v>
      </c>
      <c r="CB2" s="13">
        <v>40725</v>
      </c>
      <c r="CC2" s="13">
        <v>40756</v>
      </c>
      <c r="CD2" s="13">
        <v>40787</v>
      </c>
      <c r="CE2" s="13">
        <v>40817</v>
      </c>
      <c r="CF2" s="13">
        <v>40848</v>
      </c>
      <c r="CG2" s="13">
        <v>40878</v>
      </c>
      <c r="CH2" s="13">
        <v>40909</v>
      </c>
      <c r="CI2" s="13">
        <v>40940</v>
      </c>
      <c r="CJ2" s="13">
        <v>40969</v>
      </c>
      <c r="CK2" s="13">
        <v>41000</v>
      </c>
      <c r="CL2" s="13">
        <v>41030</v>
      </c>
      <c r="CM2" s="13">
        <v>41061</v>
      </c>
      <c r="CN2" s="13">
        <v>41091</v>
      </c>
      <c r="CO2" s="14">
        <v>41122</v>
      </c>
      <c r="CP2" s="14">
        <v>41153</v>
      </c>
      <c r="CQ2" s="14">
        <v>41183</v>
      </c>
      <c r="CR2" s="14">
        <v>41214</v>
      </c>
      <c r="CS2" s="14">
        <v>41244</v>
      </c>
      <c r="CT2" s="14">
        <v>41275</v>
      </c>
      <c r="CU2" s="14">
        <v>41306</v>
      </c>
      <c r="CV2" s="14">
        <v>41334</v>
      </c>
      <c r="CW2" s="14">
        <v>41365</v>
      </c>
      <c r="CX2" s="14">
        <v>41395</v>
      </c>
      <c r="CY2" s="14">
        <v>41426</v>
      </c>
      <c r="CZ2" s="14">
        <v>41456</v>
      </c>
    </row>
    <row r="3" spans="4:104">
      <c r="D3" s="15" t="s">
        <v>17</v>
      </c>
      <c r="E3" s="26">
        <f>'Orig. App C - restatement'!C3-'Revised App C - restatement'!C3</f>
        <v>0</v>
      </c>
      <c r="F3" s="26">
        <f>'Orig. App C - restatement'!D3-'Revised App C - restatement'!D3</f>
        <v>0</v>
      </c>
      <c r="G3" s="26">
        <f>'Orig. App C - restatement'!E3-'Revised App C - restatement'!E3</f>
        <v>0</v>
      </c>
      <c r="H3" s="26">
        <f>'Orig. App C - restatement'!F3-'Revised App C - restatement'!F3</f>
        <v>0</v>
      </c>
      <c r="I3" s="26">
        <f>'Orig. App C - restatement'!G3-'Revised App C - restatement'!G3</f>
        <v>0</v>
      </c>
      <c r="J3" s="26">
        <f>'Orig. App C - restatement'!H3-'Revised App C - restatement'!H3</f>
        <v>0</v>
      </c>
      <c r="K3" s="26">
        <f>'Orig. App C - restatement'!I3-'Revised App C - restatement'!I3</f>
        <v>0</v>
      </c>
      <c r="L3" s="26">
        <f>'Orig. App C - restatement'!J3-'Revised App C - restatement'!J3</f>
        <v>0</v>
      </c>
      <c r="M3" s="26">
        <f>'Orig. App C - restatement'!K3-'Revised App C - restatement'!K3</f>
        <v>0</v>
      </c>
      <c r="N3" s="26">
        <f>'Orig. App C - restatement'!L3-'Revised App C - restatement'!L3</f>
        <v>0</v>
      </c>
      <c r="O3" s="26">
        <f>'Orig. App C - restatement'!M3-'Revised App C - restatement'!M3</f>
        <v>0</v>
      </c>
      <c r="P3" s="26">
        <f>'Orig. App C - restatement'!N3-'Revised App C - restatement'!N3</f>
        <v>0</v>
      </c>
      <c r="Q3" s="26">
        <f>'Orig. App C - restatement'!O3-'Revised App C - restatement'!O3</f>
        <v>0</v>
      </c>
      <c r="R3" s="26">
        <f>'Orig. App C - restatement'!P3-'Revised App C - restatement'!P3</f>
        <v>0</v>
      </c>
      <c r="S3" s="26">
        <f>'Orig. App C - restatement'!Q3-'Revised App C - restatement'!Q3</f>
        <v>0</v>
      </c>
      <c r="T3" s="26">
        <f>'Orig. App C - restatement'!R3-'Revised App C - restatement'!R3</f>
        <v>0</v>
      </c>
      <c r="U3" s="26">
        <f>'Orig. App C - restatement'!S3-'Revised App C - restatement'!S3</f>
        <v>0</v>
      </c>
      <c r="V3" s="26">
        <f>'Orig. App C - restatement'!T3-'Revised App C - restatement'!T3</f>
        <v>0</v>
      </c>
      <c r="W3" s="26">
        <f>'Orig. App C - restatement'!U3-'Revised App C - restatement'!U3</f>
        <v>0</v>
      </c>
      <c r="X3" s="26">
        <f>'Orig. App C - restatement'!V3-'Revised App C - restatement'!V3</f>
        <v>0</v>
      </c>
      <c r="Y3" s="26">
        <f>'Orig. App C - restatement'!W3-'Revised App C - restatement'!W3</f>
        <v>0</v>
      </c>
      <c r="Z3" s="26">
        <f>'Orig. App C - restatement'!X3-'Revised App C - restatement'!X3</f>
        <v>0</v>
      </c>
      <c r="AA3" s="26">
        <f>'Orig. App C - restatement'!Y3-'Revised App C - restatement'!Y3</f>
        <v>0</v>
      </c>
      <c r="AB3" s="26">
        <f>'Orig. App C - restatement'!Z3-'Revised App C - restatement'!Z3</f>
        <v>0</v>
      </c>
      <c r="AC3" s="26">
        <f>'Orig. App C - restatement'!AA3-'Revised App C - restatement'!AA3</f>
        <v>0</v>
      </c>
      <c r="AD3" s="26">
        <f>'Orig. App C - restatement'!AB3-'Revised App C - restatement'!AB3</f>
        <v>0</v>
      </c>
      <c r="AE3" s="26">
        <f>'Orig. App C - restatement'!AC3-'Revised App C - restatement'!AC3</f>
        <v>0</v>
      </c>
      <c r="AF3" s="26">
        <f>'Orig. App C - restatement'!AD3-'Revised App C - restatement'!AD3</f>
        <v>0</v>
      </c>
      <c r="AG3" s="26">
        <f>'Orig. App C - restatement'!AE3-'Revised App C - restatement'!AE3</f>
        <v>0</v>
      </c>
      <c r="AH3" s="26">
        <f>'Orig. App C - restatement'!AF3-'Revised App C - restatement'!AF3</f>
        <v>0</v>
      </c>
      <c r="AI3" s="26">
        <f>'Orig. App C - restatement'!AG3-'Revised App C - restatement'!AG3</f>
        <v>0</v>
      </c>
      <c r="AJ3" s="26">
        <f>'Orig. App C - restatement'!AH3-'Revised App C - restatement'!AH3</f>
        <v>0</v>
      </c>
      <c r="AK3" s="26">
        <f>'Orig. App C - restatement'!AI3-'Revised App C - restatement'!AI3</f>
        <v>0</v>
      </c>
      <c r="AL3" s="26">
        <f>'Orig. App C - restatement'!AJ3-'Revised App C - restatement'!AJ3</f>
        <v>0</v>
      </c>
      <c r="AM3" s="26">
        <f>'Orig. App C - restatement'!AK3-'Revised App C - restatement'!AK3</f>
        <v>0</v>
      </c>
      <c r="AN3" s="26">
        <f>'Orig. App C - restatement'!AL3-'Revised App C - restatement'!AL3</f>
        <v>0</v>
      </c>
      <c r="AO3" s="26">
        <f>'Orig. App C - restatement'!AM3-'Revised App C - restatement'!AM3</f>
        <v>0</v>
      </c>
      <c r="AP3" s="26">
        <f>'Orig. App C - restatement'!AN3-'Revised App C - restatement'!AN3</f>
        <v>0</v>
      </c>
      <c r="AQ3" s="26">
        <f>'Orig. App C - restatement'!AO3-'Revised App C - restatement'!AO3</f>
        <v>0</v>
      </c>
      <c r="AR3" s="26">
        <f>'Orig. App C - restatement'!AP3-'Revised App C - restatement'!AP3</f>
        <v>0</v>
      </c>
      <c r="AS3" s="26">
        <f>'Orig. App C - restatement'!AQ3-'Revised App C - restatement'!AQ3</f>
        <v>0</v>
      </c>
      <c r="AT3" s="26">
        <f>'Orig. App C - restatement'!AR3-'Revised App C - restatement'!AR3</f>
        <v>0</v>
      </c>
      <c r="AU3" s="26">
        <f>'Orig. App C - restatement'!AS3-'Revised App C - restatement'!AS3</f>
        <v>0</v>
      </c>
      <c r="AV3" s="26">
        <f>'Orig. App C - restatement'!AT3-'Revised App C - restatement'!AT3</f>
        <v>0</v>
      </c>
      <c r="AW3" s="26">
        <f>'Orig. App C - restatement'!AU3-'Revised App C - restatement'!AU3</f>
        <v>0</v>
      </c>
      <c r="AX3" s="26">
        <f>'Orig. App C - restatement'!AV3-'Revised App C - restatement'!AV3</f>
        <v>0</v>
      </c>
      <c r="AY3" s="26">
        <f>'Orig. App C - restatement'!AW3-'Revised App C - restatement'!AW3</f>
        <v>0</v>
      </c>
      <c r="AZ3" s="26">
        <f>'Orig. App C - restatement'!AX3-'Revised App C - restatement'!AX3</f>
        <v>0</v>
      </c>
      <c r="BA3" s="26">
        <f>'Orig. App C - restatement'!AY3-'Revised App C - restatement'!AY3</f>
        <v>0</v>
      </c>
      <c r="BB3" s="26">
        <f>'Orig. App C - restatement'!AZ3-'Revised App C - restatement'!AZ3</f>
        <v>0</v>
      </c>
      <c r="BC3" s="26">
        <f>'Orig. App C - restatement'!BA3-'Revised App C - restatement'!BA3</f>
        <v>0</v>
      </c>
      <c r="BD3" s="26">
        <f>'Orig. App C - restatement'!BB3-'Revised App C - restatement'!BB3</f>
        <v>0</v>
      </c>
      <c r="BE3" s="26">
        <f>'Orig. App C - restatement'!BC3-'Revised App C - restatement'!BC3</f>
        <v>0</v>
      </c>
      <c r="BF3" s="26">
        <f>'Orig. App C - restatement'!BD3-'Revised App C - restatement'!BD3</f>
        <v>0</v>
      </c>
      <c r="BG3" s="26">
        <f>'Orig. App C - restatement'!BE3-'Revised App C - restatement'!BE3</f>
        <v>0</v>
      </c>
      <c r="BH3" s="26">
        <f>'Orig. App C - restatement'!BF3-'Revised App C - restatement'!BF3</f>
        <v>0</v>
      </c>
      <c r="BI3" s="26">
        <f>'Orig. App C - restatement'!BG3-'Revised App C - restatement'!BG3</f>
        <v>0</v>
      </c>
      <c r="BJ3" s="26">
        <f>'Orig. App C - restatement'!BH3-'Revised App C - restatement'!BH3</f>
        <v>0</v>
      </c>
      <c r="BK3" s="26">
        <f>'Orig. App C - restatement'!BI3-'Revised App C - restatement'!BI3</f>
        <v>0</v>
      </c>
      <c r="BL3" s="26">
        <f>'Orig. App C - restatement'!BJ3-'Revised App C - restatement'!BJ3</f>
        <v>0</v>
      </c>
      <c r="BM3" s="26">
        <f>'Orig. App C - restatement'!BK3-'Revised App C - restatement'!BK3</f>
        <v>1.4051109999995788</v>
      </c>
      <c r="BN3" s="26">
        <f>'Orig. App C - restatement'!BL3-'Revised App C - restatement'!BL3</f>
        <v>1.2804420000004484</v>
      </c>
      <c r="BO3" s="26">
        <f>'Orig. App C - restatement'!BM3-'Revised App C - restatement'!BM3</f>
        <v>1.2624659999999039</v>
      </c>
      <c r="BP3" s="26">
        <f>'Orig. App C - restatement'!BN3-'Revised App C - restatement'!BN3</f>
        <v>1.3291409999998223</v>
      </c>
      <c r="BQ3" s="26">
        <f>'Orig. App C - restatement'!BO3-'Revised App C - restatement'!BO3</f>
        <v>1.3860979999993788</v>
      </c>
      <c r="BR3" s="26">
        <f>'Orig. App C - restatement'!BP3-'Revised App C - restatement'!BP3</f>
        <v>1.3995660000000498</v>
      </c>
      <c r="BS3" s="26">
        <f>'Orig. App C - restatement'!BQ3-'Revised App C - restatement'!BQ3</f>
        <v>1.7773440000004257</v>
      </c>
      <c r="BT3" s="26">
        <f>'Orig. App C - restatement'!BR3-'Revised App C - restatement'!BR3</f>
        <v>1.9529280000003837</v>
      </c>
      <c r="BU3" s="26">
        <f>'Orig. App C - restatement'!BS3-'Revised App C - restatement'!BS3</f>
        <v>2.2358449999994718</v>
      </c>
      <c r="BV3" s="26">
        <f>'Orig. App C - restatement'!BT3-'Revised App C - restatement'!BT3</f>
        <v>2.1989680000001499</v>
      </c>
      <c r="BW3" s="26">
        <f>'Orig. App C - restatement'!BU3-'Revised App C - restatement'!BU3</f>
        <v>1.8412949999999455</v>
      </c>
      <c r="BX3" s="26">
        <f>'Orig. App C - restatement'!BV3-'Revised App C - restatement'!BV3</f>
        <v>1.8011020000001281</v>
      </c>
      <c r="BY3" s="26">
        <f>'Orig. App C - restatement'!BW3-'Revised App C - restatement'!BW3</f>
        <v>1.4051109999999198</v>
      </c>
      <c r="BZ3" s="26">
        <f>'Orig. App C - restatement'!BX3-'Revised App C - restatement'!BX3</f>
        <v>1.2804419999997663</v>
      </c>
      <c r="CA3" s="26">
        <f>'Orig. App C - restatement'!BY3-'Revised App C - restatement'!BY3</f>
        <v>1.2624659999996766</v>
      </c>
      <c r="CB3" s="26">
        <f>'Orig. App C - restatement'!BZ3-'Revised App C - restatement'!BZ3</f>
        <v>1.3291409999998223</v>
      </c>
      <c r="CC3" s="26">
        <f>'Orig. App C - restatement'!CA3-'Revised App C - restatement'!CA3</f>
        <v>1.3860980000001746</v>
      </c>
      <c r="CD3" s="26">
        <f>'Orig. App C - restatement'!CB3-'Revised App C - restatement'!CB3</f>
        <v>1.3995660000001635</v>
      </c>
      <c r="CE3" s="26">
        <f>'Orig. App C - restatement'!CC3-'Revised App C - restatement'!CC3</f>
        <v>1.7773440000001983</v>
      </c>
      <c r="CF3" s="26">
        <f>'Orig. App C - restatement'!CD3-'Revised App C - restatement'!CD3</f>
        <v>1.9529279999999289</v>
      </c>
      <c r="CG3" s="26">
        <f>'Orig. App C - restatement'!CE3-'Revised App C - restatement'!CE3</f>
        <v>2.2358449999996992</v>
      </c>
      <c r="CH3" s="26">
        <f>'Orig. App C - restatement'!CF3-'Revised App C - restatement'!CF3</f>
        <v>2.1989679999994678</v>
      </c>
      <c r="CI3" s="26">
        <f>'Orig. App C - restatement'!CG3-'Revised App C - restatement'!CG3</f>
        <v>1.8412950000004003</v>
      </c>
      <c r="CJ3" s="26">
        <f>'Orig. App C - restatement'!CH3-'Revised App C - restatement'!CH3</f>
        <v>1.8011019999992186</v>
      </c>
      <c r="CK3" s="26">
        <f>'Orig. App C - restatement'!CI3-'Revised App C - restatement'!CI3</f>
        <v>1.4051110000000335</v>
      </c>
      <c r="CL3" s="26">
        <f>'Orig. App C - restatement'!CJ3-'Revised App C - restatement'!CJ3</f>
        <v>1.280442000000221</v>
      </c>
      <c r="CM3" s="26">
        <f>'Orig. App C - restatement'!CK3-'Revised App C - restatement'!CK3</f>
        <v>1.2624660000001313</v>
      </c>
      <c r="CN3" s="26">
        <f>'Orig. App C - restatement'!CL3-'Revised App C - restatement'!CL3</f>
        <v>-794.38475799999992</v>
      </c>
      <c r="CO3" s="26">
        <f>'Orig. App C - restatement'!CM3-'Revised App C - restatement'!CM3</f>
        <v>-786.09810600000003</v>
      </c>
      <c r="CP3" s="26">
        <f>'Orig. App C - restatement'!CN3-'Revised App C - restatement'!CN3</f>
        <v>-818.63758699999994</v>
      </c>
      <c r="CQ3" s="26">
        <f>'Orig. App C - restatement'!CO3-'Revised App C - restatement'!CO3</f>
        <v>-961.02910200000008</v>
      </c>
      <c r="CR3" s="26">
        <f>'Orig. App C - restatement'!CP3-'Revised App C - restatement'!CP3</f>
        <v>-1080.23874</v>
      </c>
      <c r="CS3" s="26">
        <f>'Orig. App C - restatement'!CQ3-'Revised App C - restatement'!CQ3</f>
        <v>-1176.147571</v>
      </c>
      <c r="CT3" s="26">
        <f>'Orig. App C - restatement'!CR3-'Revised App C - restatement'!CR3</f>
        <v>-1206.3811310000001</v>
      </c>
      <c r="CU3" s="26">
        <f>'Orig. App C - restatement'!CS3-'Revised App C - restatement'!CS3</f>
        <v>-1063.5001500000001</v>
      </c>
      <c r="CV3" s="26">
        <f>'Orig. App C - restatement'!CT3-'Revised App C - restatement'!CT3</f>
        <v>-1147.728249</v>
      </c>
      <c r="CW3" s="26">
        <f>'Orig. App C - restatement'!CU3-'Revised App C - restatement'!CU3</f>
        <v>0</v>
      </c>
      <c r="CX3" s="26">
        <f>'Orig. App C - restatement'!CV3-'Revised App C - restatement'!CV3</f>
        <v>0</v>
      </c>
      <c r="CY3" s="26">
        <f>'Orig. App C - restatement'!CW3-'Revised App C - restatement'!CW3</f>
        <v>0</v>
      </c>
      <c r="CZ3" s="26">
        <f>'Orig. App C - restatement'!CX3-'Revised App C - restatement'!CX3</f>
        <v>0</v>
      </c>
    </row>
    <row r="4" spans="4:104">
      <c r="D4" s="15" t="s">
        <v>18</v>
      </c>
      <c r="E4" s="26">
        <f>'Orig. App C - restatement'!C4-'Revised App C - restatement'!C4</f>
        <v>0</v>
      </c>
      <c r="F4" s="26">
        <f>'Orig. App C - restatement'!D4-'Revised App C - restatement'!D4</f>
        <v>0</v>
      </c>
      <c r="G4" s="26">
        <f>'Orig. App C - restatement'!E4-'Revised App C - restatement'!E4</f>
        <v>0</v>
      </c>
      <c r="H4" s="26">
        <f>'Orig. App C - restatement'!F4-'Revised App C - restatement'!F4</f>
        <v>0</v>
      </c>
      <c r="I4" s="26">
        <f>'Orig. App C - restatement'!G4-'Revised App C - restatement'!G4</f>
        <v>0</v>
      </c>
      <c r="J4" s="26">
        <f>'Orig. App C - restatement'!H4-'Revised App C - restatement'!H4</f>
        <v>0</v>
      </c>
      <c r="K4" s="26">
        <f>'Orig. App C - restatement'!I4-'Revised App C - restatement'!I4</f>
        <v>0</v>
      </c>
      <c r="L4" s="26">
        <f>'Orig. App C - restatement'!J4-'Revised App C - restatement'!J4</f>
        <v>0</v>
      </c>
      <c r="M4" s="26">
        <f>'Orig. App C - restatement'!K4-'Revised App C - restatement'!K4</f>
        <v>0</v>
      </c>
      <c r="N4" s="26">
        <f>'Orig. App C - restatement'!L4-'Revised App C - restatement'!L4</f>
        <v>0</v>
      </c>
      <c r="O4" s="26">
        <f>'Orig. App C - restatement'!M4-'Revised App C - restatement'!M4</f>
        <v>0</v>
      </c>
      <c r="P4" s="26">
        <f>'Orig. App C - restatement'!N4-'Revised App C - restatement'!N4</f>
        <v>0</v>
      </c>
      <c r="Q4" s="26">
        <f>'Orig. App C - restatement'!O4-'Revised App C - restatement'!O4</f>
        <v>0</v>
      </c>
      <c r="R4" s="26">
        <f>'Orig. App C - restatement'!P4-'Revised App C - restatement'!P4</f>
        <v>0</v>
      </c>
      <c r="S4" s="26">
        <f>'Orig. App C - restatement'!Q4-'Revised App C - restatement'!Q4</f>
        <v>0</v>
      </c>
      <c r="T4" s="26">
        <f>'Orig. App C - restatement'!R4-'Revised App C - restatement'!R4</f>
        <v>0</v>
      </c>
      <c r="U4" s="26">
        <f>'Orig. App C - restatement'!S4-'Revised App C - restatement'!S4</f>
        <v>0</v>
      </c>
      <c r="V4" s="26">
        <f>'Orig. App C - restatement'!T4-'Revised App C - restatement'!T4</f>
        <v>0</v>
      </c>
      <c r="W4" s="26">
        <f>'Orig. App C - restatement'!U4-'Revised App C - restatement'!U4</f>
        <v>0</v>
      </c>
      <c r="X4" s="26">
        <f>'Orig. App C - restatement'!V4-'Revised App C - restatement'!V4</f>
        <v>0</v>
      </c>
      <c r="Y4" s="26">
        <f>'Orig. App C - restatement'!W4-'Revised App C - restatement'!W4</f>
        <v>0</v>
      </c>
      <c r="Z4" s="26">
        <f>'Orig. App C - restatement'!X4-'Revised App C - restatement'!X4</f>
        <v>0</v>
      </c>
      <c r="AA4" s="26">
        <f>'Orig. App C - restatement'!Y4-'Revised App C - restatement'!Y4</f>
        <v>0</v>
      </c>
      <c r="AB4" s="26">
        <f>'Orig. App C - restatement'!Z4-'Revised App C - restatement'!Z4</f>
        <v>0</v>
      </c>
      <c r="AC4" s="26">
        <f>'Orig. App C - restatement'!AA4-'Revised App C - restatement'!AA4</f>
        <v>0</v>
      </c>
      <c r="AD4" s="26">
        <f>'Orig. App C - restatement'!AB4-'Revised App C - restatement'!AB4</f>
        <v>0</v>
      </c>
      <c r="AE4" s="26">
        <f>'Orig. App C - restatement'!AC4-'Revised App C - restatement'!AC4</f>
        <v>0</v>
      </c>
      <c r="AF4" s="26">
        <f>'Orig. App C - restatement'!AD4-'Revised App C - restatement'!AD4</f>
        <v>0</v>
      </c>
      <c r="AG4" s="26">
        <f>'Orig. App C - restatement'!AE4-'Revised App C - restatement'!AE4</f>
        <v>0</v>
      </c>
      <c r="AH4" s="26">
        <f>'Orig. App C - restatement'!AF4-'Revised App C - restatement'!AF4</f>
        <v>0</v>
      </c>
      <c r="AI4" s="26">
        <f>'Orig. App C - restatement'!AG4-'Revised App C - restatement'!AG4</f>
        <v>0</v>
      </c>
      <c r="AJ4" s="26">
        <f>'Orig. App C - restatement'!AH4-'Revised App C - restatement'!AH4</f>
        <v>0</v>
      </c>
      <c r="AK4" s="26">
        <f>'Orig. App C - restatement'!AI4-'Revised App C - restatement'!AI4</f>
        <v>0</v>
      </c>
      <c r="AL4" s="26">
        <f>'Orig. App C - restatement'!AJ4-'Revised App C - restatement'!AJ4</f>
        <v>0</v>
      </c>
      <c r="AM4" s="26">
        <f>'Orig. App C - restatement'!AK4-'Revised App C - restatement'!AK4</f>
        <v>0</v>
      </c>
      <c r="AN4" s="26">
        <f>'Orig. App C - restatement'!AL4-'Revised App C - restatement'!AL4</f>
        <v>0</v>
      </c>
      <c r="AO4" s="26">
        <f>'Orig. App C - restatement'!AM4-'Revised App C - restatement'!AM4</f>
        <v>0</v>
      </c>
      <c r="AP4" s="26">
        <f>'Orig. App C - restatement'!AN4-'Revised App C - restatement'!AN4</f>
        <v>0</v>
      </c>
      <c r="AQ4" s="26">
        <f>'Orig. App C - restatement'!AO4-'Revised App C - restatement'!AO4</f>
        <v>4.5574655160862676E-14</v>
      </c>
      <c r="AR4" s="26">
        <f>'Orig. App C - restatement'!AP4-'Revised App C - restatement'!AP4</f>
        <v>0</v>
      </c>
      <c r="AS4" s="26">
        <f>'Orig. App C - restatement'!AQ4-'Revised App C - restatement'!AQ4</f>
        <v>-4.2632564145606011E-14</v>
      </c>
      <c r="AT4" s="26">
        <f>'Orig. App C - restatement'!AR4-'Revised App C - restatement'!AR4</f>
        <v>0</v>
      </c>
      <c r="AU4" s="26">
        <f>'Orig. App C - restatement'!AS4-'Revised App C - restatement'!AS4</f>
        <v>-2.4868995751603507E-14</v>
      </c>
      <c r="AV4" s="26">
        <f>'Orig. App C - restatement'!AT4-'Revised App C - restatement'!AT4</f>
        <v>5.2402526762307389E-14</v>
      </c>
      <c r="AW4" s="26">
        <f>'Orig. App C - restatement'!AU4-'Revised App C - restatement'!AU4</f>
        <v>-1.1168843627729075E-13</v>
      </c>
      <c r="AX4" s="26">
        <f>'Orig. App C - restatement'!AV4-'Revised App C - restatement'!AV4</f>
        <v>-8.3488771451811772E-14</v>
      </c>
      <c r="AY4" s="26">
        <f>'Orig. App C - restatement'!AW4-'Revised App C - restatement'!AW4</f>
        <v>6.3948846218409017E-14</v>
      </c>
      <c r="AZ4" s="26">
        <f>'Orig. App C - restatement'!AX4-'Revised App C - restatement'!AX4</f>
        <v>-1.1368683772161603E-13</v>
      </c>
      <c r="BA4" s="26">
        <f>'Orig. App C - restatement'!AY4-'Revised App C - restatement'!AY4</f>
        <v>3.5527136788005009E-14</v>
      </c>
      <c r="BB4" s="26">
        <f>'Orig. App C - restatement'!AZ4-'Revised App C - restatement'!AZ4</f>
        <v>-7.2830630415410269E-14</v>
      </c>
      <c r="BC4" s="26">
        <f>'Orig. App C - restatement'!BA4-'Revised App C - restatement'!BA4</f>
        <v>-2.1316282072803006E-14</v>
      </c>
      <c r="BD4" s="26">
        <f>'Orig. App C - restatement'!BB4-'Revised App C - restatement'!BB4</f>
        <v>3.3639757646142243E-14</v>
      </c>
      <c r="BE4" s="26">
        <f>'Orig. App C - restatement'!BC4-'Revised App C - restatement'!BC4</f>
        <v>3.6415315207705135E-14</v>
      </c>
      <c r="BF4" s="26">
        <f>'Orig. App C - restatement'!BD4-'Revised App C - restatement'!BD4</f>
        <v>0</v>
      </c>
      <c r="BG4" s="26">
        <f>'Orig. App C - restatement'!BE4-'Revised App C - restatement'!BE4</f>
        <v>-2.4868995751603507E-14</v>
      </c>
      <c r="BH4" s="26">
        <f>'Orig. App C - restatement'!BF4-'Revised App C - restatement'!BF4</f>
        <v>1.2878587085651816E-14</v>
      </c>
      <c r="BI4" s="26">
        <f>'Orig. App C - restatement'!BG4-'Revised App C - restatement'!BG4</f>
        <v>5.0182080713057076E-14</v>
      </c>
      <c r="BJ4" s="26">
        <f>'Orig. App C - restatement'!BH4-'Revised App C - restatement'!BH4</f>
        <v>6.4392935428259079E-14</v>
      </c>
      <c r="BK4" s="26">
        <f>'Orig. App C - restatement'!BI4-'Revised App C - restatement'!BI4</f>
        <v>0</v>
      </c>
      <c r="BL4" s="26">
        <f>'Orig. App C - restatement'!BJ4-'Revised App C - restatement'!BJ4</f>
        <v>-6.3948846218409017E-14</v>
      </c>
      <c r="BM4" s="26">
        <f>'Orig. App C - restatement'!BK4-'Revised App C - restatement'!BK4</f>
        <v>1.8007199999999521</v>
      </c>
      <c r="BN4" s="26">
        <f>'Orig. App C - restatement'!BL4-'Revised App C - restatement'!BL4</f>
        <v>1.8048470000001022</v>
      </c>
      <c r="BO4" s="26">
        <f>'Orig. App C - restatement'!BM4-'Revised App C - restatement'!BM4</f>
        <v>-7.0432999999525236E-2</v>
      </c>
      <c r="BP4" s="26">
        <f>'Orig. App C - restatement'!BN4-'Revised App C - restatement'!BN4</f>
        <v>0.10069699999996828</v>
      </c>
      <c r="BQ4" s="26">
        <f>'Orig. App C - restatement'!BO4-'Revised App C - restatement'!BO4</f>
        <v>1.8192000000112785E-2</v>
      </c>
      <c r="BR4" s="26">
        <f>'Orig. App C - restatement'!BP4-'Revised App C - restatement'!BP4</f>
        <v>3.0335000000718537E-2</v>
      </c>
      <c r="BS4" s="26">
        <f>'Orig. App C - restatement'!BQ4-'Revised App C - restatement'!BQ4</f>
        <v>2.4030000006405317E-3</v>
      </c>
      <c r="BT4" s="26">
        <f>'Orig. App C - restatement'!BR4-'Revised App C - restatement'!BR4</f>
        <v>1.6804000000320229E-2</v>
      </c>
      <c r="BU4" s="26">
        <f>'Orig. App C - restatement'!BS4-'Revised App C - restatement'!BS4</f>
        <v>-2.4721999999997024E-2</v>
      </c>
      <c r="BV4" s="26">
        <f>'Orig. App C - restatement'!BT4-'Revised App C - restatement'!BT4</f>
        <v>-3.2003000000031534E-2</v>
      </c>
      <c r="BW4" s="26">
        <f>'Orig. App C - restatement'!BU4-'Revised App C - restatement'!BU4</f>
        <v>-0.10220699999968019</v>
      </c>
      <c r="BX4" s="26">
        <f>'Orig. App C - restatement'!BV4-'Revised App C - restatement'!BV4</f>
        <v>-6.8773000000646789E-2</v>
      </c>
      <c r="BY4" s="26">
        <f>'Orig. App C - restatement'!BW4-'Revised App C - restatement'!BW4</f>
        <v>-4.0574999999989814E-2</v>
      </c>
      <c r="BZ4" s="26">
        <f>'Orig. App C - restatement'!BX4-'Revised App C - restatement'!BX4</f>
        <v>3.7449999999807915E-3</v>
      </c>
      <c r="CA4" s="26">
        <f>'Orig. App C - restatement'!BY4-'Revised App C - restatement'!BY4</f>
        <v>-7.043299999975261E-2</v>
      </c>
      <c r="CB4" s="26">
        <f>'Orig. App C - restatement'!BZ4-'Revised App C - restatement'!BZ4</f>
        <v>0.10069699999996828</v>
      </c>
      <c r="CC4" s="26">
        <f>'Orig. App C - restatement'!CA4-'Revised App C - restatement'!CA4</f>
        <v>1.8192000000453845E-2</v>
      </c>
      <c r="CD4" s="26">
        <f>'Orig. App C - restatement'!CB4-'Revised App C - restatement'!CB4</f>
        <v>3.0335000000150103E-2</v>
      </c>
      <c r="CE4" s="26">
        <f>'Orig. App C - restatement'!CC4-'Revised App C - restatement'!CC4</f>
        <v>2.4029999995036633E-3</v>
      </c>
      <c r="CF4" s="26">
        <f>'Orig. App C - restatement'!CD4-'Revised App C - restatement'!CD4</f>
        <v>1.6803999999638108E-2</v>
      </c>
      <c r="CG4" s="26">
        <f>'Orig. App C - restatement'!CE4-'Revised App C - restatement'!CE4</f>
        <v>-2.4721999999997024E-2</v>
      </c>
      <c r="CH4" s="26">
        <f>'Orig. App C - restatement'!CF4-'Revised App C - restatement'!CF4</f>
        <v>-3.200299999980416E-2</v>
      </c>
      <c r="CI4" s="26">
        <f>'Orig. App C - restatement'!CG4-'Revised App C - restatement'!CG4</f>
        <v>-0.10220699999922545</v>
      </c>
      <c r="CJ4" s="26">
        <f>'Orig. App C - restatement'!CH4-'Revised App C - restatement'!CH4</f>
        <v>-6.8772999999282547E-2</v>
      </c>
      <c r="CK4" s="26">
        <f>'Orig. App C - restatement'!CI4-'Revised App C - restatement'!CI4</f>
        <v>-4.0575000000217187E-2</v>
      </c>
      <c r="CL4" s="26">
        <f>'Orig. App C - restatement'!CJ4-'Revised App C - restatement'!CJ4</f>
        <v>3.745000001003973E-3</v>
      </c>
      <c r="CM4" s="26">
        <f>'Orig. App C - restatement'!CK4-'Revised App C - restatement'!CK4</f>
        <v>-7.043299999975261E-2</v>
      </c>
      <c r="CN4" s="26">
        <f>'Orig. App C - restatement'!CL4-'Revised App C - restatement'!CL4</f>
        <v>0.10069699999951354</v>
      </c>
      <c r="CO4" s="26">
        <f>'Orig. App C - restatement'!CM4-'Revised App C - restatement'!CM4</f>
        <v>-0.70461699999998473</v>
      </c>
      <c r="CP4" s="26">
        <f>'Orig. App C - restatement'!CN4-'Revised App C - restatement'!CN4</f>
        <v>-0.31343300000003183</v>
      </c>
      <c r="CQ4" s="26">
        <f>'Orig. App C - restatement'!CO4-'Revised App C - restatement'!CO4</f>
        <v>0.19618700000012268</v>
      </c>
      <c r="CR4" s="26">
        <f>'Orig. App C - restatement'!CP4-'Revised App C - restatement'!CP4</f>
        <v>-0.68860500000005231</v>
      </c>
      <c r="CS4" s="26">
        <f>'Orig. App C - restatement'!CQ4-'Revised App C - restatement'!CQ4</f>
        <v>0.35813199999995504</v>
      </c>
      <c r="CT4" s="26">
        <f>'Orig. App C - restatement'!CR4-'Revised App C - restatement'!CR4</f>
        <v>6.1365889999999581</v>
      </c>
      <c r="CU4" s="26">
        <f>'Orig. App C - restatement'!CS4-'Revised App C - restatement'!CS4</f>
        <v>-19.060791999999992</v>
      </c>
      <c r="CV4" s="26">
        <f>'Orig. App C - restatement'!CT4-'Revised App C - restatement'!CT4</f>
        <v>8.4914220000000569</v>
      </c>
      <c r="CW4" s="26">
        <f>'Orig. App C - restatement'!CU4-'Revised App C - restatement'!CU4</f>
        <v>0</v>
      </c>
      <c r="CX4" s="26">
        <f>'Orig. App C - restatement'!CV4-'Revised App C - restatement'!CV4</f>
        <v>0</v>
      </c>
      <c r="CY4" s="26">
        <f>'Orig. App C - restatement'!CW4-'Revised App C - restatement'!CW4</f>
        <v>0</v>
      </c>
      <c r="CZ4" s="26">
        <f>'Orig. App C - restatement'!CX4-'Revised App C - restatement'!CX4</f>
        <v>0</v>
      </c>
    </row>
    <row r="5" spans="4:104">
      <c r="D5" s="15" t="s">
        <v>19</v>
      </c>
      <c r="E5" s="26">
        <f>'Orig. App C - restatement'!C5-'Revised App C - restatement'!C5</f>
        <v>0</v>
      </c>
      <c r="F5" s="26">
        <f>'Orig. App C - restatement'!D5-'Revised App C - restatement'!D5</f>
        <v>0</v>
      </c>
      <c r="G5" s="26">
        <f>'Orig. App C - restatement'!E5-'Revised App C - restatement'!E5</f>
        <v>0</v>
      </c>
      <c r="H5" s="26">
        <f>'Orig. App C - restatement'!F5-'Revised App C - restatement'!F5</f>
        <v>0</v>
      </c>
      <c r="I5" s="26">
        <f>'Orig. App C - restatement'!G5-'Revised App C - restatement'!G5</f>
        <v>0</v>
      </c>
      <c r="J5" s="26">
        <f>'Orig. App C - restatement'!H5-'Revised App C - restatement'!H5</f>
        <v>0</v>
      </c>
      <c r="K5" s="26">
        <f>'Orig. App C - restatement'!I5-'Revised App C - restatement'!I5</f>
        <v>0</v>
      </c>
      <c r="L5" s="26">
        <f>'Orig. App C - restatement'!J5-'Revised App C - restatement'!J5</f>
        <v>0</v>
      </c>
      <c r="M5" s="26">
        <f>'Orig. App C - restatement'!K5-'Revised App C - restatement'!K5</f>
        <v>0</v>
      </c>
      <c r="N5" s="26">
        <f>'Orig. App C - restatement'!L5-'Revised App C - restatement'!L5</f>
        <v>0</v>
      </c>
      <c r="O5" s="26">
        <f>'Orig. App C - restatement'!M5-'Revised App C - restatement'!M5</f>
        <v>0</v>
      </c>
      <c r="P5" s="26">
        <f>'Orig. App C - restatement'!N5-'Revised App C - restatement'!N5</f>
        <v>0</v>
      </c>
      <c r="Q5" s="26">
        <f>'Orig. App C - restatement'!O5-'Revised App C - restatement'!O5</f>
        <v>0</v>
      </c>
      <c r="R5" s="26">
        <f>'Orig. App C - restatement'!P5-'Revised App C - restatement'!P5</f>
        <v>0</v>
      </c>
      <c r="S5" s="26">
        <f>'Orig. App C - restatement'!Q5-'Revised App C - restatement'!Q5</f>
        <v>0</v>
      </c>
      <c r="T5" s="26">
        <f>'Orig. App C - restatement'!R5-'Revised App C - restatement'!R5</f>
        <v>0</v>
      </c>
      <c r="U5" s="26">
        <f>'Orig. App C - restatement'!S5-'Revised App C - restatement'!S5</f>
        <v>0</v>
      </c>
      <c r="V5" s="26">
        <f>'Orig. App C - restatement'!T5-'Revised App C - restatement'!T5</f>
        <v>0</v>
      </c>
      <c r="W5" s="26">
        <f>'Orig. App C - restatement'!U5-'Revised App C - restatement'!U5</f>
        <v>0</v>
      </c>
      <c r="X5" s="26">
        <f>'Orig. App C - restatement'!V5-'Revised App C - restatement'!V5</f>
        <v>0</v>
      </c>
      <c r="Y5" s="26">
        <f>'Orig. App C - restatement'!W5-'Revised App C - restatement'!W5</f>
        <v>0</v>
      </c>
      <c r="Z5" s="26">
        <f>'Orig. App C - restatement'!X5-'Revised App C - restatement'!X5</f>
        <v>0</v>
      </c>
      <c r="AA5" s="26">
        <f>'Orig. App C - restatement'!Y5-'Revised App C - restatement'!Y5</f>
        <v>0</v>
      </c>
      <c r="AB5" s="26">
        <f>'Orig. App C - restatement'!Z5-'Revised App C - restatement'!Z5</f>
        <v>0</v>
      </c>
      <c r="AC5" s="26">
        <f>'Orig. App C - restatement'!AA5-'Revised App C - restatement'!AA5</f>
        <v>0</v>
      </c>
      <c r="AD5" s="26">
        <f>'Orig. App C - restatement'!AB5-'Revised App C - restatement'!AB5</f>
        <v>0</v>
      </c>
      <c r="AE5" s="26">
        <f>'Orig. App C - restatement'!AC5-'Revised App C - restatement'!AC5</f>
        <v>0</v>
      </c>
      <c r="AF5" s="26">
        <f>'Orig. App C - restatement'!AD5-'Revised App C - restatement'!AD5</f>
        <v>0</v>
      </c>
      <c r="AG5" s="26">
        <f>'Orig. App C - restatement'!AE5-'Revised App C - restatement'!AE5</f>
        <v>0</v>
      </c>
      <c r="AH5" s="26">
        <f>'Orig. App C - restatement'!AF5-'Revised App C - restatement'!AF5</f>
        <v>0</v>
      </c>
      <c r="AI5" s="26">
        <f>'Orig. App C - restatement'!AG5-'Revised App C - restatement'!AG5</f>
        <v>0</v>
      </c>
      <c r="AJ5" s="26">
        <f>'Orig. App C - restatement'!AH5-'Revised App C - restatement'!AH5</f>
        <v>0</v>
      </c>
      <c r="AK5" s="26">
        <f>'Orig. App C - restatement'!AI5-'Revised App C - restatement'!AI5</f>
        <v>0</v>
      </c>
      <c r="AL5" s="26">
        <f>'Orig. App C - restatement'!AJ5-'Revised App C - restatement'!AJ5</f>
        <v>0</v>
      </c>
      <c r="AM5" s="26">
        <f>'Orig. App C - restatement'!AK5-'Revised App C - restatement'!AK5</f>
        <v>0</v>
      </c>
      <c r="AN5" s="26">
        <f>'Orig. App C - restatement'!AL5-'Revised App C - restatement'!AL5</f>
        <v>0</v>
      </c>
      <c r="AO5" s="26">
        <f>'Orig. App C - restatement'!AM5-'Revised App C - restatement'!AM5</f>
        <v>0</v>
      </c>
      <c r="AP5" s="26">
        <f>'Orig. App C - restatement'!AN5-'Revised App C - restatement'!AN5</f>
        <v>0</v>
      </c>
      <c r="AQ5" s="26">
        <f>'Orig. App C - restatement'!AO5-'Revised App C - restatement'!AO5</f>
        <v>0</v>
      </c>
      <c r="AR5" s="26">
        <f>'Orig. App C - restatement'!AP5-'Revised App C - restatement'!AP5</f>
        <v>0</v>
      </c>
      <c r="AS5" s="26">
        <f>'Orig. App C - restatement'!AQ5-'Revised App C - restatement'!AQ5</f>
        <v>-1.3322676295501878E-14</v>
      </c>
      <c r="AT5" s="26">
        <f>'Orig. App C - restatement'!AR5-'Revised App C - restatement'!AR5</f>
        <v>-3.5527136788005009E-14</v>
      </c>
      <c r="AU5" s="26">
        <f>'Orig. App C - restatement'!AS5-'Revised App C - restatement'!AS5</f>
        <v>2.7533531010703882E-14</v>
      </c>
      <c r="AV5" s="26">
        <f>'Orig. App C - restatement'!AT5-'Revised App C - restatement'!AT5</f>
        <v>-1.5987211554602254E-14</v>
      </c>
      <c r="AW5" s="26">
        <f>'Orig. App C - restatement'!AU5-'Revised App C - restatement'!AU5</f>
        <v>-2.7977620220553945E-14</v>
      </c>
      <c r="AX5" s="26">
        <f>'Orig. App C - restatement'!AV5-'Revised App C - restatement'!AV5</f>
        <v>-9.7699626167013776E-15</v>
      </c>
      <c r="AY5" s="26">
        <f>'Orig. App C - restatement'!AW5-'Revised App C - restatement'!AW5</f>
        <v>9.5923269327613525E-14</v>
      </c>
      <c r="AZ5" s="26">
        <f>'Orig. App C - restatement'!AX5-'Revised App C - restatement'!AX5</f>
        <v>-3.907985046680551E-14</v>
      </c>
      <c r="BA5" s="26">
        <f>'Orig. App C - restatement'!AY5-'Revised App C - restatement'!AY5</f>
        <v>1.0658141036401503E-13</v>
      </c>
      <c r="BB5" s="26">
        <f>'Orig. App C - restatement'!AZ5-'Revised App C - restatement'!AZ5</f>
        <v>0</v>
      </c>
      <c r="BC5" s="26">
        <f>'Orig. App C - restatement'!BA5-'Revised App C - restatement'!BA5</f>
        <v>8.1712414612411521E-14</v>
      </c>
      <c r="BD5" s="26">
        <f>'Orig. App C - restatement'!BB5-'Revised App C - restatement'!BB5</f>
        <v>-1.0125233984581428E-13</v>
      </c>
      <c r="BE5" s="26">
        <f>'Orig. App C - restatement'!BC5-'Revised App C - restatement'!BC5</f>
        <v>-2.2204460492503131E-15</v>
      </c>
      <c r="BF5" s="26">
        <f>'Orig. App C - restatement'!BD5-'Revised App C - restatement'!BD5</f>
        <v>4.6185277824406512E-14</v>
      </c>
      <c r="BG5" s="26">
        <f>'Orig. App C - restatement'!BE5-'Revised App C - restatement'!BE5</f>
        <v>-7.1054273576010019E-15</v>
      </c>
      <c r="BH5" s="26">
        <f>'Orig. App C - restatement'!BF5-'Revised App C - restatement'!BF5</f>
        <v>3.1974423109204508E-14</v>
      </c>
      <c r="BI5" s="26">
        <f>'Orig. App C - restatement'!BG5-'Revised App C - restatement'!BG5</f>
        <v>-4.7961634663806763E-14</v>
      </c>
      <c r="BJ5" s="26">
        <f>'Orig. App C - restatement'!BH5-'Revised App C - restatement'!BH5</f>
        <v>0</v>
      </c>
      <c r="BK5" s="26">
        <f>'Orig. App C - restatement'!BI5-'Revised App C - restatement'!BI5</f>
        <v>-2.3092638912203256E-14</v>
      </c>
      <c r="BL5" s="26">
        <f>'Orig. App C - restatement'!BJ5-'Revised App C - restatement'!BJ5</f>
        <v>-2.3092638912203256E-14</v>
      </c>
      <c r="BM5" s="26">
        <f>'Orig. App C - restatement'!BK5-'Revised App C - restatement'!BK5</f>
        <v>2.0611320000001108</v>
      </c>
      <c r="BN5" s="26">
        <f>'Orig. App C - restatement'!BL5-'Revised App C - restatement'!BL5</f>
        <v>2.0911129999998632</v>
      </c>
      <c r="BO5" s="26">
        <f>'Orig. App C - restatement'!BM5-'Revised App C - restatement'!BM5</f>
        <v>-4.4562999999862463E-2</v>
      </c>
      <c r="BP5" s="26">
        <f>'Orig. App C - restatement'!BN5-'Revised App C - restatement'!BN5</f>
        <v>-8.5284000000114712E-2</v>
      </c>
      <c r="BQ5" s="26">
        <f>'Orig. App C - restatement'!BO5-'Revised App C - restatement'!BO5</f>
        <v>0.1264370000000099</v>
      </c>
      <c r="BR5" s="26">
        <f>'Orig. App C - restatement'!BP5-'Revised App C - restatement'!BP5</f>
        <v>2.8124999999590727E-2</v>
      </c>
      <c r="BS5" s="26">
        <f>'Orig. App C - restatement'!BQ5-'Revised App C - restatement'!BQ5</f>
        <v>2.3552999999765234E-2</v>
      </c>
      <c r="BT5" s="26">
        <f>'Orig. App C - restatement'!BR5-'Revised App C - restatement'!BR5</f>
        <v>-1.3336000000663262E-2</v>
      </c>
      <c r="BU5" s="26">
        <f>'Orig. App C - restatement'!BS5-'Revised App C - restatement'!BS5</f>
        <v>-3.1584000000179913E-2</v>
      </c>
      <c r="BV5" s="26">
        <f>'Orig. App C - restatement'!BT5-'Revised App C - restatement'!BT5</f>
        <v>-6.3436000000137938E-2</v>
      </c>
      <c r="BW5" s="26">
        <f>'Orig. App C - restatement'!BU5-'Revised App C - restatement'!BU5</f>
        <v>-0.11679400000036821</v>
      </c>
      <c r="BX5" s="26">
        <f>'Orig. App C - restatement'!BV5-'Revised App C - restatement'!BV5</f>
        <v>-0.12092900000038753</v>
      </c>
      <c r="BY5" s="26">
        <f>'Orig. App C - restatement'!BW5-'Revised App C - restatement'!BW5</f>
        <v>-7.2505999999748383E-2</v>
      </c>
      <c r="BZ5" s="26">
        <f>'Orig. App C - restatement'!BX5-'Revised App C - restatement'!BX5</f>
        <v>-3.908199999932549E-2</v>
      </c>
      <c r="CA5" s="26">
        <f>'Orig. App C - restatement'!BY5-'Revised App C - restatement'!BY5</f>
        <v>-4.456299999969815E-2</v>
      </c>
      <c r="CB5" s="26">
        <f>'Orig. App C - restatement'!BZ5-'Revised App C - restatement'!BZ5</f>
        <v>-8.5283999999774096E-2</v>
      </c>
      <c r="CC5" s="26">
        <f>'Orig. App C - restatement'!CA5-'Revised App C - restatement'!CA5</f>
        <v>0.12643700000012359</v>
      </c>
      <c r="CD5" s="26">
        <f>'Orig. App C - restatement'!CB5-'Revised App C - restatement'!CB5</f>
        <v>2.8125000000613909E-2</v>
      </c>
      <c r="CE5" s="26">
        <f>'Orig. App C - restatement'!CC5-'Revised App C - restatement'!CC5</f>
        <v>2.3553000000219981E-2</v>
      </c>
      <c r="CF5" s="26">
        <f>'Orig. App C - restatement'!CD5-'Revised App C - restatement'!CD5</f>
        <v>-1.333599999964008E-2</v>
      </c>
      <c r="CG5" s="26">
        <f>'Orig. App C - restatement'!CE5-'Revised App C - restatement'!CE5</f>
        <v>-3.1583999999611478E-2</v>
      </c>
      <c r="CH5" s="26">
        <f>'Orig. App C - restatement'!CF5-'Revised App C - restatement'!CF5</f>
        <v>-6.343599999968319E-2</v>
      </c>
      <c r="CI5" s="26">
        <f>'Orig. App C - restatement'!CG5-'Revised App C - restatement'!CG5</f>
        <v>-0.11679400000036821</v>
      </c>
      <c r="CJ5" s="26">
        <f>'Orig. App C - restatement'!CH5-'Revised App C - restatement'!CH5</f>
        <v>-0.12092900000004647</v>
      </c>
      <c r="CK5" s="26">
        <f>'Orig. App C - restatement'!CI5-'Revised App C - restatement'!CI5</f>
        <v>-7.2506000000430504E-2</v>
      </c>
      <c r="CL5" s="26">
        <f>'Orig. App C - restatement'!CJ5-'Revised App C - restatement'!CJ5</f>
        <v>-3.9082000000462358E-2</v>
      </c>
      <c r="CM5" s="26">
        <f>'Orig. App C - restatement'!CK5-'Revised App C - restatement'!CK5</f>
        <v>-4.4563000000152897E-2</v>
      </c>
      <c r="CN5" s="26">
        <f>'Orig. App C - restatement'!CL5-'Revised App C - restatement'!CL5</f>
        <v>-8.528400000034253E-2</v>
      </c>
      <c r="CO5" s="26">
        <f>'Orig. App C - restatement'!CM5-'Revised App C - restatement'!CM5</f>
        <v>0.90115499999990334</v>
      </c>
      <c r="CP5" s="26">
        <f>'Orig. App C - restatement'!CN5-'Revised App C - restatement'!CN5</f>
        <v>-0.74460299999998369</v>
      </c>
      <c r="CQ5" s="26">
        <f>'Orig. App C - restatement'!CO5-'Revised App C - restatement'!CO5</f>
        <v>1.3395970000000261</v>
      </c>
      <c r="CR5" s="26">
        <f>'Orig. App C - restatement'!CP5-'Revised App C - restatement'!CP5</f>
        <v>2.245392000000038</v>
      </c>
      <c r="CS5" s="26">
        <f>'Orig. App C - restatement'!CQ5-'Revised App C - restatement'!CQ5</f>
        <v>1.6907859999998891</v>
      </c>
      <c r="CT5" s="26">
        <f>'Orig. App C - restatement'!CR5-'Revised App C - restatement'!CR5</f>
        <v>1.842345000000023</v>
      </c>
      <c r="CU5" s="26">
        <f>'Orig. App C - restatement'!CS5-'Revised App C - restatement'!CS5</f>
        <v>4.8663500000000113</v>
      </c>
      <c r="CV5" s="26">
        <f>'Orig. App C - restatement'!CT5-'Revised App C - restatement'!CT5</f>
        <v>8.2851580000001377</v>
      </c>
      <c r="CW5" s="26">
        <f>'Orig. App C - restatement'!CU5-'Revised App C - restatement'!CU5</f>
        <v>0</v>
      </c>
      <c r="CX5" s="26">
        <f>'Orig. App C - restatement'!CV5-'Revised App C - restatement'!CV5</f>
        <v>0</v>
      </c>
      <c r="CY5" s="26">
        <f>'Orig. App C - restatement'!CW5-'Revised App C - restatement'!CW5</f>
        <v>0</v>
      </c>
      <c r="CZ5" s="26">
        <f>'Orig. App C - restatement'!CX5-'Revised App C - restatement'!CX5</f>
        <v>0</v>
      </c>
    </row>
    <row r="6" spans="4:104">
      <c r="D6" s="15" t="s">
        <v>20</v>
      </c>
      <c r="E6" s="26">
        <f>'Orig. App C - restatement'!C6-'Revised App C - restatement'!C6</f>
        <v>0</v>
      </c>
      <c r="F6" s="26">
        <f>'Orig. App C - restatement'!D6-'Revised App C - restatement'!D6</f>
        <v>0</v>
      </c>
      <c r="G6" s="26">
        <f>'Orig. App C - restatement'!E6-'Revised App C - restatement'!E6</f>
        <v>0</v>
      </c>
      <c r="H6" s="26">
        <f>'Orig. App C - restatement'!F6-'Revised App C - restatement'!F6</f>
        <v>0</v>
      </c>
      <c r="I6" s="26">
        <f>'Orig. App C - restatement'!G6-'Revised App C - restatement'!G6</f>
        <v>0</v>
      </c>
      <c r="J6" s="26">
        <f>'Orig. App C - restatement'!H6-'Revised App C - restatement'!H6</f>
        <v>0</v>
      </c>
      <c r="K6" s="26">
        <f>'Orig. App C - restatement'!I6-'Revised App C - restatement'!I6</f>
        <v>0</v>
      </c>
      <c r="L6" s="26">
        <f>'Orig. App C - restatement'!J6-'Revised App C - restatement'!J6</f>
        <v>0</v>
      </c>
      <c r="M6" s="26">
        <f>'Orig. App C - restatement'!K6-'Revised App C - restatement'!K6</f>
        <v>0</v>
      </c>
      <c r="N6" s="26">
        <f>'Orig. App C - restatement'!L6-'Revised App C - restatement'!L6</f>
        <v>0</v>
      </c>
      <c r="O6" s="26">
        <f>'Orig. App C - restatement'!M6-'Revised App C - restatement'!M6</f>
        <v>0</v>
      </c>
      <c r="P6" s="26">
        <f>'Orig. App C - restatement'!N6-'Revised App C - restatement'!N6</f>
        <v>0</v>
      </c>
      <c r="Q6" s="26">
        <f>'Orig. App C - restatement'!O6-'Revised App C - restatement'!O6</f>
        <v>0</v>
      </c>
      <c r="R6" s="26">
        <f>'Orig. App C - restatement'!P6-'Revised App C - restatement'!P6</f>
        <v>0</v>
      </c>
      <c r="S6" s="26">
        <f>'Orig. App C - restatement'!Q6-'Revised App C - restatement'!Q6</f>
        <v>0</v>
      </c>
      <c r="T6" s="26">
        <f>'Orig. App C - restatement'!R6-'Revised App C - restatement'!R6</f>
        <v>0</v>
      </c>
      <c r="U6" s="26">
        <f>'Orig. App C - restatement'!S6-'Revised App C - restatement'!S6</f>
        <v>0</v>
      </c>
      <c r="V6" s="26">
        <f>'Orig. App C - restatement'!T6-'Revised App C - restatement'!T6</f>
        <v>0</v>
      </c>
      <c r="W6" s="26">
        <f>'Orig. App C - restatement'!U6-'Revised App C - restatement'!U6</f>
        <v>0</v>
      </c>
      <c r="X6" s="26">
        <f>'Orig. App C - restatement'!V6-'Revised App C - restatement'!V6</f>
        <v>0</v>
      </c>
      <c r="Y6" s="26">
        <f>'Orig. App C - restatement'!W6-'Revised App C - restatement'!W6</f>
        <v>0</v>
      </c>
      <c r="Z6" s="26">
        <f>'Orig. App C - restatement'!X6-'Revised App C - restatement'!X6</f>
        <v>0</v>
      </c>
      <c r="AA6" s="26">
        <f>'Orig. App C - restatement'!Y6-'Revised App C - restatement'!Y6</f>
        <v>0</v>
      </c>
      <c r="AB6" s="26">
        <f>'Orig. App C - restatement'!Z6-'Revised App C - restatement'!Z6</f>
        <v>0</v>
      </c>
      <c r="AC6" s="26">
        <f>'Orig. App C - restatement'!AA6-'Revised App C - restatement'!AA6</f>
        <v>0</v>
      </c>
      <c r="AD6" s="26">
        <f>'Orig. App C - restatement'!AB6-'Revised App C - restatement'!AB6</f>
        <v>0</v>
      </c>
      <c r="AE6" s="26">
        <f>'Orig. App C - restatement'!AC6-'Revised App C - restatement'!AC6</f>
        <v>0</v>
      </c>
      <c r="AF6" s="26">
        <f>'Orig. App C - restatement'!AD6-'Revised App C - restatement'!AD6</f>
        <v>0</v>
      </c>
      <c r="AG6" s="26">
        <f>'Orig. App C - restatement'!AE6-'Revised App C - restatement'!AE6</f>
        <v>0</v>
      </c>
      <c r="AH6" s="26">
        <f>'Orig. App C - restatement'!AF6-'Revised App C - restatement'!AF6</f>
        <v>0</v>
      </c>
      <c r="AI6" s="26">
        <f>'Orig. App C - restatement'!AG6-'Revised App C - restatement'!AG6</f>
        <v>0</v>
      </c>
      <c r="AJ6" s="26">
        <f>'Orig. App C - restatement'!AH6-'Revised App C - restatement'!AH6</f>
        <v>0</v>
      </c>
      <c r="AK6" s="26">
        <f>'Orig. App C - restatement'!AI6-'Revised App C - restatement'!AI6</f>
        <v>0</v>
      </c>
      <c r="AL6" s="26">
        <f>'Orig. App C - restatement'!AJ6-'Revised App C - restatement'!AJ6</f>
        <v>0</v>
      </c>
      <c r="AM6" s="26">
        <f>'Orig. App C - restatement'!AK6-'Revised App C - restatement'!AK6</f>
        <v>0</v>
      </c>
      <c r="AN6" s="26">
        <f>'Orig. App C - restatement'!AL6-'Revised App C - restatement'!AL6</f>
        <v>0</v>
      </c>
      <c r="AO6" s="26">
        <f>'Orig. App C - restatement'!AM6-'Revised App C - restatement'!AM6</f>
        <v>0</v>
      </c>
      <c r="AP6" s="26">
        <f>'Orig. App C - restatement'!AN6-'Revised App C - restatement'!AN6</f>
        <v>0</v>
      </c>
      <c r="AQ6" s="26">
        <f>'Orig. App C - restatement'!AO6-'Revised App C - restatement'!AO6</f>
        <v>0</v>
      </c>
      <c r="AR6" s="26">
        <f>'Orig. App C - restatement'!AP6-'Revised App C - restatement'!AP6</f>
        <v>0</v>
      </c>
      <c r="AS6" s="26">
        <f>'Orig. App C - restatement'!AQ6-'Revised App C - restatement'!AQ6</f>
        <v>0</v>
      </c>
      <c r="AT6" s="26">
        <f>'Orig. App C - restatement'!AR6-'Revised App C - restatement'!AR6</f>
        <v>0</v>
      </c>
      <c r="AU6" s="26">
        <f>'Orig. App C - restatement'!AS6-'Revised App C - restatement'!AS6</f>
        <v>0</v>
      </c>
      <c r="AV6" s="26">
        <f>'Orig. App C - restatement'!AT6-'Revised App C - restatement'!AT6</f>
        <v>4.418687638008123E-14</v>
      </c>
      <c r="AW6" s="26">
        <f>'Orig. App C - restatement'!AU6-'Revised App C - restatement'!AU6</f>
        <v>1.3766765505351941E-14</v>
      </c>
      <c r="AX6" s="26">
        <f>'Orig. App C - restatement'!AV6-'Revised App C - restatement'!AV6</f>
        <v>2.7200464103316335E-14</v>
      </c>
      <c r="AY6" s="26">
        <f>'Orig. App C - restatement'!AW6-'Revised App C - restatement'!AW6</f>
        <v>-4.0412118096355698E-14</v>
      </c>
      <c r="AZ6" s="26">
        <f>'Orig. App C - restatement'!AX6-'Revised App C - restatement'!AX6</f>
        <v>-1.9539925233402755E-14</v>
      </c>
      <c r="BA6" s="26">
        <f>'Orig. App C - restatement'!AY6-'Revised App C - restatement'!AY6</f>
        <v>-2.8421709430404007E-14</v>
      </c>
      <c r="BB6" s="26">
        <f>'Orig. App C - restatement'!AZ6-'Revised App C - restatement'!AZ6</f>
        <v>-2.8421709430404007E-14</v>
      </c>
      <c r="BC6" s="26">
        <f>'Orig. App C - restatement'!BA6-'Revised App C - restatement'!BA6</f>
        <v>9.7699626167013776E-14</v>
      </c>
      <c r="BD6" s="26">
        <f>'Orig. App C - restatement'!BB6-'Revised App C - restatement'!BB6</f>
        <v>-9.4146912488213275E-14</v>
      </c>
      <c r="BE6" s="26">
        <f>'Orig. App C - restatement'!BC6-'Revised App C - restatement'!BC6</f>
        <v>-3.3750779948604759E-14</v>
      </c>
      <c r="BF6" s="26">
        <f>'Orig. App C - restatement'!BD6-'Revised App C - restatement'!BD6</f>
        <v>6.1284310959308641E-14</v>
      </c>
      <c r="BG6" s="26">
        <f>'Orig. App C - restatement'!BE6-'Revised App C - restatement'!BE6</f>
        <v>-5.6843418860808015E-14</v>
      </c>
      <c r="BH6" s="26">
        <f>'Orig. App C - restatement'!BF6-'Revised App C - restatement'!BF6</f>
        <v>4.3298697960381105E-14</v>
      </c>
      <c r="BI6" s="26">
        <f>'Orig. App C - restatement'!BG6-'Revised App C - restatement'!BG6</f>
        <v>3.397282455352979E-14</v>
      </c>
      <c r="BJ6" s="26">
        <f>'Orig. App C - restatement'!BH6-'Revised App C - restatement'!BH6</f>
        <v>-1.2656542480726785E-14</v>
      </c>
      <c r="BK6" s="26">
        <f>'Orig. App C - restatement'!BI6-'Revised App C - restatement'!BI6</f>
        <v>-3.4972025275692431E-14</v>
      </c>
      <c r="BL6" s="26">
        <f>'Orig. App C - restatement'!BJ6-'Revised App C - restatement'!BJ6</f>
        <v>5.3290705182007514E-15</v>
      </c>
      <c r="BM6" s="26">
        <f>'Orig. App C - restatement'!BK6-'Revised App C - restatement'!BK6</f>
        <v>1.2606819999999765</v>
      </c>
      <c r="BN6" s="26">
        <f>'Orig. App C - restatement'!BL6-'Revised App C - restatement'!BL6</f>
        <v>1.5723039999999946</v>
      </c>
      <c r="BO6" s="26">
        <f>'Orig. App C - restatement'!BM6-'Revised App C - restatement'!BM6</f>
        <v>1.7041389999999508</v>
      </c>
      <c r="BP6" s="26">
        <f>'Orig. App C - restatement'!BN6-'Revised App C - restatement'!BN6</f>
        <v>-0.13482900000012954</v>
      </c>
      <c r="BQ6" s="26">
        <f>'Orig. App C - restatement'!BO6-'Revised App C - restatement'!BO6</f>
        <v>-0.2054220000000333</v>
      </c>
      <c r="BR6" s="26">
        <f>'Orig. App C - restatement'!BP6-'Revised App C - restatement'!BP6</f>
        <v>-0.16529699999996161</v>
      </c>
      <c r="BS6" s="26">
        <f>'Orig. App C - restatement'!BQ6-'Revised App C - restatement'!BQ6</f>
        <v>-0.14352500000022506</v>
      </c>
      <c r="BT6" s="26">
        <f>'Orig. App C - restatement'!BR6-'Revised App C - restatement'!BR6</f>
        <v>-9.653000000071188E-3</v>
      </c>
      <c r="BU6" s="26">
        <f>'Orig. App C - restatement'!BS6-'Revised App C - restatement'!BS6</f>
        <v>-1.7478000000096472E-2</v>
      </c>
      <c r="BV6" s="26">
        <f>'Orig. App C - restatement'!BT6-'Revised App C - restatement'!BT6</f>
        <v>-4.3547999999759668E-2</v>
      </c>
      <c r="BW6" s="26">
        <f>'Orig. App C - restatement'!BU6-'Revised App C - restatement'!BU6</f>
        <v>-9.1769999999996799E-2</v>
      </c>
      <c r="BX6" s="26">
        <f>'Orig. App C - restatement'!BV6-'Revised App C - restatement'!BV6</f>
        <v>-0.10823799999968742</v>
      </c>
      <c r="BY6" s="26">
        <f>'Orig. App C - restatement'!BW6-'Revised App C - restatement'!BW6</f>
        <v>-9.2252000000030421E-2</v>
      </c>
      <c r="BZ6" s="26">
        <f>'Orig. App C - restatement'!BX6-'Revised App C - restatement'!BX6</f>
        <v>-6.3524000000143133E-2</v>
      </c>
      <c r="CA6" s="26">
        <f>'Orig. App C - restatement'!BY6-'Revised App C - restatement'!BY6</f>
        <v>-9.5856999999796244E-2</v>
      </c>
      <c r="CB6" s="26">
        <f>'Orig. App C - restatement'!BZ6-'Revised App C - restatement'!BZ6</f>
        <v>-0.13482900000008158</v>
      </c>
      <c r="CC6" s="26">
        <f>'Orig. App C - restatement'!CA6-'Revised App C - restatement'!CA6</f>
        <v>-0.20542200000090816</v>
      </c>
      <c r="CD6" s="26">
        <f>'Orig. App C - restatement'!CB6-'Revised App C - restatement'!CB6</f>
        <v>-0.16529700000023695</v>
      </c>
      <c r="CE6" s="26">
        <f>'Orig. App C - restatement'!CC6-'Revised App C - restatement'!CC6</f>
        <v>-0.14352500000040891</v>
      </c>
      <c r="CF6" s="26">
        <f>'Orig. App C - restatement'!CD6-'Revised App C - restatement'!CD6</f>
        <v>-9.6530000002985616E-3</v>
      </c>
      <c r="CG6" s="26">
        <f>'Orig. App C - restatement'!CE6-'Revised App C - restatement'!CE6</f>
        <v>-1.7477999999869098E-2</v>
      </c>
      <c r="CH6" s="26">
        <f>'Orig. App C - restatement'!CF6-'Revised App C - restatement'!CF6</f>
        <v>-4.3547999999987042E-2</v>
      </c>
      <c r="CI6" s="26">
        <f>'Orig. App C - restatement'!CG6-'Revised App C - restatement'!CG6</f>
        <v>-9.1770000000451546E-2</v>
      </c>
      <c r="CJ6" s="26">
        <f>'Orig. App C - restatement'!CH6-'Revised App C - restatement'!CH6</f>
        <v>-0.1082379999998011</v>
      </c>
      <c r="CK6" s="26">
        <f>'Orig. App C - restatement'!CI6-'Revised App C - restatement'!CI6</f>
        <v>-9.2251999999916734E-2</v>
      </c>
      <c r="CL6" s="26">
        <f>'Orig. App C - restatement'!CJ6-'Revised App C - restatement'!CJ6</f>
        <v>-6.3523999999688385E-2</v>
      </c>
      <c r="CM6" s="26">
        <f>'Orig. App C - restatement'!CK6-'Revised App C - restatement'!CK6</f>
        <v>-9.5856999999796244E-2</v>
      </c>
      <c r="CN6" s="26">
        <f>'Orig. App C - restatement'!CL6-'Revised App C - restatement'!CL6</f>
        <v>6.7112079999999423</v>
      </c>
      <c r="CO6" s="26">
        <f>'Orig. App C - restatement'!CM6-'Revised App C - restatement'!CM6</f>
        <v>6.0470259999999598</v>
      </c>
      <c r="CP6" s="26">
        <f>'Orig. App C - restatement'!CN6-'Revised App C - restatement'!CN6</f>
        <v>4.625182999999879</v>
      </c>
      <c r="CQ6" s="26">
        <f>'Orig. App C - restatement'!CO6-'Revised App C - restatement'!CO6</f>
        <v>2.9901060000000825</v>
      </c>
      <c r="CR6" s="26">
        <f>'Orig. App C - restatement'!CP6-'Revised App C - restatement'!CP6</f>
        <v>2.1458350000000337</v>
      </c>
      <c r="CS6" s="26">
        <f>'Orig. App C - restatement'!CQ6-'Revised App C - restatement'!CQ6</f>
        <v>1.9155789999999797</v>
      </c>
      <c r="CT6" s="26">
        <f>'Orig. App C - restatement'!CR6-'Revised App C - restatement'!CR6</f>
        <v>2.1978410000000395</v>
      </c>
      <c r="CU6" s="26">
        <f>'Orig. App C - restatement'!CS6-'Revised App C - restatement'!CS6</f>
        <v>2.4055640000000267</v>
      </c>
      <c r="CV6" s="26">
        <f>'Orig. App C - restatement'!CT6-'Revised App C - restatement'!CT6</f>
        <v>2.9725820000001022</v>
      </c>
      <c r="CW6" s="26">
        <f>'Orig. App C - restatement'!CU6-'Revised App C - restatement'!CU6</f>
        <v>0</v>
      </c>
      <c r="CX6" s="26">
        <f>'Orig. App C - restatement'!CV6-'Revised App C - restatement'!CV6</f>
        <v>0</v>
      </c>
      <c r="CY6" s="26">
        <f>'Orig. App C - restatement'!CW6-'Revised App C - restatement'!CW6</f>
        <v>0</v>
      </c>
      <c r="CZ6" s="26">
        <f>'Orig. App C - restatement'!CX6-'Revised App C - restatement'!CX6</f>
        <v>0</v>
      </c>
    </row>
    <row r="7" spans="4:104">
      <c r="D7" s="15" t="s">
        <v>21</v>
      </c>
      <c r="E7" s="26">
        <f>'Orig. App C - restatement'!C7-'Revised App C - restatement'!C7</f>
        <v>0</v>
      </c>
      <c r="F7" s="26">
        <f>'Orig. App C - restatement'!D7-'Revised App C - restatement'!D7</f>
        <v>0</v>
      </c>
      <c r="G7" s="26">
        <f>'Orig. App C - restatement'!E7-'Revised App C - restatement'!E7</f>
        <v>0</v>
      </c>
      <c r="H7" s="26">
        <f>'Orig. App C - restatement'!F7-'Revised App C - restatement'!F7</f>
        <v>0</v>
      </c>
      <c r="I7" s="26">
        <f>'Orig. App C - restatement'!G7-'Revised App C - restatement'!G7</f>
        <v>0</v>
      </c>
      <c r="J7" s="26">
        <f>'Orig. App C - restatement'!H7-'Revised App C - restatement'!H7</f>
        <v>0</v>
      </c>
      <c r="K7" s="26">
        <f>'Orig. App C - restatement'!I7-'Revised App C - restatement'!I7</f>
        <v>0</v>
      </c>
      <c r="L7" s="26">
        <f>'Orig. App C - restatement'!J7-'Revised App C - restatement'!J7</f>
        <v>0</v>
      </c>
      <c r="M7" s="26">
        <f>'Orig. App C - restatement'!K7-'Revised App C - restatement'!K7</f>
        <v>0</v>
      </c>
      <c r="N7" s="26">
        <f>'Orig. App C - restatement'!L7-'Revised App C - restatement'!L7</f>
        <v>0</v>
      </c>
      <c r="O7" s="26">
        <f>'Orig. App C - restatement'!M7-'Revised App C - restatement'!M7</f>
        <v>0</v>
      </c>
      <c r="P7" s="26">
        <f>'Orig. App C - restatement'!N7-'Revised App C - restatement'!N7</f>
        <v>0</v>
      </c>
      <c r="Q7" s="26">
        <f>'Orig. App C - restatement'!O7-'Revised App C - restatement'!O7</f>
        <v>0</v>
      </c>
      <c r="R7" s="26">
        <f>'Orig. App C - restatement'!P7-'Revised App C - restatement'!P7</f>
        <v>0</v>
      </c>
      <c r="S7" s="26">
        <f>'Orig. App C - restatement'!Q7-'Revised App C - restatement'!Q7</f>
        <v>0</v>
      </c>
      <c r="T7" s="26">
        <f>'Orig. App C - restatement'!R7-'Revised App C - restatement'!R7</f>
        <v>0</v>
      </c>
      <c r="U7" s="26">
        <f>'Orig. App C - restatement'!S7-'Revised App C - restatement'!S7</f>
        <v>0</v>
      </c>
      <c r="V7" s="26">
        <f>'Orig. App C - restatement'!T7-'Revised App C - restatement'!T7</f>
        <v>0</v>
      </c>
      <c r="W7" s="26">
        <f>'Orig. App C - restatement'!U7-'Revised App C - restatement'!U7</f>
        <v>0</v>
      </c>
      <c r="X7" s="26">
        <f>'Orig. App C - restatement'!V7-'Revised App C - restatement'!V7</f>
        <v>0</v>
      </c>
      <c r="Y7" s="26">
        <f>'Orig. App C - restatement'!W7-'Revised App C - restatement'!W7</f>
        <v>0</v>
      </c>
      <c r="Z7" s="26">
        <f>'Orig. App C - restatement'!X7-'Revised App C - restatement'!X7</f>
        <v>0</v>
      </c>
      <c r="AA7" s="26">
        <f>'Orig. App C - restatement'!Y7-'Revised App C - restatement'!Y7</f>
        <v>0</v>
      </c>
      <c r="AB7" s="26">
        <f>'Orig. App C - restatement'!Z7-'Revised App C - restatement'!Z7</f>
        <v>0</v>
      </c>
      <c r="AC7" s="26">
        <f>'Orig. App C - restatement'!AA7-'Revised App C - restatement'!AA7</f>
        <v>0</v>
      </c>
      <c r="AD7" s="26">
        <f>'Orig. App C - restatement'!AB7-'Revised App C - restatement'!AB7</f>
        <v>0</v>
      </c>
      <c r="AE7" s="26">
        <f>'Orig. App C - restatement'!AC7-'Revised App C - restatement'!AC7</f>
        <v>0</v>
      </c>
      <c r="AF7" s="26">
        <f>'Orig. App C - restatement'!AD7-'Revised App C - restatement'!AD7</f>
        <v>0</v>
      </c>
      <c r="AG7" s="26">
        <f>'Orig. App C - restatement'!AE7-'Revised App C - restatement'!AE7</f>
        <v>0</v>
      </c>
      <c r="AH7" s="26">
        <f>'Orig. App C - restatement'!AF7-'Revised App C - restatement'!AF7</f>
        <v>0</v>
      </c>
      <c r="AI7" s="26">
        <f>'Orig. App C - restatement'!AG7-'Revised App C - restatement'!AG7</f>
        <v>0</v>
      </c>
      <c r="AJ7" s="26">
        <f>'Orig. App C - restatement'!AH7-'Revised App C - restatement'!AH7</f>
        <v>0</v>
      </c>
      <c r="AK7" s="26">
        <f>'Orig. App C - restatement'!AI7-'Revised App C - restatement'!AI7</f>
        <v>0</v>
      </c>
      <c r="AL7" s="26">
        <f>'Orig. App C - restatement'!AJ7-'Revised App C - restatement'!AJ7</f>
        <v>0</v>
      </c>
      <c r="AM7" s="26">
        <f>'Orig. App C - restatement'!AK7-'Revised App C - restatement'!AK7</f>
        <v>0</v>
      </c>
      <c r="AN7" s="26">
        <f>'Orig. App C - restatement'!AL7-'Revised App C - restatement'!AL7</f>
        <v>0</v>
      </c>
      <c r="AO7" s="26">
        <f>'Orig. App C - restatement'!AM7-'Revised App C - restatement'!AM7</f>
        <v>0</v>
      </c>
      <c r="AP7" s="26">
        <f>'Orig. App C - restatement'!AN7-'Revised App C - restatement'!AN7</f>
        <v>0</v>
      </c>
      <c r="AQ7" s="26">
        <f>'Orig. App C - restatement'!AO7-'Revised App C - restatement'!AO7</f>
        <v>0</v>
      </c>
      <c r="AR7" s="26">
        <f>'Orig. App C - restatement'!AP7-'Revised App C - restatement'!AP7</f>
        <v>0</v>
      </c>
      <c r="AS7" s="26">
        <f>'Orig. App C - restatement'!AQ7-'Revised App C - restatement'!AQ7</f>
        <v>0</v>
      </c>
      <c r="AT7" s="26">
        <f>'Orig. App C - restatement'!AR7-'Revised App C - restatement'!AR7</f>
        <v>0</v>
      </c>
      <c r="AU7" s="26">
        <f>'Orig. App C - restatement'!AS7-'Revised App C - restatement'!AS7</f>
        <v>0</v>
      </c>
      <c r="AV7" s="26">
        <f>'Orig. App C - restatement'!AT7-'Revised App C - restatement'!AT7</f>
        <v>0</v>
      </c>
      <c r="AW7" s="26">
        <f>'Orig. App C - restatement'!AU7-'Revised App C - restatement'!AU7</f>
        <v>0</v>
      </c>
      <c r="AX7" s="26">
        <f>'Orig. App C - restatement'!AV7-'Revised App C - restatement'!AV7</f>
        <v>0</v>
      </c>
      <c r="AY7" s="26">
        <f>'Orig. App C - restatement'!AW7-'Revised App C - restatement'!AW7</f>
        <v>0</v>
      </c>
      <c r="AZ7" s="26">
        <f>'Orig. App C - restatement'!AX7-'Revised App C - restatement'!AX7</f>
        <v>0</v>
      </c>
      <c r="BA7" s="26">
        <f>'Orig. App C - restatement'!AY7-'Revised App C - restatement'!AY7</f>
        <v>0</v>
      </c>
      <c r="BB7" s="26">
        <f>'Orig. App C - restatement'!AZ7-'Revised App C - restatement'!AZ7</f>
        <v>0</v>
      </c>
      <c r="BC7" s="26">
        <f>'Orig. App C - restatement'!BA7-'Revised App C - restatement'!BA7</f>
        <v>-4.6185277824406512E-14</v>
      </c>
      <c r="BD7" s="26">
        <f>'Orig. App C - restatement'!BB7-'Revised App C - restatement'!BB7</f>
        <v>2.3092638912203256E-14</v>
      </c>
      <c r="BE7" s="26">
        <f>'Orig. App C - restatement'!BC7-'Revised App C - restatement'!BC7</f>
        <v>0</v>
      </c>
      <c r="BF7" s="26">
        <f>'Orig. App C - restatement'!BD7-'Revised App C - restatement'!BD7</f>
        <v>3.5527136788005009E-14</v>
      </c>
      <c r="BG7" s="26">
        <f>'Orig. App C - restatement'!BE7-'Revised App C - restatement'!BE7</f>
        <v>1.5987211554602254E-14</v>
      </c>
      <c r="BH7" s="26">
        <f>'Orig. App C - restatement'!BF7-'Revised App C - restatement'!BF7</f>
        <v>0</v>
      </c>
      <c r="BI7" s="26">
        <f>'Orig. App C - restatement'!BG7-'Revised App C - restatement'!BG7</f>
        <v>-2.1316282072803006E-14</v>
      </c>
      <c r="BJ7" s="26">
        <f>'Orig. App C - restatement'!BH7-'Revised App C - restatement'!BH7</f>
        <v>-8.3488771451811772E-14</v>
      </c>
      <c r="BK7" s="26">
        <f>'Orig. App C - restatement'!BI7-'Revised App C - restatement'!BI7</f>
        <v>-6.7501559897209518E-14</v>
      </c>
      <c r="BL7" s="26">
        <f>'Orig. App C - restatement'!BJ7-'Revised App C - restatement'!BJ7</f>
        <v>8.3488771451811772E-14</v>
      </c>
      <c r="BM7" s="26">
        <f>'Orig. App C - restatement'!BK7-'Revised App C - restatement'!BK7</f>
        <v>1.6068929999999533</v>
      </c>
      <c r="BN7" s="26">
        <f>'Orig. App C - restatement'!BL7-'Revised App C - restatement'!BL7</f>
        <v>1.5829159999999725</v>
      </c>
      <c r="BO7" s="26">
        <f>'Orig. App C - restatement'!BM7-'Revised App C - restatement'!BM7</f>
        <v>1.313262000000007</v>
      </c>
      <c r="BP7" s="26">
        <f>'Orig. App C - restatement'!BN7-'Revised App C - restatement'!BN7</f>
        <v>1.2392099999999679</v>
      </c>
      <c r="BQ7" s="26">
        <f>'Orig. App C - restatement'!BO7-'Revised App C - restatement'!BO7</f>
        <v>1.1211340000000103</v>
      </c>
      <c r="BR7" s="26">
        <f>'Orig. App C - restatement'!BP7-'Revised App C - restatement'!BP7</f>
        <v>1.0971960000001086</v>
      </c>
      <c r="BS7" s="26">
        <f>'Orig. App C - restatement'!BQ7-'Revised App C - restatement'!BQ7</f>
        <v>1.09287099999995</v>
      </c>
      <c r="BT7" s="26">
        <f>'Orig. App C - restatement'!BR7-'Revised App C - restatement'!BR7</f>
        <v>-0.16545100000000179</v>
      </c>
      <c r="BU7" s="26">
        <f>'Orig. App C - restatement'!BS7-'Revised App C - restatement'!BS7</f>
        <v>-0.16669100000004011</v>
      </c>
      <c r="BV7" s="26">
        <f>'Orig. App C - restatement'!BT7-'Revised App C - restatement'!BT7</f>
        <v>-0.16882499999986678</v>
      </c>
      <c r="BW7" s="26">
        <f>'Orig. App C - restatement'!BU7-'Revised App C - restatement'!BU7</f>
        <v>-0.14500499999981642</v>
      </c>
      <c r="BX7" s="26">
        <f>'Orig. App C - restatement'!BV7-'Revised App C - restatement'!BV7</f>
        <v>-2.6101000000004149E-2</v>
      </c>
      <c r="BY7" s="26">
        <f>'Orig. App C - restatement'!BW7-'Revised App C - restatement'!BW7</f>
        <v>1.6032999999807451E-2</v>
      </c>
      <c r="BZ7" s="26">
        <f>'Orig. App C - restatement'!BX7-'Revised App C - restatement'!BX7</f>
        <v>6.878000000200224E-3</v>
      </c>
      <c r="CA7" s="26">
        <f>'Orig. App C - restatement'!BY7-'Revised App C - restatement'!BY7</f>
        <v>-0.13819999999986976</v>
      </c>
      <c r="CB7" s="26">
        <f>'Orig. App C - restatement'!BZ7-'Revised App C - restatement'!BZ7</f>
        <v>-0.1525759999993852</v>
      </c>
      <c r="CC7" s="26">
        <f>'Orig. App C - restatement'!CA7-'Revised App C - restatement'!CA7</f>
        <v>-0.13952900000003865</v>
      </c>
      <c r="CD7" s="26">
        <f>'Orig. App C - restatement'!CB7-'Revised App C - restatement'!CB7</f>
        <v>-0.1571740000005093</v>
      </c>
      <c r="CE7" s="26">
        <f>'Orig. App C - restatement'!CC7-'Revised App C - restatement'!CC7</f>
        <v>-0.15580800000043382</v>
      </c>
      <c r="CF7" s="26">
        <f>'Orig. App C - restatement'!CD7-'Revised App C - restatement'!CD7</f>
        <v>-0.16545099999996182</v>
      </c>
      <c r="CG7" s="26">
        <f>'Orig. App C - restatement'!CE7-'Revised App C - restatement'!CE7</f>
        <v>-0.16669099999955961</v>
      </c>
      <c r="CH7" s="26">
        <f>'Orig. App C - restatement'!CF7-'Revised App C - restatement'!CF7</f>
        <v>-0.16882500000042455</v>
      </c>
      <c r="CI7" s="26">
        <f>'Orig. App C - restatement'!CG7-'Revised App C - restatement'!CG7</f>
        <v>-0.14500499999917338</v>
      </c>
      <c r="CJ7" s="26">
        <f>'Orig. App C - restatement'!CH7-'Revised App C - restatement'!CH7</f>
        <v>-2.6100999999243868E-2</v>
      </c>
      <c r="CK7" s="26">
        <f>'Orig. App C - restatement'!CI7-'Revised App C - restatement'!CI7</f>
        <v>1.6033000000106767E-2</v>
      </c>
      <c r="CL7" s="26">
        <f>'Orig. App C - restatement'!CJ7-'Revised App C - restatement'!CJ7</f>
        <v>6.8780000001424924E-3</v>
      </c>
      <c r="CM7" s="26">
        <f>'Orig. App C - restatement'!CK7-'Revised App C - restatement'!CK7</f>
        <v>-0.13820000000021082</v>
      </c>
      <c r="CN7" s="26">
        <f>'Orig. App C - restatement'!CL7-'Revised App C - restatement'!CL7</f>
        <v>-0.1525760000002947</v>
      </c>
      <c r="CO7" s="26">
        <f>'Orig. App C - restatement'!CM7-'Revised App C - restatement'!CM7</f>
        <v>4.4595399999999472</v>
      </c>
      <c r="CP7" s="26">
        <f>'Orig. App C - restatement'!CN7-'Revised App C - restatement'!CN7</f>
        <v>5.1377640000000611</v>
      </c>
      <c r="CQ7" s="26">
        <f>'Orig. App C - restatement'!CO7-'Revised App C - restatement'!CO7</f>
        <v>4.504600999999866</v>
      </c>
      <c r="CR7" s="26">
        <f>'Orig. App C - restatement'!CP7-'Revised App C - restatement'!CP7</f>
        <v>5.0006010000000742</v>
      </c>
      <c r="CS7" s="26">
        <f>'Orig. App C - restatement'!CQ7-'Revised App C - restatement'!CQ7</f>
        <v>4.5729579999999714</v>
      </c>
      <c r="CT7" s="26">
        <f>'Orig. App C - restatement'!CR7-'Revised App C - restatement'!CR7</f>
        <v>4.4141319999998814</v>
      </c>
      <c r="CU7" s="26">
        <f>'Orig. App C - restatement'!CS7-'Revised App C - restatement'!CS7</f>
        <v>4.8685490000002574</v>
      </c>
      <c r="CV7" s="26">
        <f>'Orig. App C - restatement'!CT7-'Revised App C - restatement'!CT7</f>
        <v>4.1203749999999673</v>
      </c>
      <c r="CW7" s="26">
        <f>'Orig. App C - restatement'!CU7-'Revised App C - restatement'!CU7</f>
        <v>0</v>
      </c>
      <c r="CX7" s="26">
        <f>'Orig. App C - restatement'!CV7-'Revised App C - restatement'!CV7</f>
        <v>0</v>
      </c>
      <c r="CY7" s="26">
        <f>'Orig. App C - restatement'!CW7-'Revised App C - restatement'!CW7</f>
        <v>0</v>
      </c>
      <c r="CZ7" s="26">
        <f>'Orig. App C - restatement'!CX7-'Revised App C - restatement'!CX7</f>
        <v>0</v>
      </c>
    </row>
    <row r="8" spans="4:104">
      <c r="D8" s="15" t="s">
        <v>22</v>
      </c>
      <c r="E8" s="26">
        <f>'Orig. App C - restatement'!C8-'Revised App C - restatement'!C8</f>
        <v>0</v>
      </c>
      <c r="F8" s="26">
        <f>'Orig. App C - restatement'!D8-'Revised App C - restatement'!D8</f>
        <v>0</v>
      </c>
      <c r="G8" s="26">
        <f>'Orig. App C - restatement'!E8-'Revised App C - restatement'!E8</f>
        <v>0</v>
      </c>
      <c r="H8" s="26">
        <f>'Orig. App C - restatement'!F8-'Revised App C - restatement'!F8</f>
        <v>0</v>
      </c>
      <c r="I8" s="26">
        <f>'Orig. App C - restatement'!G8-'Revised App C - restatement'!G8</f>
        <v>0</v>
      </c>
      <c r="J8" s="26">
        <f>'Orig. App C - restatement'!H8-'Revised App C - restatement'!H8</f>
        <v>0</v>
      </c>
      <c r="K8" s="26">
        <f>'Orig. App C - restatement'!I8-'Revised App C - restatement'!I8</f>
        <v>0</v>
      </c>
      <c r="L8" s="26">
        <f>'Orig. App C - restatement'!J8-'Revised App C - restatement'!J8</f>
        <v>0</v>
      </c>
      <c r="M8" s="26">
        <f>'Orig. App C - restatement'!K8-'Revised App C - restatement'!K8</f>
        <v>0</v>
      </c>
      <c r="N8" s="26">
        <f>'Orig. App C - restatement'!L8-'Revised App C - restatement'!L8</f>
        <v>0</v>
      </c>
      <c r="O8" s="26">
        <f>'Orig. App C - restatement'!M8-'Revised App C - restatement'!M8</f>
        <v>0</v>
      </c>
      <c r="P8" s="26">
        <f>'Orig. App C - restatement'!N8-'Revised App C - restatement'!N8</f>
        <v>0</v>
      </c>
      <c r="Q8" s="26">
        <f>'Orig. App C - restatement'!O8-'Revised App C - restatement'!O8</f>
        <v>0</v>
      </c>
      <c r="R8" s="26">
        <f>'Orig. App C - restatement'!P8-'Revised App C - restatement'!P8</f>
        <v>0</v>
      </c>
      <c r="S8" s="26">
        <f>'Orig. App C - restatement'!Q8-'Revised App C - restatement'!Q8</f>
        <v>0</v>
      </c>
      <c r="T8" s="26">
        <f>'Orig. App C - restatement'!R8-'Revised App C - restatement'!R8</f>
        <v>0</v>
      </c>
      <c r="U8" s="26">
        <f>'Orig. App C - restatement'!S8-'Revised App C - restatement'!S8</f>
        <v>0</v>
      </c>
      <c r="V8" s="26">
        <f>'Orig. App C - restatement'!T8-'Revised App C - restatement'!T8</f>
        <v>0</v>
      </c>
      <c r="W8" s="26">
        <f>'Orig. App C - restatement'!U8-'Revised App C - restatement'!U8</f>
        <v>0</v>
      </c>
      <c r="X8" s="26">
        <f>'Orig. App C - restatement'!V8-'Revised App C - restatement'!V8</f>
        <v>0</v>
      </c>
      <c r="Y8" s="26">
        <f>'Orig. App C - restatement'!W8-'Revised App C - restatement'!W8</f>
        <v>0</v>
      </c>
      <c r="Z8" s="26">
        <f>'Orig. App C - restatement'!X8-'Revised App C - restatement'!X8</f>
        <v>0</v>
      </c>
      <c r="AA8" s="26">
        <f>'Orig. App C - restatement'!Y8-'Revised App C - restatement'!Y8</f>
        <v>0</v>
      </c>
      <c r="AB8" s="26">
        <f>'Orig. App C - restatement'!Z8-'Revised App C - restatement'!Z8</f>
        <v>0</v>
      </c>
      <c r="AC8" s="26">
        <f>'Orig. App C - restatement'!AA8-'Revised App C - restatement'!AA8</f>
        <v>0</v>
      </c>
      <c r="AD8" s="26">
        <f>'Orig. App C - restatement'!AB8-'Revised App C - restatement'!AB8</f>
        <v>0</v>
      </c>
      <c r="AE8" s="26">
        <f>'Orig. App C - restatement'!AC8-'Revised App C - restatement'!AC8</f>
        <v>0</v>
      </c>
      <c r="AF8" s="26">
        <f>'Orig. App C - restatement'!AD8-'Revised App C - restatement'!AD8</f>
        <v>0</v>
      </c>
      <c r="AG8" s="26">
        <f>'Orig. App C - restatement'!AE8-'Revised App C - restatement'!AE8</f>
        <v>0</v>
      </c>
      <c r="AH8" s="26">
        <f>'Orig. App C - restatement'!AF8-'Revised App C - restatement'!AF8</f>
        <v>0</v>
      </c>
      <c r="AI8" s="26">
        <f>'Orig. App C - restatement'!AG8-'Revised App C - restatement'!AG8</f>
        <v>0</v>
      </c>
      <c r="AJ8" s="26">
        <f>'Orig. App C - restatement'!AH8-'Revised App C - restatement'!AH8</f>
        <v>0</v>
      </c>
      <c r="AK8" s="26">
        <f>'Orig. App C - restatement'!AI8-'Revised App C - restatement'!AI8</f>
        <v>0</v>
      </c>
      <c r="AL8" s="26">
        <f>'Orig. App C - restatement'!AJ8-'Revised App C - restatement'!AJ8</f>
        <v>0</v>
      </c>
      <c r="AM8" s="26">
        <f>'Orig. App C - restatement'!AK8-'Revised App C - restatement'!AK8</f>
        <v>0</v>
      </c>
      <c r="AN8" s="26">
        <f>'Orig. App C - restatement'!AL8-'Revised App C - restatement'!AL8</f>
        <v>0</v>
      </c>
      <c r="AO8" s="26">
        <f>'Orig. App C - restatement'!AM8-'Revised App C - restatement'!AM8</f>
        <v>0</v>
      </c>
      <c r="AP8" s="26">
        <f>'Orig. App C - restatement'!AN8-'Revised App C - restatement'!AN8</f>
        <v>0</v>
      </c>
      <c r="AQ8" s="26">
        <f>'Orig. App C - restatement'!AO8-'Revised App C - restatement'!AO8</f>
        <v>0</v>
      </c>
      <c r="AR8" s="26">
        <f>'Orig. App C - restatement'!AP8-'Revised App C - restatement'!AP8</f>
        <v>0</v>
      </c>
      <c r="AS8" s="26">
        <f>'Orig. App C - restatement'!AQ8-'Revised App C - restatement'!AQ8</f>
        <v>0</v>
      </c>
      <c r="AT8" s="26">
        <f>'Orig. App C - restatement'!AR8-'Revised App C - restatement'!AR8</f>
        <v>0</v>
      </c>
      <c r="AU8" s="26">
        <f>'Orig. App C - restatement'!AS8-'Revised App C - restatement'!AS8</f>
        <v>0</v>
      </c>
      <c r="AV8" s="26">
        <f>'Orig. App C - restatement'!AT8-'Revised App C - restatement'!AT8</f>
        <v>0</v>
      </c>
      <c r="AW8" s="26">
        <f>'Orig. App C - restatement'!AU8-'Revised App C - restatement'!AU8</f>
        <v>0</v>
      </c>
      <c r="AX8" s="26">
        <f>'Orig. App C - restatement'!AV8-'Revised App C - restatement'!AV8</f>
        <v>0</v>
      </c>
      <c r="AY8" s="26">
        <f>'Orig. App C - restatement'!AW8-'Revised App C - restatement'!AW8</f>
        <v>0</v>
      </c>
      <c r="AZ8" s="26">
        <f>'Orig. App C - restatement'!AX8-'Revised App C - restatement'!AX8</f>
        <v>0</v>
      </c>
      <c r="BA8" s="26">
        <f>'Orig. App C - restatement'!AY8-'Revised App C - restatement'!AY8</f>
        <v>0</v>
      </c>
      <c r="BB8" s="26">
        <f>'Orig. App C - restatement'!AZ8-'Revised App C - restatement'!AZ8</f>
        <v>0</v>
      </c>
      <c r="BC8" s="26">
        <f>'Orig. App C - restatement'!BA8-'Revised App C - restatement'!BA8</f>
        <v>0</v>
      </c>
      <c r="BD8" s="26">
        <f>'Orig. App C - restatement'!BB8-'Revised App C - restatement'!BB8</f>
        <v>0</v>
      </c>
      <c r="BE8" s="26">
        <f>'Orig. App C - restatement'!BC8-'Revised App C - restatement'!BC8</f>
        <v>0</v>
      </c>
      <c r="BF8" s="26">
        <f>'Orig. App C - restatement'!BD8-'Revised App C - restatement'!BD8</f>
        <v>0</v>
      </c>
      <c r="BG8" s="26">
        <f>'Orig. App C - restatement'!BE8-'Revised App C - restatement'!BE8</f>
        <v>0</v>
      </c>
      <c r="BH8" s="26">
        <f>'Orig. App C - restatement'!BF8-'Revised App C - restatement'!BF8</f>
        <v>0</v>
      </c>
      <c r="BI8" s="26">
        <f>'Orig. App C - restatement'!BG8-'Revised App C - restatement'!BG8</f>
        <v>0</v>
      </c>
      <c r="BJ8" s="26">
        <f>'Orig. App C - restatement'!BH8-'Revised App C - restatement'!BH8</f>
        <v>0</v>
      </c>
      <c r="BK8" s="26">
        <f>'Orig. App C - restatement'!BI8-'Revised App C - restatement'!BI8</f>
        <v>0</v>
      </c>
      <c r="BL8" s="26">
        <f>'Orig. App C - restatement'!BJ8-'Revised App C - restatement'!BJ8</f>
        <v>0</v>
      </c>
      <c r="BM8" s="26">
        <f>'Orig. App C - restatement'!BK8-'Revised App C - restatement'!BK8</f>
        <v>0</v>
      </c>
      <c r="BN8" s="26">
        <f>'Orig. App C - restatement'!BL8-'Revised App C - restatement'!BL8</f>
        <v>0</v>
      </c>
      <c r="BO8" s="26">
        <f>'Orig. App C - restatement'!BM8-'Revised App C - restatement'!BM8</f>
        <v>0</v>
      </c>
      <c r="BP8" s="26">
        <f>'Orig. App C - restatement'!BN8-'Revised App C - restatement'!BN8</f>
        <v>0</v>
      </c>
      <c r="BQ8" s="26">
        <f>'Orig. App C - restatement'!BO8-'Revised App C - restatement'!BO8</f>
        <v>0</v>
      </c>
      <c r="BR8" s="26">
        <f>'Orig. App C - restatement'!BP8-'Revised App C - restatement'!BP8</f>
        <v>0</v>
      </c>
      <c r="BS8" s="26">
        <f>'Orig. App C - restatement'!BQ8-'Revised App C - restatement'!BQ8</f>
        <v>0</v>
      </c>
      <c r="BT8" s="26">
        <f>'Orig. App C - restatement'!BR8-'Revised App C - restatement'!BR8</f>
        <v>0</v>
      </c>
      <c r="BU8" s="26">
        <f>'Orig. App C - restatement'!BS8-'Revised App C - restatement'!BS8</f>
        <v>0</v>
      </c>
      <c r="BV8" s="26">
        <f>'Orig. App C - restatement'!BT8-'Revised App C - restatement'!BT8</f>
        <v>0</v>
      </c>
      <c r="BW8" s="26">
        <f>'Orig. App C - restatement'!BU8-'Revised App C - restatement'!BU8</f>
        <v>0</v>
      </c>
      <c r="BX8" s="26">
        <f>'Orig. App C - restatement'!BV8-'Revised App C - restatement'!BV8</f>
        <v>0</v>
      </c>
      <c r="BY8" s="26">
        <f>'Orig. App C - restatement'!BW8-'Revised App C - restatement'!BW8</f>
        <v>0</v>
      </c>
      <c r="BZ8" s="26">
        <f>'Orig. App C - restatement'!BX8-'Revised App C - restatement'!BX8</f>
        <v>0</v>
      </c>
      <c r="CA8" s="26">
        <f>'Orig. App C - restatement'!BY8-'Revised App C - restatement'!BY8</f>
        <v>0</v>
      </c>
      <c r="CB8" s="26">
        <f>'Orig. App C - restatement'!BZ8-'Revised App C - restatement'!BZ8</f>
        <v>0</v>
      </c>
      <c r="CC8" s="26">
        <f>'Orig. App C - restatement'!CA8-'Revised App C - restatement'!CA8</f>
        <v>0</v>
      </c>
      <c r="CD8" s="26">
        <f>'Orig. App C - restatement'!CB8-'Revised App C - restatement'!CB8</f>
        <v>0</v>
      </c>
      <c r="CE8" s="26">
        <f>'Orig. App C - restatement'!CC8-'Revised App C - restatement'!CC8</f>
        <v>0</v>
      </c>
      <c r="CF8" s="26">
        <f>'Orig. App C - restatement'!CD8-'Revised App C - restatement'!CD8</f>
        <v>0</v>
      </c>
      <c r="CG8" s="26">
        <f>'Orig. App C - restatement'!CE8-'Revised App C - restatement'!CE8</f>
        <v>0</v>
      </c>
      <c r="CH8" s="26">
        <f>'Orig. App C - restatement'!CF8-'Revised App C - restatement'!CF8</f>
        <v>0</v>
      </c>
      <c r="CI8" s="26">
        <f>'Orig. App C - restatement'!CG8-'Revised App C - restatement'!CG8</f>
        <v>0</v>
      </c>
      <c r="CJ8" s="26">
        <f>'Orig. App C - restatement'!CH8-'Revised App C - restatement'!CH8</f>
        <v>0</v>
      </c>
      <c r="CK8" s="26">
        <f>'Orig. App C - restatement'!CI8-'Revised App C - restatement'!CI8</f>
        <v>0</v>
      </c>
      <c r="CL8" s="26">
        <f>'Orig. App C - restatement'!CJ8-'Revised App C - restatement'!CJ8</f>
        <v>0</v>
      </c>
      <c r="CM8" s="26">
        <f>'Orig. App C - restatement'!CK8-'Revised App C - restatement'!CK8</f>
        <v>0</v>
      </c>
      <c r="CN8" s="26">
        <f>'Orig. App C - restatement'!CL8-'Revised App C - restatement'!CL8</f>
        <v>0</v>
      </c>
      <c r="CO8" s="26">
        <f>'Orig. App C - restatement'!CM8-'Revised App C - restatement'!CM8</f>
        <v>0</v>
      </c>
      <c r="CP8" s="26">
        <f>'Orig. App C - restatement'!CN8-'Revised App C - restatement'!CN8</f>
        <v>0</v>
      </c>
      <c r="CQ8" s="26">
        <f>'Orig. App C - restatement'!CO8-'Revised App C - restatement'!CO8</f>
        <v>0</v>
      </c>
      <c r="CR8" s="26">
        <f>'Orig. App C - restatement'!CP8-'Revised App C - restatement'!CP8</f>
        <v>0</v>
      </c>
      <c r="CS8" s="26">
        <f>'Orig. App C - restatement'!CQ8-'Revised App C - restatement'!CQ8</f>
        <v>0</v>
      </c>
      <c r="CT8" s="26">
        <f>'Orig. App C - restatement'!CR8-'Revised App C - restatement'!CR8</f>
        <v>0</v>
      </c>
      <c r="CU8" s="26">
        <f>'Orig. App C - restatement'!CS8-'Revised App C - restatement'!CS8</f>
        <v>0</v>
      </c>
      <c r="CV8" s="26">
        <f>'Orig. App C - restatement'!CT8-'Revised App C - restatement'!CT8</f>
        <v>0</v>
      </c>
      <c r="CW8" s="26">
        <f>'Orig. App C - restatement'!CU8-'Revised App C - restatement'!CU8</f>
        <v>0</v>
      </c>
      <c r="CX8" s="26">
        <f>'Orig. App C - restatement'!CV8-'Revised App C - restatement'!CV8</f>
        <v>0</v>
      </c>
      <c r="CY8" s="26">
        <f>'Orig. App C - restatement'!CW8-'Revised App C - restatement'!CW8</f>
        <v>0</v>
      </c>
      <c r="CZ8" s="26">
        <f>'Orig. App C - restatement'!CX8-'Revised App C - restatement'!CX8</f>
        <v>0</v>
      </c>
    </row>
    <row r="9" spans="4:104">
      <c r="D9" s="15" t="s">
        <v>23</v>
      </c>
      <c r="E9" s="26">
        <f>'Orig. App C - restatement'!C9-'Revised App C - restatement'!C9</f>
        <v>0</v>
      </c>
      <c r="F9" s="26">
        <f>'Orig. App C - restatement'!D9-'Revised App C - restatement'!D9</f>
        <v>0</v>
      </c>
      <c r="G9" s="26">
        <f>'Orig. App C - restatement'!E9-'Revised App C - restatement'!E9</f>
        <v>0</v>
      </c>
      <c r="H9" s="26">
        <f>'Orig. App C - restatement'!F9-'Revised App C - restatement'!F9</f>
        <v>0</v>
      </c>
      <c r="I9" s="26">
        <f>'Orig. App C - restatement'!G9-'Revised App C - restatement'!G9</f>
        <v>0</v>
      </c>
      <c r="J9" s="26">
        <f>'Orig. App C - restatement'!H9-'Revised App C - restatement'!H9</f>
        <v>0</v>
      </c>
      <c r="K9" s="26">
        <f>'Orig. App C - restatement'!I9-'Revised App C - restatement'!I9</f>
        <v>0</v>
      </c>
      <c r="L9" s="26">
        <f>'Orig. App C - restatement'!J9-'Revised App C - restatement'!J9</f>
        <v>0</v>
      </c>
      <c r="M9" s="26">
        <f>'Orig. App C - restatement'!K9-'Revised App C - restatement'!K9</f>
        <v>0</v>
      </c>
      <c r="N9" s="26">
        <f>'Orig. App C - restatement'!L9-'Revised App C - restatement'!L9</f>
        <v>0</v>
      </c>
      <c r="O9" s="26">
        <f>'Orig. App C - restatement'!M9-'Revised App C - restatement'!M9</f>
        <v>0</v>
      </c>
      <c r="P9" s="26">
        <f>'Orig. App C - restatement'!N9-'Revised App C - restatement'!N9</f>
        <v>0</v>
      </c>
      <c r="Q9" s="26">
        <f>'Orig. App C - restatement'!O9-'Revised App C - restatement'!O9</f>
        <v>0</v>
      </c>
      <c r="R9" s="26">
        <f>'Orig. App C - restatement'!P9-'Revised App C - restatement'!P9</f>
        <v>0</v>
      </c>
      <c r="S9" s="26">
        <f>'Orig. App C - restatement'!Q9-'Revised App C - restatement'!Q9</f>
        <v>0</v>
      </c>
      <c r="T9" s="26">
        <f>'Orig. App C - restatement'!R9-'Revised App C - restatement'!R9</f>
        <v>0</v>
      </c>
      <c r="U9" s="26">
        <f>'Orig. App C - restatement'!S9-'Revised App C - restatement'!S9</f>
        <v>0</v>
      </c>
      <c r="V9" s="26">
        <f>'Orig. App C - restatement'!T9-'Revised App C - restatement'!T9</f>
        <v>0</v>
      </c>
      <c r="W9" s="26">
        <f>'Orig. App C - restatement'!U9-'Revised App C - restatement'!U9</f>
        <v>0</v>
      </c>
      <c r="X9" s="26">
        <f>'Orig. App C - restatement'!V9-'Revised App C - restatement'!V9</f>
        <v>0</v>
      </c>
      <c r="Y9" s="26">
        <f>'Orig. App C - restatement'!W9-'Revised App C - restatement'!W9</f>
        <v>0</v>
      </c>
      <c r="Z9" s="26">
        <f>'Orig. App C - restatement'!X9-'Revised App C - restatement'!X9</f>
        <v>0</v>
      </c>
      <c r="AA9" s="26">
        <f>'Orig. App C - restatement'!Y9-'Revised App C - restatement'!Y9</f>
        <v>0</v>
      </c>
      <c r="AB9" s="26">
        <f>'Orig. App C - restatement'!Z9-'Revised App C - restatement'!Z9</f>
        <v>0</v>
      </c>
      <c r="AC9" s="26">
        <f>'Orig. App C - restatement'!AA9-'Revised App C - restatement'!AA9</f>
        <v>0</v>
      </c>
      <c r="AD9" s="26">
        <f>'Orig. App C - restatement'!AB9-'Revised App C - restatement'!AB9</f>
        <v>0</v>
      </c>
      <c r="AE9" s="26">
        <f>'Orig. App C - restatement'!AC9-'Revised App C - restatement'!AC9</f>
        <v>0</v>
      </c>
      <c r="AF9" s="26">
        <f>'Orig. App C - restatement'!AD9-'Revised App C - restatement'!AD9</f>
        <v>0</v>
      </c>
      <c r="AG9" s="26">
        <f>'Orig. App C - restatement'!AE9-'Revised App C - restatement'!AE9</f>
        <v>0</v>
      </c>
      <c r="AH9" s="26">
        <f>'Orig. App C - restatement'!AF9-'Revised App C - restatement'!AF9</f>
        <v>0</v>
      </c>
      <c r="AI9" s="26">
        <f>'Orig. App C - restatement'!AG9-'Revised App C - restatement'!AG9</f>
        <v>0</v>
      </c>
      <c r="AJ9" s="26">
        <f>'Orig. App C - restatement'!AH9-'Revised App C - restatement'!AH9</f>
        <v>0</v>
      </c>
      <c r="AK9" s="26">
        <f>'Orig. App C - restatement'!AI9-'Revised App C - restatement'!AI9</f>
        <v>0</v>
      </c>
      <c r="AL9" s="26">
        <f>'Orig. App C - restatement'!AJ9-'Revised App C - restatement'!AJ9</f>
        <v>0</v>
      </c>
      <c r="AM9" s="26">
        <f>'Orig. App C - restatement'!AK9-'Revised App C - restatement'!AK9</f>
        <v>0</v>
      </c>
      <c r="AN9" s="26">
        <f>'Orig. App C - restatement'!AL9-'Revised App C - restatement'!AL9</f>
        <v>0</v>
      </c>
      <c r="AO9" s="26">
        <f>'Orig. App C - restatement'!AM9-'Revised App C - restatement'!AM9</f>
        <v>0</v>
      </c>
      <c r="AP9" s="26">
        <f>'Orig. App C - restatement'!AN9-'Revised App C - restatement'!AN9</f>
        <v>0</v>
      </c>
      <c r="AQ9" s="26">
        <f>'Orig. App C - restatement'!AO9-'Revised App C - restatement'!AO9</f>
        <v>0</v>
      </c>
      <c r="AR9" s="26">
        <f>'Orig. App C - restatement'!AP9-'Revised App C - restatement'!AP9</f>
        <v>0</v>
      </c>
      <c r="AS9" s="26">
        <f>'Orig. App C - restatement'!AQ9-'Revised App C - restatement'!AQ9</f>
        <v>0</v>
      </c>
      <c r="AT9" s="26">
        <f>'Orig. App C - restatement'!AR9-'Revised App C - restatement'!AR9</f>
        <v>0</v>
      </c>
      <c r="AU9" s="26">
        <f>'Orig. App C - restatement'!AS9-'Revised App C - restatement'!AS9</f>
        <v>0</v>
      </c>
      <c r="AV9" s="26">
        <f>'Orig. App C - restatement'!AT9-'Revised App C - restatement'!AT9</f>
        <v>0</v>
      </c>
      <c r="AW9" s="26">
        <f>'Orig. App C - restatement'!AU9-'Revised App C - restatement'!AU9</f>
        <v>0</v>
      </c>
      <c r="AX9" s="26">
        <f>'Orig. App C - restatement'!AV9-'Revised App C - restatement'!AV9</f>
        <v>0</v>
      </c>
      <c r="AY9" s="26">
        <f>'Orig. App C - restatement'!AW9-'Revised App C - restatement'!AW9</f>
        <v>0</v>
      </c>
      <c r="AZ9" s="26">
        <f>'Orig. App C - restatement'!AX9-'Revised App C - restatement'!AX9</f>
        <v>0</v>
      </c>
      <c r="BA9" s="26">
        <f>'Orig. App C - restatement'!AY9-'Revised App C - restatement'!AY9</f>
        <v>0</v>
      </c>
      <c r="BB9" s="26">
        <f>'Orig. App C - restatement'!AZ9-'Revised App C - restatement'!AZ9</f>
        <v>0</v>
      </c>
      <c r="BC9" s="26">
        <f>'Orig. App C - restatement'!BA9-'Revised App C - restatement'!BA9</f>
        <v>0</v>
      </c>
      <c r="BD9" s="26">
        <f>'Orig. App C - restatement'!BB9-'Revised App C - restatement'!BB9</f>
        <v>0</v>
      </c>
      <c r="BE9" s="26">
        <f>'Orig. App C - restatement'!BC9-'Revised App C - restatement'!BC9</f>
        <v>0</v>
      </c>
      <c r="BF9" s="26">
        <f>'Orig. App C - restatement'!BD9-'Revised App C - restatement'!BD9</f>
        <v>0</v>
      </c>
      <c r="BG9" s="26">
        <f>'Orig. App C - restatement'!BE9-'Revised App C - restatement'!BE9</f>
        <v>0</v>
      </c>
      <c r="BH9" s="26">
        <f>'Orig. App C - restatement'!BF9-'Revised App C - restatement'!BF9</f>
        <v>0</v>
      </c>
      <c r="BI9" s="26">
        <f>'Orig. App C - restatement'!BG9-'Revised App C - restatement'!BG9</f>
        <v>0</v>
      </c>
      <c r="BJ9" s="26">
        <f>'Orig. App C - restatement'!BH9-'Revised App C - restatement'!BH9</f>
        <v>0</v>
      </c>
      <c r="BK9" s="26">
        <f>'Orig. App C - restatement'!BI9-'Revised App C - restatement'!BI9</f>
        <v>0</v>
      </c>
      <c r="BL9" s="26">
        <f>'Orig. App C - restatement'!BJ9-'Revised App C - restatement'!BJ9</f>
        <v>0</v>
      </c>
      <c r="BM9" s="26">
        <f>'Orig. App C - restatement'!BK9-'Revised App C - restatement'!BK9</f>
        <v>8.1345379999995657</v>
      </c>
      <c r="BN9" s="26">
        <f>'Orig. App C - restatement'!BL9-'Revised App C - restatement'!BL9</f>
        <v>8.3316220000003796</v>
      </c>
      <c r="BO9" s="26">
        <f>'Orig. App C - restatement'!BM9-'Revised App C - restatement'!BM9</f>
        <v>4.1648710000005167</v>
      </c>
      <c r="BP9" s="26">
        <f>'Orig. App C - restatement'!BN9-'Revised App C - restatement'!BN9</f>
        <v>2.4489349999995511</v>
      </c>
      <c r="BQ9" s="26">
        <f>'Orig. App C - restatement'!BO9-'Revised App C - restatement'!BO9</f>
        <v>2.4464389999994864</v>
      </c>
      <c r="BR9" s="26">
        <f>'Orig. App C - restatement'!BP9-'Revised App C - restatement'!BP9</f>
        <v>2.3899250000004031</v>
      </c>
      <c r="BS9" s="26">
        <f>'Orig. App C - restatement'!BQ9-'Revised App C - restatement'!BQ9</f>
        <v>2.7526460000005954</v>
      </c>
      <c r="BT9" s="26">
        <f>'Orig. App C - restatement'!BR9-'Revised App C - restatement'!BR9</f>
        <v>1.7812920000001213</v>
      </c>
      <c r="BU9" s="26">
        <f>'Orig. App C - restatement'!BS9-'Revised App C - restatement'!BS9</f>
        <v>1.9953699999994114</v>
      </c>
      <c r="BV9" s="26">
        <f>'Orig. App C - restatement'!BT9-'Revised App C - restatement'!BT9</f>
        <v>1.8911560000001373</v>
      </c>
      <c r="BW9" s="26">
        <f>'Orig. App C - restatement'!BU9-'Revised App C - restatement'!BU9</f>
        <v>1.3855189999999311</v>
      </c>
      <c r="BX9" s="26">
        <f>'Orig. App C - restatement'!BV9-'Revised App C - restatement'!BV9</f>
        <v>1.4770609999993667</v>
      </c>
      <c r="BY9" s="26">
        <f>'Orig. App C - restatement'!BW9-'Revised App C - restatement'!BW9</f>
        <v>1.2158109999999169</v>
      </c>
      <c r="BZ9" s="26">
        <f>'Orig. App C - restatement'!BX9-'Revised App C - restatement'!BX9</f>
        <v>1.1884590000005346</v>
      </c>
      <c r="CA9" s="26">
        <f>'Orig. App C - restatement'!BY9-'Revised App C - restatement'!BY9</f>
        <v>0.9134130000005598</v>
      </c>
      <c r="CB9" s="26">
        <f>'Orig. App C - restatement'!BZ9-'Revised App C - restatement'!BZ9</f>
        <v>1.0571490000005497</v>
      </c>
      <c r="CC9" s="26">
        <f>'Orig. App C - restatement'!CA9-'Revised App C - restatement'!CA9</f>
        <v>1.1857759999998052</v>
      </c>
      <c r="CD9" s="26">
        <f>'Orig. App C - restatement'!CB9-'Revised App C - restatement'!CB9</f>
        <v>1.1355550000001813</v>
      </c>
      <c r="CE9" s="26">
        <f>'Orig. App C - restatement'!CC9-'Revised App C - restatement'!CC9</f>
        <v>1.5039669999990792</v>
      </c>
      <c r="CF9" s="26">
        <f>'Orig. App C - restatement'!CD9-'Revised App C - restatement'!CD9</f>
        <v>1.7812919999996666</v>
      </c>
      <c r="CG9" s="26">
        <f>'Orig. App C - restatement'!CE9-'Revised App C - restatement'!CE9</f>
        <v>1.9953700000005483</v>
      </c>
      <c r="CH9" s="26">
        <f>'Orig. App C - restatement'!CF9-'Revised App C - restatement'!CF9</f>
        <v>1.8911559999996825</v>
      </c>
      <c r="CI9" s="26">
        <f>'Orig. App C - restatement'!CG9-'Revised App C - restatement'!CG9</f>
        <v>1.385519000001068</v>
      </c>
      <c r="CJ9" s="26">
        <f>'Orig. App C - restatement'!CH9-'Revised App C - restatement'!CH9</f>
        <v>1.4770610000008446</v>
      </c>
      <c r="CK9" s="26">
        <f>'Orig. App C - restatement'!CI9-'Revised App C - restatement'!CI9</f>
        <v>1.2158109999995759</v>
      </c>
      <c r="CL9" s="26">
        <f>'Orig. App C - restatement'!CJ9-'Revised App C - restatement'!CJ9</f>
        <v>1.1884590000012167</v>
      </c>
      <c r="CM9" s="26">
        <f>'Orig. App C - restatement'!CK9-'Revised App C - restatement'!CK9</f>
        <v>0.91341300000021874</v>
      </c>
      <c r="CN9" s="26">
        <f>'Orig. App C - restatement'!CL9-'Revised App C - restatement'!CL9</f>
        <v>-787.8107130000011</v>
      </c>
      <c r="CO9" s="26">
        <f>'Orig. App C - restatement'!CM9-'Revised App C - restatement'!CM9</f>
        <v>-775.3950020000002</v>
      </c>
      <c r="CP9" s="26">
        <f>'Orig. App C - restatement'!CN9-'Revised App C - restatement'!CN9</f>
        <v>-809.93267600000001</v>
      </c>
      <c r="CQ9" s="26">
        <f>'Orig. App C - restatement'!CO9-'Revised App C - restatement'!CO9</f>
        <v>-951.99861099999998</v>
      </c>
      <c r="CR9" s="26">
        <f>'Orig. App C - restatement'!CP9-'Revised App C - restatement'!CP9</f>
        <v>-1071.5355169999998</v>
      </c>
      <c r="CS9" s="26">
        <f>'Orig. App C - restatement'!CQ9-'Revised App C - restatement'!CQ9</f>
        <v>-1167.6101160000003</v>
      </c>
      <c r="CT9" s="26">
        <f>'Orig. App C - restatement'!CR9-'Revised App C - restatement'!CR9</f>
        <v>-1191.7902240000003</v>
      </c>
      <c r="CU9" s="26">
        <f>'Orig. App C - restatement'!CS9-'Revised App C - restatement'!CS9</f>
        <v>-1070.4204789999999</v>
      </c>
      <c r="CV9" s="26">
        <f>'Orig. App C - restatement'!CT9-'Revised App C - restatement'!CT9</f>
        <v>-1123.8587119999997</v>
      </c>
      <c r="CW9" s="26">
        <f>'Orig. App C - restatement'!CU9-'Revised App C - restatement'!CU9</f>
        <v>0</v>
      </c>
      <c r="CX9" s="26">
        <f>'Orig. App C - restatement'!CV9-'Revised App C - restatement'!CV9</f>
        <v>0</v>
      </c>
      <c r="CY9" s="26">
        <f>'Orig. App C - restatement'!CW9-'Revised App C - restatement'!CW9</f>
        <v>0</v>
      </c>
      <c r="CZ9" s="26">
        <f>'Orig. App C - restatement'!CX9-'Revised App C - restatement'!CX9</f>
        <v>0</v>
      </c>
    </row>
    <row r="10" spans="4:104">
      <c r="D10" s="16"/>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8"/>
      <c r="CP10" s="18"/>
      <c r="CQ10" s="18"/>
      <c r="CR10" s="18"/>
      <c r="CS10" s="18"/>
      <c r="CT10" s="18"/>
      <c r="CU10" s="18"/>
      <c r="CV10" s="18"/>
      <c r="CW10" s="18"/>
      <c r="CX10" s="18"/>
      <c r="CY10" s="18"/>
      <c r="CZ10" s="18"/>
    </row>
    <row r="11" spans="4:104">
      <c r="D11" s="16"/>
      <c r="E11" s="19">
        <v>38443</v>
      </c>
      <c r="F11" s="19">
        <v>38473</v>
      </c>
      <c r="G11" s="19">
        <v>38504</v>
      </c>
      <c r="H11" s="19">
        <v>38534</v>
      </c>
      <c r="I11" s="19">
        <v>38565</v>
      </c>
      <c r="J11" s="19">
        <v>38596</v>
      </c>
      <c r="K11" s="19">
        <v>38626</v>
      </c>
      <c r="L11" s="19">
        <v>38657</v>
      </c>
      <c r="M11" s="19">
        <v>38687</v>
      </c>
      <c r="N11" s="19">
        <v>38718</v>
      </c>
      <c r="O11" s="19">
        <v>38749</v>
      </c>
      <c r="P11" s="19">
        <v>38777</v>
      </c>
      <c r="Q11" s="19">
        <v>38808</v>
      </c>
      <c r="R11" s="19">
        <v>38838</v>
      </c>
      <c r="S11" s="19">
        <v>38869</v>
      </c>
      <c r="T11" s="19">
        <v>38899</v>
      </c>
      <c r="U11" s="19">
        <v>38930</v>
      </c>
      <c r="V11" s="19">
        <v>38961</v>
      </c>
      <c r="W11" s="19">
        <v>38991</v>
      </c>
      <c r="X11" s="19">
        <v>39022</v>
      </c>
      <c r="Y11" s="19">
        <v>39052</v>
      </c>
      <c r="Z11" s="19">
        <v>39083</v>
      </c>
      <c r="AA11" s="19">
        <v>39114</v>
      </c>
      <c r="AB11" s="19">
        <v>39142</v>
      </c>
      <c r="AC11" s="19">
        <v>39173</v>
      </c>
      <c r="AD11" s="19">
        <v>39203</v>
      </c>
      <c r="AE11" s="19">
        <v>39234</v>
      </c>
      <c r="AF11" s="19">
        <v>39264</v>
      </c>
      <c r="AG11" s="19">
        <v>39295</v>
      </c>
      <c r="AH11" s="19">
        <v>39326</v>
      </c>
      <c r="AI11" s="19">
        <v>39356</v>
      </c>
      <c r="AJ11" s="19">
        <v>39387</v>
      </c>
      <c r="AK11" s="19">
        <v>39417</v>
      </c>
      <c r="AL11" s="19">
        <v>39448</v>
      </c>
      <c r="AM11" s="19">
        <v>39479</v>
      </c>
      <c r="AN11" s="19">
        <v>39508</v>
      </c>
      <c r="AO11" s="19">
        <v>39539</v>
      </c>
      <c r="AP11" s="19">
        <v>39569</v>
      </c>
      <c r="AQ11" s="19">
        <v>39600</v>
      </c>
      <c r="AR11" s="19">
        <v>39630</v>
      </c>
      <c r="AS11" s="19">
        <v>39661</v>
      </c>
      <c r="AT11" s="19">
        <v>39692</v>
      </c>
      <c r="AU11" s="19">
        <v>39722</v>
      </c>
      <c r="AV11" s="19">
        <v>39753</v>
      </c>
      <c r="AW11" s="19">
        <v>39783</v>
      </c>
      <c r="AX11" s="19">
        <v>39814</v>
      </c>
      <c r="AY11" s="19">
        <v>39845</v>
      </c>
      <c r="AZ11" s="19">
        <v>39873</v>
      </c>
      <c r="BA11" s="19">
        <v>39904</v>
      </c>
      <c r="BB11" s="19">
        <v>39934</v>
      </c>
      <c r="BC11" s="19">
        <v>39965</v>
      </c>
      <c r="BD11" s="19">
        <v>39995</v>
      </c>
      <c r="BE11" s="19">
        <v>40026</v>
      </c>
      <c r="BF11" s="19">
        <v>40057</v>
      </c>
      <c r="BG11" s="19">
        <v>40087</v>
      </c>
      <c r="BH11" s="19">
        <v>40118</v>
      </c>
      <c r="BI11" s="19">
        <v>40148</v>
      </c>
      <c r="BJ11" s="19">
        <v>40179</v>
      </c>
      <c r="BK11" s="19">
        <v>40210</v>
      </c>
      <c r="BL11" s="19">
        <v>40238</v>
      </c>
      <c r="BM11" s="19">
        <v>40269</v>
      </c>
      <c r="BN11" s="19">
        <v>40299</v>
      </c>
      <c r="BO11" s="19">
        <v>40330</v>
      </c>
      <c r="BP11" s="19">
        <v>40360</v>
      </c>
      <c r="BQ11" s="19">
        <v>40391</v>
      </c>
      <c r="BR11" s="19">
        <v>40422</v>
      </c>
      <c r="BS11" s="19">
        <v>40452</v>
      </c>
      <c r="BT11" s="19">
        <v>40483</v>
      </c>
      <c r="BU11" s="19">
        <v>40513</v>
      </c>
      <c r="BV11" s="19">
        <v>40544</v>
      </c>
      <c r="BW11" s="19">
        <v>40575</v>
      </c>
      <c r="BX11" s="19">
        <v>40603</v>
      </c>
      <c r="BY11" s="19">
        <v>40634</v>
      </c>
      <c r="BZ11" s="19">
        <v>40664</v>
      </c>
      <c r="CA11" s="19">
        <v>40695</v>
      </c>
      <c r="CB11" s="19">
        <v>40725</v>
      </c>
      <c r="CC11" s="19">
        <v>40756</v>
      </c>
      <c r="CD11" s="19">
        <v>40787</v>
      </c>
      <c r="CE11" s="19">
        <v>40817</v>
      </c>
      <c r="CF11" s="19">
        <v>40848</v>
      </c>
      <c r="CG11" s="19">
        <v>40878</v>
      </c>
      <c r="CH11" s="19">
        <v>40909</v>
      </c>
      <c r="CI11" s="19">
        <v>40940</v>
      </c>
      <c r="CJ11" s="19">
        <v>40969</v>
      </c>
      <c r="CK11" s="19">
        <v>41000</v>
      </c>
      <c r="CL11" s="19">
        <v>41030</v>
      </c>
      <c r="CM11" s="19">
        <v>41061</v>
      </c>
      <c r="CN11" s="19">
        <v>41091</v>
      </c>
      <c r="CO11" s="20">
        <v>41122</v>
      </c>
      <c r="CP11" s="20">
        <v>41153</v>
      </c>
      <c r="CQ11" s="20">
        <v>41183</v>
      </c>
      <c r="CR11" s="20">
        <v>41214</v>
      </c>
      <c r="CS11" s="20">
        <v>41244</v>
      </c>
      <c r="CT11" s="20">
        <v>41275</v>
      </c>
      <c r="CU11" s="20">
        <v>41306</v>
      </c>
      <c r="CV11" s="20">
        <v>41334</v>
      </c>
      <c r="CW11" s="20">
        <v>41365</v>
      </c>
      <c r="CX11" s="20">
        <v>41395</v>
      </c>
      <c r="CY11" s="20">
        <v>41426</v>
      </c>
      <c r="CZ11" s="20">
        <v>41456</v>
      </c>
    </row>
    <row r="12" spans="4:104">
      <c r="D12" s="21" t="s">
        <v>24</v>
      </c>
      <c r="E12" s="22">
        <f>SUM(E9,E14)</f>
        <v>0</v>
      </c>
      <c r="F12" s="22">
        <f t="shared" ref="F12:BQ12" si="0">SUM(F9,F14)</f>
        <v>0</v>
      </c>
      <c r="G12" s="22">
        <f t="shared" si="0"/>
        <v>0</v>
      </c>
      <c r="H12" s="22">
        <f t="shared" si="0"/>
        <v>0</v>
      </c>
      <c r="I12" s="22">
        <f t="shared" si="0"/>
        <v>0</v>
      </c>
      <c r="J12" s="22">
        <f t="shared" si="0"/>
        <v>0</v>
      </c>
      <c r="K12" s="22">
        <f t="shared" si="0"/>
        <v>0</v>
      </c>
      <c r="L12" s="22">
        <f t="shared" si="0"/>
        <v>0</v>
      </c>
      <c r="M12" s="22">
        <f t="shared" si="0"/>
        <v>0</v>
      </c>
      <c r="N12" s="22">
        <f t="shared" si="0"/>
        <v>0</v>
      </c>
      <c r="O12" s="22">
        <f t="shared" si="0"/>
        <v>0</v>
      </c>
      <c r="P12" s="22">
        <f t="shared" si="0"/>
        <v>0</v>
      </c>
      <c r="Q12" s="22">
        <f t="shared" si="0"/>
        <v>6.3883999998779473E-3</v>
      </c>
      <c r="R12" s="22">
        <f t="shared" si="0"/>
        <v>-4.7634300000026997E-2</v>
      </c>
      <c r="S12" s="22">
        <f t="shared" si="0"/>
        <v>-0.1806034000001091</v>
      </c>
      <c r="T12" s="22">
        <f t="shared" si="0"/>
        <v>1.0612914999996974</v>
      </c>
      <c r="U12" s="22">
        <f t="shared" si="0"/>
        <v>-0.77352269999960299</v>
      </c>
      <c r="V12" s="22">
        <f t="shared" si="0"/>
        <v>0.67648470000017369</v>
      </c>
      <c r="W12" s="22">
        <f t="shared" si="0"/>
        <v>-0.90767510000023321</v>
      </c>
      <c r="X12" s="22">
        <f t="shared" si="0"/>
        <v>1.3835395338926446</v>
      </c>
      <c r="Y12" s="22">
        <f t="shared" si="0"/>
        <v>0.98816807784078264</v>
      </c>
      <c r="Z12" s="22">
        <f t="shared" si="0"/>
        <v>0.80383750425630751</v>
      </c>
      <c r="AA12" s="22">
        <f t="shared" si="0"/>
        <v>-0.51074982390196055</v>
      </c>
      <c r="AB12" s="22">
        <f t="shared" si="0"/>
        <v>0.44367028791270968</v>
      </c>
      <c r="AC12" s="22">
        <f t="shared" si="0"/>
        <v>0.13795167920443419</v>
      </c>
      <c r="AD12" s="22">
        <f t="shared" si="0"/>
        <v>0.3351665522861822</v>
      </c>
      <c r="AE12" s="22">
        <f t="shared" si="0"/>
        <v>-7.6246684992838709E-2</v>
      </c>
      <c r="AF12" s="22">
        <f t="shared" si="0"/>
        <v>-6.3166791736421146E-2</v>
      </c>
      <c r="AG12" s="22">
        <f t="shared" si="0"/>
        <v>0.91086368385981586</v>
      </c>
      <c r="AH12" s="22">
        <f t="shared" si="0"/>
        <v>9.0135632906822138E-2</v>
      </c>
      <c r="AI12" s="22">
        <f t="shared" si="0"/>
        <v>-0.4206390624665346</v>
      </c>
      <c r="AJ12" s="22">
        <f t="shared" si="0"/>
        <v>-0.43408219289221961</v>
      </c>
      <c r="AK12" s="22">
        <f t="shared" si="0"/>
        <v>-0.74907792404519569</v>
      </c>
      <c r="AL12" s="22">
        <f t="shared" si="0"/>
        <v>-0.46522541178910615</v>
      </c>
      <c r="AM12" s="22">
        <f t="shared" si="0"/>
        <v>-0.15574649462382695</v>
      </c>
      <c r="AN12" s="22">
        <f t="shared" si="0"/>
        <v>-0.62166132356674098</v>
      </c>
      <c r="AO12" s="22">
        <f t="shared" si="0"/>
        <v>-7.3684273785374899E-2</v>
      </c>
      <c r="AP12" s="22">
        <f t="shared" si="0"/>
        <v>-0.18069418563004547</v>
      </c>
      <c r="AQ12" s="22">
        <f t="shared" si="0"/>
        <v>-0.36135779365122289</v>
      </c>
      <c r="AR12" s="22">
        <f t="shared" si="0"/>
        <v>-0.37561378202212836</v>
      </c>
      <c r="AS12" s="22">
        <f t="shared" si="0"/>
        <v>-2.0669330523651297</v>
      </c>
      <c r="AT12" s="22">
        <f t="shared" si="0"/>
        <v>-1.2915365602489146</v>
      </c>
      <c r="AU12" s="22">
        <f t="shared" si="0"/>
        <v>-1.7397400025436127</v>
      </c>
      <c r="AV12" s="22">
        <f t="shared" si="0"/>
        <v>-1.1280841284878989</v>
      </c>
      <c r="AW12" s="22">
        <f t="shared" si="0"/>
        <v>-0.1643761889426969</v>
      </c>
      <c r="AX12" s="22">
        <f t="shared" si="0"/>
        <v>-0.33513101024618663</v>
      </c>
      <c r="AY12" s="22">
        <f t="shared" si="0"/>
        <v>-0.12013673612034381</v>
      </c>
      <c r="AZ12" s="22">
        <f t="shared" si="0"/>
        <v>-0.28528240707305486</v>
      </c>
      <c r="BA12" s="22">
        <f t="shared" si="0"/>
        <v>0.84694440883367861</v>
      </c>
      <c r="BB12" s="22">
        <f t="shared" si="0"/>
        <v>0.6906311508203089</v>
      </c>
      <c r="BC12" s="22">
        <f t="shared" si="0"/>
        <v>0.72546201686554923</v>
      </c>
      <c r="BD12" s="22">
        <f t="shared" si="0"/>
        <v>0.69439479162042517</v>
      </c>
      <c r="BE12" s="22">
        <f t="shared" si="0"/>
        <v>0.67598878673527452</v>
      </c>
      <c r="BF12" s="22">
        <f t="shared" si="0"/>
        <v>0.85447322579580032</v>
      </c>
      <c r="BG12" s="22">
        <f t="shared" si="0"/>
        <v>0.49704080430842623</v>
      </c>
      <c r="BH12" s="22">
        <f t="shared" si="0"/>
        <v>0.76475741866033786</v>
      </c>
      <c r="BI12" s="22">
        <f t="shared" si="0"/>
        <v>0.72567580520194497</v>
      </c>
      <c r="BJ12" s="22">
        <f t="shared" si="0"/>
        <v>0.68652056643963988</v>
      </c>
      <c r="BK12" s="22">
        <f t="shared" si="0"/>
        <v>0.75430333636040814</v>
      </c>
      <c r="BL12" s="22">
        <f t="shared" si="0"/>
        <v>-0.47278752212150721</v>
      </c>
      <c r="BM12" s="22">
        <f t="shared" si="0"/>
        <v>8.1345379999995657</v>
      </c>
      <c r="BN12" s="22">
        <f t="shared" si="0"/>
        <v>8.3316220000003796</v>
      </c>
      <c r="BO12" s="22">
        <f t="shared" si="0"/>
        <v>4.1648710000005167</v>
      </c>
      <c r="BP12" s="22">
        <f t="shared" si="0"/>
        <v>2.4489349999995511</v>
      </c>
      <c r="BQ12" s="22">
        <f t="shared" si="0"/>
        <v>2.4464389999994864</v>
      </c>
      <c r="BR12" s="22">
        <f t="shared" ref="BR12:CZ12" si="1">SUM(BR9,BR14)</f>
        <v>2.3899250000004031</v>
      </c>
      <c r="BS12" s="22">
        <f t="shared" si="1"/>
        <v>2.7526460000005954</v>
      </c>
      <c r="BT12" s="22">
        <f t="shared" si="1"/>
        <v>1.7812920000001213</v>
      </c>
      <c r="BU12" s="22">
        <f t="shared" si="1"/>
        <v>1.9953699999994114</v>
      </c>
      <c r="BV12" s="22">
        <f t="shared" si="1"/>
        <v>1.8911560000001373</v>
      </c>
      <c r="BW12" s="22">
        <f t="shared" si="1"/>
        <v>1.3855189999999311</v>
      </c>
      <c r="BX12" s="22">
        <f t="shared" si="1"/>
        <v>1.4770609999993667</v>
      </c>
      <c r="BY12" s="22">
        <f t="shared" si="1"/>
        <v>1.2158109999999169</v>
      </c>
      <c r="BZ12" s="22">
        <f t="shared" si="1"/>
        <v>1.1884590000005346</v>
      </c>
      <c r="CA12" s="22">
        <f t="shared" si="1"/>
        <v>0.9134130000005598</v>
      </c>
      <c r="CB12" s="22">
        <f t="shared" si="1"/>
        <v>1.0571490000005497</v>
      </c>
      <c r="CC12" s="22">
        <f t="shared" si="1"/>
        <v>1.1857759999998052</v>
      </c>
      <c r="CD12" s="22">
        <f t="shared" si="1"/>
        <v>1.1355550000001813</v>
      </c>
      <c r="CE12" s="22">
        <f t="shared" si="1"/>
        <v>1.5039669999990792</v>
      </c>
      <c r="CF12" s="22">
        <f t="shared" si="1"/>
        <v>1.7812919999996666</v>
      </c>
      <c r="CG12" s="22">
        <f t="shared" si="1"/>
        <v>1.9953700000005483</v>
      </c>
      <c r="CH12" s="22">
        <f t="shared" si="1"/>
        <v>1.8911559999996825</v>
      </c>
      <c r="CI12" s="22">
        <f t="shared" si="1"/>
        <v>1.385519000001068</v>
      </c>
      <c r="CJ12" s="22">
        <f t="shared" si="1"/>
        <v>1.4770610000008446</v>
      </c>
      <c r="CK12" s="22">
        <f t="shared" si="1"/>
        <v>1.2158109999995759</v>
      </c>
      <c r="CL12" s="22">
        <f t="shared" si="1"/>
        <v>1.1884590000012167</v>
      </c>
      <c r="CM12" s="22">
        <f t="shared" si="1"/>
        <v>0.91341300000021874</v>
      </c>
      <c r="CN12" s="22">
        <f t="shared" si="1"/>
        <v>-787.8107130000011</v>
      </c>
      <c r="CO12" s="22">
        <f t="shared" si="1"/>
        <v>-775.3950020000002</v>
      </c>
      <c r="CP12" s="22">
        <f t="shared" si="1"/>
        <v>-809.93267600000001</v>
      </c>
      <c r="CQ12" s="22">
        <f t="shared" si="1"/>
        <v>-951.99861099999998</v>
      </c>
      <c r="CR12" s="22">
        <f t="shared" si="1"/>
        <v>-1071.5355169999998</v>
      </c>
      <c r="CS12" s="22">
        <f t="shared" si="1"/>
        <v>-1167.6101160000003</v>
      </c>
      <c r="CT12" s="22">
        <f t="shared" si="1"/>
        <v>-1191.7902240000003</v>
      </c>
      <c r="CU12" s="22">
        <f t="shared" si="1"/>
        <v>-1070.4204789999999</v>
      </c>
      <c r="CV12" s="22">
        <f t="shared" si="1"/>
        <v>-1123.8587119999997</v>
      </c>
      <c r="CW12" s="22">
        <f t="shared" si="1"/>
        <v>0</v>
      </c>
      <c r="CX12" s="22">
        <f t="shared" si="1"/>
        <v>0</v>
      </c>
      <c r="CY12" s="22">
        <f t="shared" si="1"/>
        <v>0</v>
      </c>
      <c r="CZ12" s="22">
        <f t="shared" si="1"/>
        <v>0</v>
      </c>
    </row>
    <row r="13" spans="4:104">
      <c r="D13" s="21" t="s">
        <v>121</v>
      </c>
      <c r="E13" s="26">
        <f>'Revised App C - restatement'!C13-'Orig. App C - restatement'!C13</f>
        <v>1.2930700000197248E-2</v>
      </c>
      <c r="F13" s="26">
        <f>'Revised App C - restatement'!D13-'Orig. App C - restatement'!D13</f>
        <v>1.2325200000759651E-2</v>
      </c>
      <c r="G13" s="26">
        <f>'Revised App C - restatement'!E13-'Orig. App C - restatement'!E13</f>
        <v>5.7921999996324303E-3</v>
      </c>
      <c r="H13" s="26">
        <f>'Revised App C - restatement'!F13-'Orig. App C - restatement'!F13</f>
        <v>1.1513299999478477E-2</v>
      </c>
      <c r="I13" s="26">
        <f>'Revised App C - restatement'!G13-'Orig. App C - restatement'!G13</f>
        <v>-0.21730200000001787</v>
      </c>
      <c r="J13" s="26">
        <f>'Revised App C - restatement'!H13-'Orig. App C - restatement'!H13</f>
        <v>1.1324400000376045E-2</v>
      </c>
      <c r="K13" s="26">
        <f>'Revised App C - restatement'!I13-'Orig. App C - restatement'!I13</f>
        <v>1.217839999935677E-2</v>
      </c>
      <c r="L13" s="26">
        <f>'Revised App C - restatement'!J13-'Orig. App C - restatement'!J13</f>
        <v>1.8460999999660999E-2</v>
      </c>
      <c r="M13" s="26">
        <f>'Revised App C - restatement'!K13-'Orig. App C - restatement'!K13</f>
        <v>1.5142899999318615E-2</v>
      </c>
      <c r="N13" s="26">
        <f>'Revised App C - restatement'!L13-'Orig. App C - restatement'!L13</f>
        <v>1.8696799999815994E-2</v>
      </c>
      <c r="O13" s="26">
        <f>'Revised App C - restatement'!M13-'Orig. App C - restatement'!M13</f>
        <v>1.7335999998977059E-2</v>
      </c>
      <c r="P13" s="26">
        <f>'Revised App C - restatement'!N13-'Orig. App C - restatement'!N13</f>
        <v>1.6005999999379128E-2</v>
      </c>
      <c r="Q13" s="26">
        <f>'Revised App C - restatement'!O13-'Orig. App C - restatement'!O13</f>
        <v>5.4579200000262063E-2</v>
      </c>
      <c r="R13" s="26">
        <f>'Revised App C - restatement'!P13-'Orig. App C - restatement'!P13</f>
        <v>3.9630700000998331E-2</v>
      </c>
      <c r="S13" s="26">
        <f>'Revised App C - restatement'!Q13-'Orig. App C - restatement'!Q13</f>
        <v>3.2761200000095414E-2</v>
      </c>
      <c r="T13" s="26">
        <f>'Revised App C - restatement'!R13-'Orig. App C - restatement'!R13</f>
        <v>-0.64686860000028901</v>
      </c>
      <c r="U13" s="26">
        <f>'Revised App C - restatement'!S13-'Orig. App C - restatement'!S13</f>
        <v>3.2841899999539237E-2</v>
      </c>
      <c r="V13" s="26">
        <f>'Revised App C - restatement'!T13-'Orig. App C - restatement'!T13</f>
        <v>4.913059999989855E-2</v>
      </c>
      <c r="W13" s="26">
        <f>'Revised App C - restatement'!U13-'Orig. App C - restatement'!U13</f>
        <v>7.1075199999540928E-2</v>
      </c>
      <c r="X13" s="26">
        <f>'Revised App C - restatement'!V13-'Orig. App C - restatement'!V13</f>
        <v>5.733929999951215E-2</v>
      </c>
      <c r="Y13" s="26">
        <f>'Revised App C - restatement'!W13-'Orig. App C - restatement'!W13</f>
        <v>6.2208099998770194E-2</v>
      </c>
      <c r="Z13" s="26">
        <f>'Revised App C - restatement'!X13-'Orig. App C - restatement'!X13</f>
        <v>6.1782300000231771E-2</v>
      </c>
      <c r="AA13" s="26">
        <f>'Revised App C - restatement'!Y13-'Orig. App C - restatement'!Y13</f>
        <v>4.7772600000371312E-2</v>
      </c>
      <c r="AB13" s="26">
        <f>'Revised App C - restatement'!Z13-'Orig. App C - restatement'!Z13</f>
        <v>5.9200400000008813E-2</v>
      </c>
      <c r="AC13" s="26">
        <f>'Revised App C - restatement'!AA13-'Orig. App C - restatement'!AA13</f>
        <v>1.7526999999972759E-3</v>
      </c>
      <c r="AD13" s="26">
        <f>'Revised App C - restatement'!AB13-'Orig. App C - restatement'!AB13</f>
        <v>2.134599999862985E-3</v>
      </c>
      <c r="AE13" s="26">
        <f>'Revised App C - restatement'!AC13-'Orig. App C - restatement'!AC13</f>
        <v>5.3810000053999829E-4</v>
      </c>
      <c r="AF13" s="26">
        <f>'Revised App C - restatement'!AD13-'Orig. App C - restatement'!AD13</f>
        <v>8.7949999965530878E-4</v>
      </c>
      <c r="AG13" s="26">
        <f>'Revised App C - restatement'!AE13-'Orig. App C - restatement'!AE13</f>
        <v>7.0649999975103128E-4</v>
      </c>
      <c r="AH13" s="26">
        <f>'Revised App C - restatement'!AF13-'Orig. App C - restatement'!AF13</f>
        <v>8.868000004440546E-4</v>
      </c>
      <c r="AI13" s="26">
        <f>'Revised App C - restatement'!AG13-'Orig. App C - restatement'!AG13</f>
        <v>8.2560000009834766E-4</v>
      </c>
      <c r="AJ13" s="26">
        <f>'Revised App C - restatement'!AH13-'Orig. App C - restatement'!AH13</f>
        <v>9.0550000004441245E-4</v>
      </c>
      <c r="AK13" s="26">
        <f>'Revised App C - restatement'!AI13-'Orig. App C - restatement'!AI13</f>
        <v>3.0979999928604229E-4</v>
      </c>
      <c r="AL13" s="26">
        <f>'Revised App C - restatement'!AJ13-'Orig. App C - restatement'!AJ13</f>
        <v>6.125999998403131E-4</v>
      </c>
      <c r="AM13" s="26">
        <f>'Revised App C - restatement'!AK13-'Orig. App C - restatement'!AK13</f>
        <v>7.4120000044786138E-4</v>
      </c>
      <c r="AN13" s="26">
        <f>'Revised App C - restatement'!AL13-'Orig. App C - restatement'!AL13</f>
        <v>8.3609999956024694E-4</v>
      </c>
      <c r="AO13" s="26">
        <f>'Revised App C - restatement'!AM13-'Orig. App C - restatement'!AM13</f>
        <v>-2.7173299999503797E-2</v>
      </c>
      <c r="AP13" s="26">
        <f>'Revised App C - restatement'!AN13-'Orig. App C - restatement'!AN13</f>
        <v>-3.4538500000053318E-2</v>
      </c>
      <c r="AQ13" s="26">
        <f>'Revised App C - restatement'!AO13-'Orig. App C - restatement'!AO13</f>
        <v>-2.8876800000489311E-2</v>
      </c>
      <c r="AR13" s="26">
        <f>'Revised App C - restatement'!AP13-'Orig. App C - restatement'!AP13</f>
        <v>0.18492090000017924</v>
      </c>
      <c r="AS13" s="26">
        <f>'Revised App C - restatement'!AQ13-'Orig. App C - restatement'!AQ13</f>
        <v>7.9943399999820031E-2</v>
      </c>
      <c r="AT13" s="26">
        <f>'Revised App C - restatement'!AR13-'Orig. App C - restatement'!AR13</f>
        <v>-0.15985169999953541</v>
      </c>
      <c r="AU13" s="26">
        <f>'Revised App C - restatement'!AS13-'Orig. App C - restatement'!AS13</f>
        <v>-0.22133720000056201</v>
      </c>
      <c r="AV13" s="26">
        <f>'Revised App C - restatement'!AT13-'Orig. App C - restatement'!AT13</f>
        <v>-0.12239150000050358</v>
      </c>
      <c r="AW13" s="26">
        <f>'Revised App C - restatement'!AU13-'Orig. App C - restatement'!AU13</f>
        <v>-0.11115770000060365</v>
      </c>
      <c r="AX13" s="26">
        <f>'Revised App C - restatement'!AV13-'Orig. App C - restatement'!AV13</f>
        <v>-2.8540600000269478E-2</v>
      </c>
      <c r="AY13" s="26">
        <f>'Revised App C - restatement'!AW13-'Orig. App C - restatement'!AW13</f>
        <v>-2.4470800000017334E-2</v>
      </c>
      <c r="AZ13" s="26">
        <f>'Revised App C - restatement'!AX13-'Orig. App C - restatement'!AX13</f>
        <v>-2.6417400000809721E-2</v>
      </c>
      <c r="BA13" s="26">
        <f>'Revised App C - restatement'!AY13-'Orig. App C - restatement'!AY13</f>
        <v>-3.0166599999802202E-2</v>
      </c>
      <c r="BB13" s="26">
        <f>'Revised App C - restatement'!AZ13-'Orig. App C - restatement'!AZ13</f>
        <v>8.9029999958256667E-4</v>
      </c>
      <c r="BC13" s="26">
        <f>'Revised App C - restatement'!BA13-'Orig. App C - restatement'!BA13</f>
        <v>9.3380000043907785E-4</v>
      </c>
      <c r="BD13" s="26">
        <f>'Revised App C - restatement'!BB13-'Orig. App C - restatement'!BB13</f>
        <v>4.0524000003188121E-3</v>
      </c>
      <c r="BE13" s="26">
        <f>'Revised App C - restatement'!BC13-'Orig. App C - restatement'!BC13</f>
        <v>1.2966000001597422E-3</v>
      </c>
      <c r="BF13" s="26">
        <f>'Revised App C - restatement'!BD13-'Orig. App C - restatement'!BD13</f>
        <v>1.3013999996474013E-3</v>
      </c>
      <c r="BG13" s="26">
        <f>'Revised App C - restatement'!BE13-'Orig. App C - restatement'!BE13</f>
        <v>1.0559000002103858E-3</v>
      </c>
      <c r="BH13" s="26">
        <f>'Revised App C - restatement'!BF13-'Orig. App C - restatement'!BF13</f>
        <v>1.2972999998055457E-3</v>
      </c>
      <c r="BI13" s="26">
        <f>'Revised App C - restatement'!BG13-'Orig. App C - restatement'!BG13</f>
        <v>1.1785000010604563E-3</v>
      </c>
      <c r="BJ13" s="26">
        <f>'Revised App C - restatement'!BH13-'Orig. App C - restatement'!BH13</f>
        <v>8.9890000026571215E-4</v>
      </c>
      <c r="BK13" s="26">
        <f>'Revised App C - restatement'!BI13-'Orig. App C - restatement'!BI13</f>
        <v>1.0946000006697432E-3</v>
      </c>
      <c r="BL13" s="26">
        <f>'Revised App C - restatement'!BJ13-'Orig. App C - restatement'!BJ13</f>
        <v>1.0033000003204506E-3</v>
      </c>
      <c r="BM13" s="26">
        <f>'Revised App C - restatement'!BK13-'Orig. App C - restatement'!BK13</f>
        <v>0</v>
      </c>
      <c r="BN13" s="26">
        <f>'Revised App C - restatement'!BL13-'Orig. App C - restatement'!BL13</f>
        <v>0</v>
      </c>
      <c r="BO13" s="26">
        <f>'Revised App C - restatement'!BM13-'Orig. App C - restatement'!BM13</f>
        <v>0</v>
      </c>
      <c r="BP13" s="26">
        <f>'Revised App C - restatement'!BN13-'Orig. App C - restatement'!BN13</f>
        <v>0</v>
      </c>
      <c r="BQ13" s="26">
        <f>'Revised App C - restatement'!BO13-'Orig. App C - restatement'!BO13</f>
        <v>0</v>
      </c>
      <c r="BR13" s="26">
        <f>'Revised App C - restatement'!BP13-'Orig. App C - restatement'!BP13</f>
        <v>0</v>
      </c>
      <c r="BS13" s="26">
        <f>'Revised App C - restatement'!BQ13-'Orig. App C - restatement'!BQ13</f>
        <v>0</v>
      </c>
      <c r="BT13" s="26">
        <f>'Revised App C - restatement'!BR13-'Orig. App C - restatement'!BR13</f>
        <v>0</v>
      </c>
      <c r="BU13" s="26">
        <f>'Revised App C - restatement'!BS13-'Orig. App C - restatement'!BS13</f>
        <v>0</v>
      </c>
      <c r="BV13" s="26">
        <f>'Revised App C - restatement'!BT13-'Orig. App C - restatement'!BT13</f>
        <v>0</v>
      </c>
      <c r="BW13" s="26">
        <f>'Revised App C - restatement'!BU13-'Orig. App C - restatement'!BU13</f>
        <v>0</v>
      </c>
      <c r="BX13" s="26">
        <f>'Revised App C - restatement'!BV13-'Orig. App C - restatement'!BV13</f>
        <v>0</v>
      </c>
      <c r="BY13" s="26">
        <f>'Revised App C - restatement'!BW13-'Orig. App C - restatement'!BW13</f>
        <v>0</v>
      </c>
      <c r="BZ13" s="26">
        <f>'Revised App C - restatement'!BX13-'Orig. App C - restatement'!BX13</f>
        <v>0</v>
      </c>
      <c r="CA13" s="26">
        <f>'Revised App C - restatement'!BY13-'Orig. App C - restatement'!BY13</f>
        <v>0</v>
      </c>
      <c r="CB13" s="26">
        <f>'Revised App C - restatement'!BZ13-'Orig. App C - restatement'!BZ13</f>
        <v>0</v>
      </c>
      <c r="CC13" s="26">
        <f>'Revised App C - restatement'!CA13-'Orig. App C - restatement'!CA13</f>
        <v>0</v>
      </c>
      <c r="CD13" s="26">
        <f>'Revised App C - restatement'!CB13-'Orig. App C - restatement'!CB13</f>
        <v>0</v>
      </c>
      <c r="CE13" s="26">
        <f>'Revised App C - restatement'!CC13-'Orig. App C - restatement'!CC13</f>
        <v>0</v>
      </c>
      <c r="CF13" s="26">
        <f>'Revised App C - restatement'!CD13-'Orig. App C - restatement'!CD13</f>
        <v>0</v>
      </c>
      <c r="CG13" s="26">
        <f>'Revised App C - restatement'!CE13-'Orig. App C - restatement'!CE13</f>
        <v>0</v>
      </c>
      <c r="CH13" s="26">
        <f>'Revised App C - restatement'!CF13-'Orig. App C - restatement'!CF13</f>
        <v>0</v>
      </c>
      <c r="CI13" s="26">
        <f>'Revised App C - restatement'!CG13-'Orig. App C - restatement'!CG13</f>
        <v>0</v>
      </c>
      <c r="CJ13" s="26">
        <f>'Revised App C - restatement'!CH13-'Orig. App C - restatement'!CH13</f>
        <v>0</v>
      </c>
      <c r="CK13" s="26">
        <f>'Revised App C - restatement'!CI13-'Orig. App C - restatement'!CI13</f>
        <v>0</v>
      </c>
      <c r="CL13" s="26">
        <f>'Revised App C - restatement'!CJ13-'Orig. App C - restatement'!CJ13</f>
        <v>0</v>
      </c>
      <c r="CM13" s="26">
        <f>'Revised App C - restatement'!CK13-'Orig. App C - restatement'!CK13</f>
        <v>0</v>
      </c>
      <c r="CN13" s="26">
        <f>'Revised App C - restatement'!CL13-'Orig. App C - restatement'!CL13</f>
        <v>0</v>
      </c>
      <c r="CO13" s="26">
        <f>'Revised App C - restatement'!CM13-'Orig. App C - restatement'!CM13</f>
        <v>0</v>
      </c>
      <c r="CP13" s="26">
        <f>'Revised App C - restatement'!CN13-'Orig. App C - restatement'!CN13</f>
        <v>0</v>
      </c>
      <c r="CQ13" s="26">
        <f>'Revised App C - restatement'!CO13-'Orig. App C - restatement'!CO13</f>
        <v>0</v>
      </c>
      <c r="CR13" s="26">
        <f>'Revised App C - restatement'!CP13-'Orig. App C - restatement'!CP13</f>
        <v>0</v>
      </c>
      <c r="CS13" s="26">
        <f>'Revised App C - restatement'!CQ13-'Orig. App C - restatement'!CQ13</f>
        <v>0</v>
      </c>
      <c r="CT13" s="26">
        <f>'Revised App C - restatement'!CR13-'Orig. App C - restatement'!CR13</f>
        <v>0</v>
      </c>
      <c r="CU13" s="26">
        <f>'Revised App C - restatement'!CS13-'Orig. App C - restatement'!CS13</f>
        <v>0</v>
      </c>
      <c r="CV13" s="26">
        <f>'Revised App C - restatement'!CT13-'Orig. App C - restatement'!CT13</f>
        <v>0</v>
      </c>
      <c r="CW13" s="26">
        <f>'Revised App C - restatement'!CU13-'Orig. App C - restatement'!CU13</f>
        <v>0</v>
      </c>
      <c r="CX13" s="26">
        <f>'Revised App C - restatement'!CV13-'Orig. App C - restatement'!CV13</f>
        <v>0</v>
      </c>
      <c r="CY13" s="26">
        <f>'Revised App C - restatement'!CW13-'Orig. App C - restatement'!CW13</f>
        <v>0</v>
      </c>
      <c r="CZ13" s="26">
        <f>'Revised App C - restatement'!CX13-'Orig. App C - restatement'!CX13</f>
        <v>0</v>
      </c>
    </row>
    <row r="14" spans="4:104">
      <c r="D14" s="21" t="s">
        <v>25</v>
      </c>
      <c r="E14" s="26">
        <f>'Orig. App C - restatement'!C14-'Revised App C - restatement'!C14</f>
        <v>0</v>
      </c>
      <c r="F14" s="26">
        <f>'Orig. App C - restatement'!D14-'Revised App C - restatement'!D14</f>
        <v>0</v>
      </c>
      <c r="G14" s="26">
        <f>'Orig. App C - restatement'!E14-'Revised App C - restatement'!E14</f>
        <v>0</v>
      </c>
      <c r="H14" s="26">
        <f>'Orig. App C - restatement'!F14-'Revised App C - restatement'!F14</f>
        <v>0</v>
      </c>
      <c r="I14" s="26">
        <f>'Orig. App C - restatement'!G14-'Revised App C - restatement'!G14</f>
        <v>0</v>
      </c>
      <c r="J14" s="26">
        <f>'Orig. App C - restatement'!H14-'Revised App C - restatement'!H14</f>
        <v>0</v>
      </c>
      <c r="K14" s="26">
        <f>'Orig. App C - restatement'!I14-'Revised App C - restatement'!I14</f>
        <v>0</v>
      </c>
      <c r="L14" s="26">
        <f>'Orig. App C - restatement'!J14-'Revised App C - restatement'!J14</f>
        <v>0</v>
      </c>
      <c r="M14" s="26">
        <f>'Orig. App C - restatement'!K14-'Revised App C - restatement'!K14</f>
        <v>0</v>
      </c>
      <c r="N14" s="26">
        <f>'Orig. App C - restatement'!L14-'Revised App C - restatement'!L14</f>
        <v>0</v>
      </c>
      <c r="O14" s="26">
        <f>'Orig. App C - restatement'!M14-'Revised App C - restatement'!M14</f>
        <v>0</v>
      </c>
      <c r="P14" s="26">
        <f>'Orig. App C - restatement'!N14-'Revised App C - restatement'!N14</f>
        <v>0</v>
      </c>
      <c r="Q14" s="26">
        <f>'Orig. App C - restatement'!O14-'Revised App C - restatement'!O14</f>
        <v>6.3883999998779473E-3</v>
      </c>
      <c r="R14" s="26">
        <f>'Orig. App C - restatement'!P14-'Revised App C - restatement'!P14</f>
        <v>-4.7634300000026997E-2</v>
      </c>
      <c r="S14" s="26">
        <f>'Orig. App C - restatement'!Q14-'Revised App C - restatement'!Q14</f>
        <v>-0.1806034000001091</v>
      </c>
      <c r="T14" s="26">
        <f>'Orig. App C - restatement'!R14-'Revised App C - restatement'!R14</f>
        <v>1.0612914999996974</v>
      </c>
      <c r="U14" s="26">
        <f>'Orig. App C - restatement'!S14-'Revised App C - restatement'!S14</f>
        <v>-0.77352269999960299</v>
      </c>
      <c r="V14" s="26">
        <f>'Orig. App C - restatement'!T14-'Revised App C - restatement'!T14</f>
        <v>0.67648470000017369</v>
      </c>
      <c r="W14" s="26">
        <f>'Orig. App C - restatement'!U14-'Revised App C - restatement'!U14</f>
        <v>-0.90767510000023321</v>
      </c>
      <c r="X14" s="26">
        <f>'Orig. App C - restatement'!V14-'Revised App C - restatement'!V14</f>
        <v>1.3835395338926446</v>
      </c>
      <c r="Y14" s="26">
        <f>'Orig. App C - restatement'!W14-'Revised App C - restatement'!W14</f>
        <v>0.98816807784078264</v>
      </c>
      <c r="Z14" s="26">
        <f>'Orig. App C - restatement'!X14-'Revised App C - restatement'!X14</f>
        <v>0.80383750425630751</v>
      </c>
      <c r="AA14" s="26">
        <f>'Orig. App C - restatement'!Y14-'Revised App C - restatement'!Y14</f>
        <v>-0.51074982390196055</v>
      </c>
      <c r="AB14" s="26">
        <f>'Orig. App C - restatement'!Z14-'Revised App C - restatement'!Z14</f>
        <v>0.44367028791270968</v>
      </c>
      <c r="AC14" s="26">
        <f>'Orig. App C - restatement'!AA14-'Revised App C - restatement'!AA14</f>
        <v>0.13795167920443419</v>
      </c>
      <c r="AD14" s="26">
        <f>'Orig. App C - restatement'!AB14-'Revised App C - restatement'!AB14</f>
        <v>0.3351665522861822</v>
      </c>
      <c r="AE14" s="26">
        <f>'Orig. App C - restatement'!AC14-'Revised App C - restatement'!AC14</f>
        <v>-7.6246684992838709E-2</v>
      </c>
      <c r="AF14" s="26">
        <f>'Orig. App C - restatement'!AD14-'Revised App C - restatement'!AD14</f>
        <v>-6.3166791736421146E-2</v>
      </c>
      <c r="AG14" s="26">
        <f>'Orig. App C - restatement'!AE14-'Revised App C - restatement'!AE14</f>
        <v>0.91086368385981586</v>
      </c>
      <c r="AH14" s="26">
        <f>'Orig. App C - restatement'!AF14-'Revised App C - restatement'!AF14</f>
        <v>9.0135632906822138E-2</v>
      </c>
      <c r="AI14" s="26">
        <f>'Orig. App C - restatement'!AG14-'Revised App C - restatement'!AG14</f>
        <v>-0.4206390624665346</v>
      </c>
      <c r="AJ14" s="26">
        <f>'Orig. App C - restatement'!AH14-'Revised App C - restatement'!AH14</f>
        <v>-0.43408219289221961</v>
      </c>
      <c r="AK14" s="26">
        <f>'Orig. App C - restatement'!AI14-'Revised App C - restatement'!AI14</f>
        <v>-0.74907792404519569</v>
      </c>
      <c r="AL14" s="26">
        <f>'Orig. App C - restatement'!AJ14-'Revised App C - restatement'!AJ14</f>
        <v>-0.46522541178910615</v>
      </c>
      <c r="AM14" s="26">
        <f>'Orig. App C - restatement'!AK14-'Revised App C - restatement'!AK14</f>
        <v>-0.15574649462382695</v>
      </c>
      <c r="AN14" s="26">
        <f>'Orig. App C - restatement'!AL14-'Revised App C - restatement'!AL14</f>
        <v>-0.62166132356674098</v>
      </c>
      <c r="AO14" s="26">
        <f>'Orig. App C - restatement'!AM14-'Revised App C - restatement'!AM14</f>
        <v>-7.3684273785374899E-2</v>
      </c>
      <c r="AP14" s="26">
        <f>'Orig. App C - restatement'!AN14-'Revised App C - restatement'!AN14</f>
        <v>-0.18069418563004547</v>
      </c>
      <c r="AQ14" s="26">
        <f>'Orig. App C - restatement'!AO14-'Revised App C - restatement'!AO14</f>
        <v>-0.36135779365122289</v>
      </c>
      <c r="AR14" s="26">
        <f>'Orig. App C - restatement'!AP14-'Revised App C - restatement'!AP14</f>
        <v>-0.37561378202212836</v>
      </c>
      <c r="AS14" s="26">
        <f>'Orig. App C - restatement'!AQ14-'Revised App C - restatement'!AQ14</f>
        <v>-2.0669330523651297</v>
      </c>
      <c r="AT14" s="26">
        <f>'Orig. App C - restatement'!AR14-'Revised App C - restatement'!AR14</f>
        <v>-1.2915365602489146</v>
      </c>
      <c r="AU14" s="26">
        <f>'Orig. App C - restatement'!AS14-'Revised App C - restatement'!AS14</f>
        <v>-1.7397400025436127</v>
      </c>
      <c r="AV14" s="26">
        <f>'Orig. App C - restatement'!AT14-'Revised App C - restatement'!AT14</f>
        <v>-1.1280841284878989</v>
      </c>
      <c r="AW14" s="26">
        <f>'Orig. App C - restatement'!AU14-'Revised App C - restatement'!AU14</f>
        <v>-0.1643761889426969</v>
      </c>
      <c r="AX14" s="26">
        <f>'Orig. App C - restatement'!AV14-'Revised App C - restatement'!AV14</f>
        <v>-0.33513101024618663</v>
      </c>
      <c r="AY14" s="26">
        <f>'Orig. App C - restatement'!AW14-'Revised App C - restatement'!AW14</f>
        <v>-0.12013673612034381</v>
      </c>
      <c r="AZ14" s="26">
        <f>'Orig. App C - restatement'!AX14-'Revised App C - restatement'!AX14</f>
        <v>-0.28528240707305486</v>
      </c>
      <c r="BA14" s="26">
        <f>'Orig. App C - restatement'!AY14-'Revised App C - restatement'!AY14</f>
        <v>0.84694440883367861</v>
      </c>
      <c r="BB14" s="26">
        <f>'Orig. App C - restatement'!AZ14-'Revised App C - restatement'!AZ14</f>
        <v>0.6906311508203089</v>
      </c>
      <c r="BC14" s="26">
        <f>'Orig. App C - restatement'!BA14-'Revised App C - restatement'!BA14</f>
        <v>0.72546201686554923</v>
      </c>
      <c r="BD14" s="26">
        <f>'Orig. App C - restatement'!BB14-'Revised App C - restatement'!BB14</f>
        <v>0.69439479162042517</v>
      </c>
      <c r="BE14" s="26">
        <f>'Orig. App C - restatement'!BC14-'Revised App C - restatement'!BC14</f>
        <v>0.67598878673527452</v>
      </c>
      <c r="BF14" s="26">
        <f>'Orig. App C - restatement'!BD14-'Revised App C - restatement'!BD14</f>
        <v>0.85447322579580032</v>
      </c>
      <c r="BG14" s="26">
        <f>'Orig. App C - restatement'!BE14-'Revised App C - restatement'!BE14</f>
        <v>0.49704080430842623</v>
      </c>
      <c r="BH14" s="26">
        <f>'Orig. App C - restatement'!BF14-'Revised App C - restatement'!BF14</f>
        <v>0.76475741866033786</v>
      </c>
      <c r="BI14" s="26">
        <f>'Orig. App C - restatement'!BG14-'Revised App C - restatement'!BG14</f>
        <v>0.72567580520194497</v>
      </c>
      <c r="BJ14" s="26">
        <f>'Orig. App C - restatement'!BH14-'Revised App C - restatement'!BH14</f>
        <v>0.68652056643963988</v>
      </c>
      <c r="BK14" s="26">
        <f>'Orig. App C - restatement'!BI14-'Revised App C - restatement'!BI14</f>
        <v>0.75430333636040814</v>
      </c>
      <c r="BL14" s="26">
        <f>'Orig. App C - restatement'!BJ14-'Revised App C - restatement'!BJ14</f>
        <v>-0.47278752212150721</v>
      </c>
      <c r="BM14" s="26">
        <f>'Orig. App C - restatement'!BK14-'Revised App C - restatement'!BK14</f>
        <v>0</v>
      </c>
      <c r="BN14" s="26">
        <f>'Orig. App C - restatement'!BL14-'Revised App C - restatement'!BL14</f>
        <v>0</v>
      </c>
      <c r="BO14" s="26">
        <f>'Orig. App C - restatement'!BM14-'Revised App C - restatement'!BM14</f>
        <v>0</v>
      </c>
      <c r="BP14" s="26">
        <f>'Orig. App C - restatement'!BN14-'Revised App C - restatement'!BN14</f>
        <v>0</v>
      </c>
      <c r="BQ14" s="26">
        <f>'Orig. App C - restatement'!BO14-'Revised App C - restatement'!BO14</f>
        <v>0</v>
      </c>
      <c r="BR14" s="26">
        <f>'Orig. App C - restatement'!BP14-'Revised App C - restatement'!BP14</f>
        <v>0</v>
      </c>
      <c r="BS14" s="26">
        <f>'Orig. App C - restatement'!BQ14-'Revised App C - restatement'!BQ14</f>
        <v>0</v>
      </c>
      <c r="BT14" s="26">
        <f>'Orig. App C - restatement'!BR14-'Revised App C - restatement'!BR14</f>
        <v>0</v>
      </c>
      <c r="BU14" s="26">
        <f>'Orig. App C - restatement'!BS14-'Revised App C - restatement'!BS14</f>
        <v>0</v>
      </c>
      <c r="BV14" s="26">
        <f>'Orig. App C - restatement'!BT14-'Revised App C - restatement'!BT14</f>
        <v>0</v>
      </c>
      <c r="BW14" s="26">
        <f>'Orig. App C - restatement'!BU14-'Revised App C - restatement'!BU14</f>
        <v>0</v>
      </c>
      <c r="BX14" s="26">
        <f>'Orig. App C - restatement'!BV14-'Revised App C - restatement'!BV14</f>
        <v>0</v>
      </c>
      <c r="BY14" s="26">
        <f>'Orig. App C - restatement'!BW14-'Revised App C - restatement'!BW14</f>
        <v>0</v>
      </c>
      <c r="BZ14" s="26">
        <f>'Orig. App C - restatement'!BX14-'Revised App C - restatement'!BX14</f>
        <v>0</v>
      </c>
      <c r="CA14" s="26">
        <f>'Orig. App C - restatement'!BY14-'Revised App C - restatement'!BY14</f>
        <v>0</v>
      </c>
      <c r="CB14" s="26">
        <f>'Orig. App C - restatement'!BZ14-'Revised App C - restatement'!BZ14</f>
        <v>0</v>
      </c>
      <c r="CC14" s="26">
        <f>'Orig. App C - restatement'!CA14-'Revised App C - restatement'!CA14</f>
        <v>0</v>
      </c>
      <c r="CD14" s="26">
        <f>'Orig. App C - restatement'!CB14-'Revised App C - restatement'!CB14</f>
        <v>0</v>
      </c>
      <c r="CE14" s="26">
        <f>'Orig. App C - restatement'!CC14-'Revised App C - restatement'!CC14</f>
        <v>0</v>
      </c>
      <c r="CF14" s="26">
        <f>'Orig. App C - restatement'!CD14-'Revised App C - restatement'!CD14</f>
        <v>0</v>
      </c>
      <c r="CG14" s="26">
        <f>'Orig. App C - restatement'!CE14-'Revised App C - restatement'!CE14</f>
        <v>0</v>
      </c>
      <c r="CH14" s="26">
        <f>'Orig. App C - restatement'!CF14-'Revised App C - restatement'!CF14</f>
        <v>0</v>
      </c>
      <c r="CI14" s="26">
        <f>'Orig. App C - restatement'!CG14-'Revised App C - restatement'!CG14</f>
        <v>0</v>
      </c>
      <c r="CJ14" s="26">
        <f>'Orig. App C - restatement'!CH14-'Revised App C - restatement'!CH14</f>
        <v>0</v>
      </c>
      <c r="CK14" s="26">
        <f>'Orig. App C - restatement'!CI14-'Revised App C - restatement'!CI14</f>
        <v>0</v>
      </c>
      <c r="CL14" s="26">
        <f>'Orig. App C - restatement'!CJ14-'Revised App C - restatement'!CJ14</f>
        <v>0</v>
      </c>
      <c r="CM14" s="26">
        <f>'Orig. App C - restatement'!CK14-'Revised App C - restatement'!CK14</f>
        <v>0</v>
      </c>
      <c r="CN14" s="26">
        <f>'Orig. App C - restatement'!CL14-'Revised App C - restatement'!CL14</f>
        <v>0</v>
      </c>
      <c r="CO14" s="26">
        <f>'Orig. App C - restatement'!CM14-'Revised App C - restatement'!CM14</f>
        <v>0</v>
      </c>
      <c r="CP14" s="26">
        <f>'Orig. App C - restatement'!CN14-'Revised App C - restatement'!CN14</f>
        <v>0</v>
      </c>
      <c r="CQ14" s="26">
        <f>'Orig. App C - restatement'!CO14-'Revised App C - restatement'!CO14</f>
        <v>0</v>
      </c>
      <c r="CR14" s="26">
        <f>'Orig. App C - restatement'!CP14-'Revised App C - restatement'!CP14</f>
        <v>0</v>
      </c>
      <c r="CS14" s="26">
        <f>'Orig. App C - restatement'!CQ14-'Revised App C - restatement'!CQ14</f>
        <v>0</v>
      </c>
      <c r="CT14" s="26">
        <f>'Orig. App C - restatement'!CR14-'Revised App C - restatement'!CR14</f>
        <v>0</v>
      </c>
      <c r="CU14" s="26">
        <f>'Orig. App C - restatement'!CS14-'Revised App C - restatement'!CS14</f>
        <v>0</v>
      </c>
      <c r="CV14" s="26">
        <f>'Orig. App C - restatement'!CT14-'Revised App C - restatement'!CT14</f>
        <v>0</v>
      </c>
      <c r="CW14" s="26">
        <f>'Orig. App C - restatement'!CU14-'Revised App C - restatement'!CU14</f>
        <v>0</v>
      </c>
      <c r="CX14" s="26">
        <f>'Orig. App C - restatement'!CV14-'Revised App C - restatement'!CV14</f>
        <v>0</v>
      </c>
      <c r="CY14" s="26">
        <f>'Orig. App C - restatement'!CW14-'Revised App C - restatement'!CW14</f>
        <v>0</v>
      </c>
      <c r="CZ14" s="26">
        <f>'Orig. App C - restatement'!CX14-'Revised App C - restatement'!CX14</f>
        <v>0</v>
      </c>
    </row>
    <row r="16" spans="4:104">
      <c r="D16" s="11"/>
    </row>
    <row r="17" spans="1:90" ht="41.25" customHeight="1">
      <c r="D17" s="175" t="s">
        <v>122</v>
      </c>
      <c r="E17" s="182" t="s">
        <v>110</v>
      </c>
      <c r="F17" s="182"/>
      <c r="G17" s="176" t="s">
        <v>29</v>
      </c>
      <c r="H17" s="177"/>
      <c r="I17" s="177"/>
      <c r="J17" s="177"/>
      <c r="K17" s="177"/>
      <c r="L17" s="177"/>
      <c r="M17" s="177"/>
      <c r="N17" s="177"/>
      <c r="O17" s="177"/>
      <c r="P17" s="177"/>
      <c r="Q17" s="178"/>
    </row>
    <row r="18" spans="1:90" ht="25.5" customHeight="1">
      <c r="A18" s="25" t="s">
        <v>30</v>
      </c>
      <c r="B18" s="25" t="s">
        <v>31</v>
      </c>
      <c r="D18" s="175"/>
      <c r="E18" s="29" t="s">
        <v>32</v>
      </c>
      <c r="F18" s="29" t="s">
        <v>33</v>
      </c>
      <c r="G18" s="179"/>
      <c r="H18" s="180"/>
      <c r="I18" s="180"/>
      <c r="J18" s="180"/>
      <c r="K18" s="180"/>
      <c r="L18" s="180"/>
      <c r="M18" s="180"/>
      <c r="N18" s="180"/>
      <c r="O18" s="180"/>
      <c r="P18" s="180"/>
      <c r="Q18" s="181"/>
      <c r="CL18" s="27"/>
    </row>
    <row r="19" spans="1:90">
      <c r="A19" s="25">
        <v>1</v>
      </c>
      <c r="B19" s="25">
        <v>12</v>
      </c>
      <c r="D19" s="28" t="s">
        <v>9</v>
      </c>
      <c r="E19" s="28">
        <f t="shared" ref="E19:E27" ca="1" si="2">SUM(OFFSET(Entry_Anchor,0,A19,1,B19))</f>
        <v>-6.5595100003065454E-2</v>
      </c>
      <c r="F19" s="28">
        <f t="shared" ref="F19:F27" ca="1" si="3">SUM(OFFSET(NHH_Exit_Anchor,0,A19,1,B19),OFFSET(HH_Exit_Anchor,0,A19,1,B19))</f>
        <v>0</v>
      </c>
      <c r="G19" s="174"/>
      <c r="H19" s="174"/>
      <c r="I19" s="174"/>
      <c r="J19" s="174"/>
      <c r="K19" s="174"/>
      <c r="L19" s="174"/>
      <c r="M19" s="174"/>
      <c r="N19" s="174"/>
      <c r="O19" s="174"/>
      <c r="P19" s="174"/>
      <c r="Q19" s="174"/>
    </row>
    <row r="20" spans="1:90">
      <c r="A20" s="25">
        <f>A19+12</f>
        <v>13</v>
      </c>
      <c r="B20" s="25">
        <v>12</v>
      </c>
      <c r="D20" s="28" t="s">
        <v>10</v>
      </c>
      <c r="E20" s="28">
        <f t="shared" ca="1" si="2"/>
        <v>-7.8547100001060244E-2</v>
      </c>
      <c r="F20" s="28">
        <f t="shared" ca="1" si="3"/>
        <v>2.9431946800002606</v>
      </c>
      <c r="G20" s="174" t="s">
        <v>148</v>
      </c>
      <c r="H20" s="174"/>
      <c r="I20" s="174"/>
      <c r="J20" s="174"/>
      <c r="K20" s="174"/>
      <c r="L20" s="174"/>
      <c r="M20" s="174"/>
      <c r="N20" s="174"/>
      <c r="O20" s="174"/>
      <c r="P20" s="174"/>
      <c r="Q20" s="174"/>
    </row>
    <row r="21" spans="1:90">
      <c r="A21" s="25">
        <f t="shared" ref="A21:A27" si="4">A20+12</f>
        <v>25</v>
      </c>
      <c r="B21" s="25">
        <v>12</v>
      </c>
      <c r="D21" s="28" t="s">
        <v>11</v>
      </c>
      <c r="E21" s="28">
        <f t="shared" ca="1" si="2"/>
        <v>1.1128999999527878E-2</v>
      </c>
      <c r="F21" s="28">
        <f t="shared" ca="1" si="3"/>
        <v>-1.5117283378556294</v>
      </c>
      <c r="G21" s="174" t="s">
        <v>149</v>
      </c>
      <c r="H21" s="174"/>
      <c r="I21" s="174"/>
      <c r="J21" s="174"/>
      <c r="K21" s="174"/>
      <c r="L21" s="174"/>
      <c r="M21" s="174"/>
      <c r="N21" s="174"/>
      <c r="O21" s="174"/>
      <c r="P21" s="174"/>
      <c r="Q21" s="174"/>
    </row>
    <row r="22" spans="1:90" ht="12.75" customHeight="1">
      <c r="A22" s="25">
        <f t="shared" si="4"/>
        <v>37</v>
      </c>
      <c r="B22" s="25">
        <v>12</v>
      </c>
      <c r="D22" s="28" t="s">
        <v>12</v>
      </c>
      <c r="E22" s="28">
        <f t="shared" ca="1" si="2"/>
        <v>-0.51989120000234834</v>
      </c>
      <c r="F22" s="28">
        <f t="shared" ca="1" si="3"/>
        <v>-8.1225701211166097</v>
      </c>
      <c r="G22" s="174" t="s">
        <v>149</v>
      </c>
      <c r="H22" s="174"/>
      <c r="I22" s="174"/>
      <c r="J22" s="174"/>
      <c r="K22" s="174"/>
      <c r="L22" s="174"/>
      <c r="M22" s="174"/>
      <c r="N22" s="174"/>
      <c r="O22" s="174"/>
      <c r="P22" s="174"/>
      <c r="Q22" s="174"/>
    </row>
    <row r="23" spans="1:90">
      <c r="A23" s="25">
        <f t="shared" si="4"/>
        <v>49</v>
      </c>
      <c r="B23" s="25">
        <v>12</v>
      </c>
      <c r="D23" s="28" t="s">
        <v>13</v>
      </c>
      <c r="E23" s="28">
        <f t="shared" ca="1" si="2"/>
        <v>-1.5163599997322308E-2</v>
      </c>
      <c r="F23" s="28">
        <f t="shared" ca="1" si="3"/>
        <v>7.4434047895202866</v>
      </c>
      <c r="G23" s="174" t="s">
        <v>152</v>
      </c>
      <c r="H23" s="174"/>
      <c r="I23" s="174"/>
      <c r="J23" s="174"/>
      <c r="K23" s="174"/>
      <c r="L23" s="174"/>
      <c r="M23" s="174"/>
      <c r="N23" s="174"/>
      <c r="O23" s="174"/>
      <c r="P23" s="174"/>
      <c r="Q23" s="174"/>
    </row>
    <row r="24" spans="1:90">
      <c r="A24" s="25">
        <f t="shared" si="4"/>
        <v>61</v>
      </c>
      <c r="B24" s="25">
        <v>12</v>
      </c>
      <c r="D24" s="28" t="s">
        <v>51</v>
      </c>
      <c r="E24" s="28">
        <f t="shared" ca="1" si="2"/>
        <v>0</v>
      </c>
      <c r="F24" s="28">
        <f t="shared" ca="1" si="3"/>
        <v>39.199373999999466</v>
      </c>
      <c r="G24" s="174" t="s">
        <v>135</v>
      </c>
      <c r="H24" s="174"/>
      <c r="I24" s="174"/>
      <c r="J24" s="174"/>
      <c r="K24" s="174"/>
      <c r="L24" s="174"/>
      <c r="M24" s="174"/>
      <c r="N24" s="174"/>
      <c r="O24" s="174"/>
      <c r="P24" s="174"/>
      <c r="Q24" s="174"/>
    </row>
    <row r="25" spans="1:90" ht="12.75" customHeight="1">
      <c r="A25" s="25">
        <f t="shared" si="4"/>
        <v>73</v>
      </c>
      <c r="B25" s="25">
        <v>12</v>
      </c>
      <c r="D25" s="28" t="s">
        <v>52</v>
      </c>
      <c r="E25" s="28">
        <f t="shared" ca="1" si="2"/>
        <v>0</v>
      </c>
      <c r="F25" s="28">
        <f t="shared" ca="1" si="3"/>
        <v>16.730528000002437</v>
      </c>
      <c r="G25" s="174" t="s">
        <v>135</v>
      </c>
      <c r="H25" s="174"/>
      <c r="I25" s="174"/>
      <c r="J25" s="174"/>
      <c r="K25" s="174"/>
      <c r="L25" s="174"/>
      <c r="M25" s="174"/>
      <c r="N25" s="174"/>
      <c r="O25" s="174"/>
      <c r="P25" s="174"/>
      <c r="Q25" s="174"/>
    </row>
    <row r="26" spans="1:90">
      <c r="A26" s="25">
        <f t="shared" si="4"/>
        <v>85</v>
      </c>
      <c r="B26" s="25">
        <v>12</v>
      </c>
      <c r="D26" s="28" t="s">
        <v>53</v>
      </c>
      <c r="E26" s="28">
        <f t="shared" ca="1" si="2"/>
        <v>0</v>
      </c>
      <c r="F26" s="28">
        <f t="shared" ca="1" si="3"/>
        <v>-8947.0343670000002</v>
      </c>
      <c r="G26" s="174" t="s">
        <v>136</v>
      </c>
      <c r="H26" s="174"/>
      <c r="I26" s="174"/>
      <c r="J26" s="174"/>
      <c r="K26" s="174"/>
      <c r="L26" s="174"/>
      <c r="M26" s="174"/>
      <c r="N26" s="174"/>
      <c r="O26" s="174"/>
      <c r="P26" s="174"/>
      <c r="Q26" s="174"/>
    </row>
    <row r="27" spans="1:90">
      <c r="A27" s="25">
        <f t="shared" si="4"/>
        <v>97</v>
      </c>
      <c r="B27" s="25">
        <v>4</v>
      </c>
      <c r="D27" s="28" t="s">
        <v>28</v>
      </c>
      <c r="E27" s="28">
        <f t="shared" ca="1" si="2"/>
        <v>0</v>
      </c>
      <c r="F27" s="28">
        <f t="shared" ca="1" si="3"/>
        <v>0</v>
      </c>
      <c r="G27" s="174"/>
      <c r="H27" s="174"/>
      <c r="I27" s="174"/>
      <c r="J27" s="174"/>
      <c r="K27" s="174"/>
      <c r="L27" s="174"/>
      <c r="M27" s="174"/>
      <c r="N27" s="174"/>
      <c r="O27" s="174"/>
      <c r="P27" s="174"/>
      <c r="Q27" s="174"/>
    </row>
    <row r="29" spans="1:90">
      <c r="D29" s="124" t="s">
        <v>109</v>
      </c>
    </row>
    <row r="30" spans="1:90">
      <c r="D30" s="124" t="s">
        <v>99</v>
      </c>
    </row>
  </sheetData>
  <sheetProtection sheet="1" objects="1" scenarios="1"/>
  <mergeCells count="12">
    <mergeCell ref="G27:Q27"/>
    <mergeCell ref="D17:D18"/>
    <mergeCell ref="E17:F17"/>
    <mergeCell ref="G17:Q18"/>
    <mergeCell ref="G19:Q19"/>
    <mergeCell ref="G20:Q20"/>
    <mergeCell ref="G21:Q21"/>
    <mergeCell ref="G22:Q22"/>
    <mergeCell ref="G23:Q23"/>
    <mergeCell ref="G24:Q24"/>
    <mergeCell ref="G25:Q25"/>
    <mergeCell ref="G26:Q26"/>
  </mergeCells>
  <conditionalFormatting sqref="E3:CZ9 E13:CZ14">
    <cfRule type="cellIs" dxfId="23" priority="1" operator="lessThan">
      <formula>0</formula>
    </cfRule>
    <cfRule type="cellIs" dxfId="22" priority="2" operator="greaterThan">
      <formula>0</formula>
    </cfRule>
  </conditionalFormatting>
  <pageMargins left="0.70866141732283472" right="0.70866141732283472" top="0.74803149606299213" bottom="0.74803149606299213" header="0.31496062992125984" footer="0.31496062992125984"/>
  <pageSetup scale="1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2013-10-15T16:46:26+00:00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file>

<file path=customXml/itemProps2.xml><?xml version="1.0" encoding="utf-8"?>
<ds:datastoreItem xmlns:ds="http://schemas.openxmlformats.org/officeDocument/2006/customXml" ds:itemID="{41A8BBD6-9823-477B-9D5B-7937936FD5CD}"/>
</file>

<file path=customXml/itemProps3.xml><?xml version="1.0" encoding="utf-8"?>
<ds:datastoreItem xmlns:ds="http://schemas.openxmlformats.org/officeDocument/2006/customXml" ds:itemID="{08365E79-AC93-4075-8AB5-14F1E95FB0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Notes</vt:lpstr>
      <vt:lpstr>Close out - all DNOs</vt:lpstr>
      <vt:lpstr>Revised fully-reconciled - all</vt:lpstr>
      <vt:lpstr>Orig. fully-reconciled - all</vt:lpstr>
      <vt:lpstr>Fully-reconciled delta</vt:lpstr>
      <vt:lpstr>Annual incentive - all</vt:lpstr>
      <vt:lpstr>Revised App C - restatement</vt:lpstr>
      <vt:lpstr>Orig. App C - restatement</vt:lpstr>
      <vt:lpstr>App C delta</vt:lpstr>
      <vt:lpstr>Statistical analysis Closeout</vt:lpstr>
      <vt:lpstr>Statistical analysis Annual</vt:lpstr>
      <vt:lpstr>SF mapping</vt:lpstr>
      <vt:lpstr>'App C delta'!Entry_Anchor</vt:lpstr>
      <vt:lpstr>Entry_Anchor</vt:lpstr>
      <vt:lpstr>'App C delta'!HH_Exit_Anchor</vt:lpstr>
      <vt:lpstr>HH_Exit_Anchor</vt:lpstr>
      <vt:lpstr>'App C delta'!NHH_Exit_Anchor</vt:lpstr>
      <vt:lpstr>NHH_Exit_Anchor</vt:lpstr>
      <vt:lpstr>'Statistical analysis Annual'!Print_Area</vt:lpstr>
      <vt:lpstr>'Statistical analysis Closeout'!Print_Area</vt:lpstr>
    </vt:vector>
  </TitlesOfParts>
  <Company>IT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keywords/>
  <cp:lastModifiedBy>Michael Attree</cp:lastModifiedBy>
  <cp:lastPrinted>2013-08-01T14:32:31Z</cp:lastPrinted>
  <dcterms:created xsi:type="dcterms:W3CDTF">2013-06-13T19:10:54Z</dcterms:created>
  <dcterms:modified xsi:type="dcterms:W3CDTF">2013-10-15T14:20:33Z</dcterms:modified>
  <cp:contentType>Other</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11" name="Publication Date:">
    <vt:lpwstr>2013-07-12T00:00:00+00:00</vt:lpwstr>
  </property>
  <property fmtid="{D5CDD505-2E9C-101B-9397-08002B2CF9AE}" pid="12" name="Work Area">
    <vt:lpwstr>Electricity Distribution</vt:lpwstr>
  </property>
</Properties>
</file>