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9020" windowHeight="11895"/>
  </bookViews>
  <sheets>
    <sheet name="Close Out" sheetId="4" r:id="rId1"/>
    <sheet name="Reconciled Sett Data" sheetId="3" r:id="rId2"/>
    <sheet name="Annual Incentive Data" sheetId="6" r:id="rId3"/>
    <sheet name="Annual Incentive Restatement" sheetId="7" r:id="rId4"/>
    <sheet name="Approach C SF Normalisation" sheetId="1" r:id="rId5"/>
    <sheet name="Approach C R1RFAbnormality" sheetId="5" r:id="rId6"/>
  </sheets>
  <calcPr calcId="125725"/>
</workbook>
</file>

<file path=xl/calcChain.xml><?xml version="1.0" encoding="utf-8"?>
<calcChain xmlns="http://schemas.openxmlformats.org/spreadsheetml/2006/main">
  <c r="D43" i="6"/>
  <c r="E43"/>
  <c r="F43"/>
  <c r="G43"/>
  <c r="H43"/>
  <c r="I43"/>
  <c r="J43"/>
  <c r="K43"/>
  <c r="L43"/>
  <c r="M43"/>
  <c r="N43"/>
  <c r="D42"/>
  <c r="E42"/>
  <c r="F42"/>
  <c r="G42"/>
  <c r="H42"/>
  <c r="I42"/>
  <c r="J42"/>
  <c r="K42"/>
  <c r="L42"/>
  <c r="M42"/>
  <c r="N42"/>
  <c r="D41"/>
  <c r="E41"/>
  <c r="F41"/>
  <c r="G41"/>
  <c r="H41"/>
  <c r="I41"/>
  <c r="J41"/>
  <c r="K41"/>
  <c r="L41"/>
  <c r="M41"/>
  <c r="N41"/>
  <c r="D40"/>
  <c r="E40"/>
  <c r="F40"/>
  <c r="G40"/>
  <c r="H40"/>
  <c r="I40"/>
  <c r="J40"/>
  <c r="K40"/>
  <c r="L40"/>
  <c r="M40"/>
  <c r="N40"/>
  <c r="D39"/>
  <c r="E39"/>
  <c r="F39"/>
  <c r="G39"/>
  <c r="H39"/>
  <c r="I39"/>
  <c r="J39"/>
  <c r="K39"/>
  <c r="L39"/>
  <c r="M39"/>
  <c r="N39"/>
  <c r="G6" i="7"/>
  <c r="D7"/>
  <c r="G14" l="1"/>
  <c r="G13"/>
  <c r="C26"/>
  <c r="D26"/>
  <c r="D18"/>
  <c r="D8" s="1"/>
  <c r="F23" l="1"/>
  <c r="F25"/>
  <c r="F26"/>
  <c r="F24"/>
  <c r="G32" i="6"/>
  <c r="F32"/>
  <c r="E32"/>
  <c r="D32"/>
  <c r="C32"/>
  <c r="G31"/>
  <c r="F31"/>
  <c r="E31"/>
  <c r="D31"/>
  <c r="C31"/>
  <c r="G30"/>
  <c r="F30"/>
  <c r="E30"/>
  <c r="D30"/>
  <c r="C30"/>
  <c r="G29"/>
  <c r="F29"/>
  <c r="E29"/>
  <c r="D29"/>
  <c r="C29"/>
  <c r="G28"/>
  <c r="F28"/>
  <c r="E28"/>
  <c r="D28"/>
  <c r="C28"/>
  <c r="G27"/>
  <c r="F27"/>
  <c r="E27"/>
  <c r="D27"/>
  <c r="C27"/>
  <c r="G26"/>
  <c r="F26"/>
  <c r="E26"/>
  <c r="D26"/>
  <c r="C26"/>
  <c r="G25"/>
  <c r="G33" s="1"/>
  <c r="F25"/>
  <c r="F33" s="1"/>
  <c r="E25"/>
  <c r="E33" s="1"/>
  <c r="D25"/>
  <c r="D33" s="1"/>
  <c r="C25"/>
  <c r="C33" s="1"/>
  <c r="BJ14"/>
  <c r="BI14"/>
  <c r="BH14"/>
  <c r="BG14"/>
  <c r="BF14"/>
  <c r="BE14"/>
  <c r="BD14"/>
  <c r="BC14"/>
  <c r="BB14"/>
  <c r="BA14"/>
  <c r="AZ14"/>
  <c r="AY14"/>
  <c r="C43" s="1"/>
  <c r="O43" s="1"/>
  <c r="AX14"/>
  <c r="AW14"/>
  <c r="AV14"/>
  <c r="AU14"/>
  <c r="AT14"/>
  <c r="AS14"/>
  <c r="AR14"/>
  <c r="AQ14"/>
  <c r="AP14"/>
  <c r="AO14"/>
  <c r="AN14"/>
  <c r="AM14"/>
  <c r="C42" s="1"/>
  <c r="O42" s="1"/>
  <c r="AL14"/>
  <c r="AK14"/>
  <c r="AJ14"/>
  <c r="AI14"/>
  <c r="AH14"/>
  <c r="AG14"/>
  <c r="AF14"/>
  <c r="AE14"/>
  <c r="AD14"/>
  <c r="AC14"/>
  <c r="AB14"/>
  <c r="AA14"/>
  <c r="C41" s="1"/>
  <c r="O41" s="1"/>
  <c r="Z14"/>
  <c r="Y14"/>
  <c r="X14"/>
  <c r="W14"/>
  <c r="V14"/>
  <c r="U14"/>
  <c r="T14"/>
  <c r="S14"/>
  <c r="R14"/>
  <c r="Q14"/>
  <c r="P14"/>
  <c r="O14"/>
  <c r="C40" s="1"/>
  <c r="O40" s="1"/>
  <c r="N14"/>
  <c r="M14"/>
  <c r="L14"/>
  <c r="K14"/>
  <c r="J14"/>
  <c r="I14"/>
  <c r="H14"/>
  <c r="G14"/>
  <c r="F14"/>
  <c r="E14"/>
  <c r="D14"/>
  <c r="C14"/>
  <c r="C39" s="1"/>
  <c r="O39" l="1"/>
  <c r="C58" i="1" l="1"/>
  <c r="D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X58"/>
  <c r="Y58"/>
  <c r="Z58"/>
  <c r="AA58"/>
  <c r="AB58"/>
  <c r="AC58"/>
  <c r="AD58"/>
  <c r="AE58"/>
  <c r="AF58"/>
  <c r="AG58"/>
  <c r="AH58"/>
  <c r="AI58"/>
  <c r="AJ58"/>
  <c r="AK58"/>
  <c r="AL58"/>
  <c r="AM58"/>
  <c r="AN58"/>
  <c r="AO58"/>
  <c r="AP58"/>
  <c r="AQ58"/>
  <c r="AR58"/>
  <c r="AS58"/>
  <c r="AT58"/>
  <c r="AU58"/>
  <c r="AV58"/>
  <c r="AW58"/>
  <c r="AX58"/>
  <c r="AY58"/>
  <c r="AZ58"/>
  <c r="BA58"/>
  <c r="BB58"/>
  <c r="BC58"/>
  <c r="BD58"/>
  <c r="BE58"/>
  <c r="BF58"/>
  <c r="BG58"/>
  <c r="BH58"/>
  <c r="BI58"/>
  <c r="BJ58"/>
  <c r="BK58"/>
  <c r="BL58"/>
  <c r="BM58"/>
  <c r="BN58"/>
  <c r="BO58"/>
  <c r="BP58"/>
  <c r="BQ58"/>
  <c r="BR58"/>
  <c r="BS58"/>
  <c r="BT58"/>
  <c r="BU58"/>
  <c r="BV58"/>
  <c r="BW58"/>
  <c r="BX58"/>
  <c r="BY58"/>
  <c r="BZ58"/>
  <c r="CA58"/>
  <c r="CB58"/>
  <c r="CC58"/>
  <c r="CD58"/>
  <c r="CE58"/>
  <c r="CF58"/>
  <c r="CG58"/>
  <c r="CH58"/>
  <c r="CI58"/>
  <c r="CJ58"/>
  <c r="CK58"/>
  <c r="CL58"/>
  <c r="CM58"/>
  <c r="BJ46" i="5" l="1"/>
  <c r="BI46"/>
  <c r="BH46"/>
  <c r="BG46"/>
  <c r="BF46"/>
  <c r="BE46"/>
  <c r="BD46"/>
  <c r="BC46"/>
  <c r="BB46"/>
  <c r="BA46"/>
  <c r="AZ46"/>
  <c r="AY46"/>
  <c r="AX46"/>
  <c r="AW46"/>
  <c r="AV46"/>
  <c r="AU46"/>
  <c r="AT46"/>
  <c r="AS46"/>
  <c r="AR46"/>
  <c r="AQ46"/>
  <c r="AP46"/>
  <c r="AO46"/>
  <c r="AN46"/>
  <c r="AM46"/>
  <c r="AL46"/>
  <c r="AK46"/>
  <c r="AJ46"/>
  <c r="AI46"/>
  <c r="AH46"/>
  <c r="AG46"/>
  <c r="AF46"/>
  <c r="AE46"/>
  <c r="AD46"/>
  <c r="AC46"/>
  <c r="AB46"/>
  <c r="AA46"/>
  <c r="Z46"/>
  <c r="Y46"/>
  <c r="X46"/>
  <c r="W46"/>
  <c r="V46"/>
  <c r="U46"/>
  <c r="T46"/>
  <c r="S46"/>
  <c r="R46"/>
  <c r="Q46"/>
  <c r="P46"/>
  <c r="O46"/>
  <c r="N46"/>
  <c r="M46"/>
  <c r="L46"/>
  <c r="K46"/>
  <c r="J46"/>
  <c r="I46"/>
  <c r="H46"/>
  <c r="G46"/>
  <c r="F46"/>
  <c r="E46"/>
  <c r="D46"/>
  <c r="C46"/>
  <c r="CM32"/>
  <c r="CL32"/>
  <c r="CK32"/>
  <c r="CJ32"/>
  <c r="CI32"/>
  <c r="CH32"/>
  <c r="CG32"/>
  <c r="CF32"/>
  <c r="CE32"/>
  <c r="CD32"/>
  <c r="CC32"/>
  <c r="CB32"/>
  <c r="CA32"/>
  <c r="BZ32"/>
  <c r="BY32"/>
  <c r="BX32"/>
  <c r="BW32"/>
  <c r="BV32"/>
  <c r="BU32"/>
  <c r="BT32"/>
  <c r="BS32"/>
  <c r="BR32"/>
  <c r="BQ32"/>
  <c r="BP32"/>
  <c r="BO32"/>
  <c r="BN32"/>
  <c r="BM32"/>
  <c r="BL32"/>
  <c r="BK32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D9"/>
  <c r="C9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X8"/>
  <c r="W8"/>
  <c r="V8"/>
  <c r="U8"/>
  <c r="T8"/>
  <c r="S8"/>
  <c r="R8"/>
  <c r="Q8"/>
  <c r="P8"/>
  <c r="O8"/>
  <c r="N8"/>
  <c r="M8"/>
  <c r="L8"/>
  <c r="K8"/>
  <c r="J8"/>
  <c r="I8"/>
  <c r="H8"/>
  <c r="G8"/>
  <c r="F8"/>
  <c r="E8"/>
  <c r="D8"/>
  <c r="C8"/>
  <c r="CM7"/>
  <c r="CL7"/>
  <c r="CK7"/>
  <c r="CJ7"/>
  <c r="CI7"/>
  <c r="CH7"/>
  <c r="CG7"/>
  <c r="CF7"/>
  <c r="CE7"/>
  <c r="CD7"/>
  <c r="CC7"/>
  <c r="CB7"/>
  <c r="CA7"/>
  <c r="BZ7"/>
  <c r="BY7"/>
  <c r="BX7"/>
  <c r="BW7"/>
  <c r="BV7"/>
  <c r="BU7"/>
  <c r="BT7"/>
  <c r="BS7"/>
  <c r="BR7"/>
  <c r="BQ7"/>
  <c r="BP7"/>
  <c r="BO7"/>
  <c r="BN7"/>
  <c r="BM7"/>
  <c r="BL7"/>
  <c r="BK7"/>
  <c r="BJ7"/>
  <c r="BI7"/>
  <c r="BH7"/>
  <c r="BG7"/>
  <c r="BF7"/>
  <c r="BE7"/>
  <c r="BD7"/>
  <c r="BC7"/>
  <c r="BB7"/>
  <c r="BA7"/>
  <c r="AZ7"/>
  <c r="AY7"/>
  <c r="AX7"/>
  <c r="AW7"/>
  <c r="AV7"/>
  <c r="AU7"/>
  <c r="AT7"/>
  <c r="AS7"/>
  <c r="AR7"/>
  <c r="AQ7"/>
  <c r="AP7"/>
  <c r="AO7"/>
  <c r="AN7"/>
  <c r="AM7"/>
  <c r="AL7"/>
  <c r="AK7"/>
  <c r="AJ7"/>
  <c r="AI7"/>
  <c r="AH7"/>
  <c r="AG7"/>
  <c r="AF7"/>
  <c r="AE7"/>
  <c r="AD7"/>
  <c r="AC7"/>
  <c r="AB7"/>
  <c r="AA7"/>
  <c r="Z7"/>
  <c r="Y7"/>
  <c r="X7"/>
  <c r="W7"/>
  <c r="V7"/>
  <c r="U7"/>
  <c r="T7"/>
  <c r="S7"/>
  <c r="R7"/>
  <c r="Q7"/>
  <c r="P7"/>
  <c r="O7"/>
  <c r="N7"/>
  <c r="M7"/>
  <c r="L7"/>
  <c r="K7"/>
  <c r="J7"/>
  <c r="I7"/>
  <c r="H7"/>
  <c r="G7"/>
  <c r="F7"/>
  <c r="E7"/>
  <c r="D7"/>
  <c r="C7"/>
  <c r="CM6"/>
  <c r="CL6"/>
  <c r="CK6"/>
  <c r="CJ6"/>
  <c r="CI6"/>
  <c r="CH6"/>
  <c r="CG6"/>
  <c r="CF6"/>
  <c r="CE6"/>
  <c r="CD6"/>
  <c r="CC6"/>
  <c r="CB6"/>
  <c r="CA6"/>
  <c r="BZ6"/>
  <c r="BY6"/>
  <c r="BX6"/>
  <c r="BW6"/>
  <c r="BV6"/>
  <c r="BU6"/>
  <c r="BT6"/>
  <c r="BS6"/>
  <c r="BR6"/>
  <c r="BQ6"/>
  <c r="BP6"/>
  <c r="BO6"/>
  <c r="BN6"/>
  <c r="BM6"/>
  <c r="BL6"/>
  <c r="BK6"/>
  <c r="BJ6"/>
  <c r="BI6"/>
  <c r="BH6"/>
  <c r="BG6"/>
  <c r="BF6"/>
  <c r="BE6"/>
  <c r="BD6"/>
  <c r="BC6"/>
  <c r="BB6"/>
  <c r="BA6"/>
  <c r="AZ6"/>
  <c r="AY6"/>
  <c r="AX6"/>
  <c r="AW6"/>
  <c r="AV6"/>
  <c r="AU6"/>
  <c r="AT6"/>
  <c r="AS6"/>
  <c r="AR6"/>
  <c r="AQ6"/>
  <c r="AP6"/>
  <c r="AO6"/>
  <c r="AN6"/>
  <c r="AM6"/>
  <c r="AL6"/>
  <c r="AK6"/>
  <c r="AJ6"/>
  <c r="AI6"/>
  <c r="AH6"/>
  <c r="AG6"/>
  <c r="AF6"/>
  <c r="AE6"/>
  <c r="AD6"/>
  <c r="AC6"/>
  <c r="AB6"/>
  <c r="AA6"/>
  <c r="Z6"/>
  <c r="Y6"/>
  <c r="X6"/>
  <c r="W6"/>
  <c r="V6"/>
  <c r="U6"/>
  <c r="T6"/>
  <c r="S6"/>
  <c r="R6"/>
  <c r="Q6"/>
  <c r="P6"/>
  <c r="O6"/>
  <c r="N6"/>
  <c r="M6"/>
  <c r="L6"/>
  <c r="K6"/>
  <c r="J6"/>
  <c r="I6"/>
  <c r="H6"/>
  <c r="G6"/>
  <c r="F6"/>
  <c r="E6"/>
  <c r="D6"/>
  <c r="C6"/>
  <c r="CM5"/>
  <c r="CL5"/>
  <c r="CK5"/>
  <c r="CJ5"/>
  <c r="CI5"/>
  <c r="CH5"/>
  <c r="CG5"/>
  <c r="CF5"/>
  <c r="CE5"/>
  <c r="CD5"/>
  <c r="CC5"/>
  <c r="CB5"/>
  <c r="CA5"/>
  <c r="BZ5"/>
  <c r="BY5"/>
  <c r="BX5"/>
  <c r="BW5"/>
  <c r="BV5"/>
  <c r="BU5"/>
  <c r="BT5"/>
  <c r="BS5"/>
  <c r="BR5"/>
  <c r="BQ5"/>
  <c r="BP5"/>
  <c r="BO5"/>
  <c r="BN5"/>
  <c r="BM5"/>
  <c r="BL5"/>
  <c r="BK5"/>
  <c r="BJ5"/>
  <c r="BI5"/>
  <c r="BH5"/>
  <c r="BG5"/>
  <c r="BF5"/>
  <c r="BE5"/>
  <c r="BD5"/>
  <c r="BC5"/>
  <c r="BB5"/>
  <c r="BA5"/>
  <c r="AZ5"/>
  <c r="AY5"/>
  <c r="AX5"/>
  <c r="AW5"/>
  <c r="AV5"/>
  <c r="AU5"/>
  <c r="AT5"/>
  <c r="AS5"/>
  <c r="AR5"/>
  <c r="AQ5"/>
  <c r="AP5"/>
  <c r="AO5"/>
  <c r="AN5"/>
  <c r="AM5"/>
  <c r="AL5"/>
  <c r="AK5"/>
  <c r="AJ5"/>
  <c r="AI5"/>
  <c r="AH5"/>
  <c r="AG5"/>
  <c r="AF5"/>
  <c r="AE5"/>
  <c r="AD5"/>
  <c r="AC5"/>
  <c r="AB5"/>
  <c r="AA5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5"/>
  <c r="D5"/>
  <c r="C5"/>
  <c r="C6" i="4"/>
  <c r="D6" s="1"/>
  <c r="G25" i="3"/>
  <c r="C7" i="4" s="1"/>
  <c r="F25" i="3"/>
  <c r="F26" s="1"/>
  <c r="F27" s="1"/>
  <c r="C17" i="4" s="1"/>
  <c r="E25" i="3"/>
  <c r="E26" s="1"/>
  <c r="E27" s="1"/>
  <c r="C16" i="4" s="1"/>
  <c r="D25" i="3"/>
  <c r="D26" s="1"/>
  <c r="D27" s="1"/>
  <c r="C15" i="4" s="1"/>
  <c r="C25" i="3"/>
  <c r="C26" s="1"/>
  <c r="C27" s="1"/>
  <c r="C14" i="4" s="1"/>
  <c r="C24" i="3"/>
  <c r="D24"/>
  <c r="I24" s="1"/>
  <c r="E24"/>
  <c r="F24"/>
  <c r="G24"/>
  <c r="BJ11"/>
  <c r="BJ14" s="1"/>
  <c r="BI11"/>
  <c r="BI14" s="1"/>
  <c r="BH11"/>
  <c r="BH14" s="1"/>
  <c r="BG11"/>
  <c r="BG14" s="1"/>
  <c r="BF11"/>
  <c r="BF14" s="1"/>
  <c r="BE11"/>
  <c r="BE14" s="1"/>
  <c r="BD11"/>
  <c r="BD14" s="1"/>
  <c r="BC11"/>
  <c r="BC14" s="1"/>
  <c r="BB11"/>
  <c r="BB14" s="1"/>
  <c r="BA11"/>
  <c r="BA14" s="1"/>
  <c r="AZ11"/>
  <c r="AZ14" s="1"/>
  <c r="AY11"/>
  <c r="AY14" s="1"/>
  <c r="AX11"/>
  <c r="AX14" s="1"/>
  <c r="AW11"/>
  <c r="AW14" s="1"/>
  <c r="AV11"/>
  <c r="AV14" s="1"/>
  <c r="AU11"/>
  <c r="AU14" s="1"/>
  <c r="AT11"/>
  <c r="AT14" s="1"/>
  <c r="AS11"/>
  <c r="AS14" s="1"/>
  <c r="AR11"/>
  <c r="AR14" s="1"/>
  <c r="AQ11"/>
  <c r="AQ14" s="1"/>
  <c r="AP11"/>
  <c r="AP14" s="1"/>
  <c r="AO11"/>
  <c r="AO14" s="1"/>
  <c r="AN11"/>
  <c r="AN14" s="1"/>
  <c r="AM11"/>
  <c r="AM14" s="1"/>
  <c r="AL11"/>
  <c r="AL14" s="1"/>
  <c r="AK11"/>
  <c r="AK14" s="1"/>
  <c r="AJ11"/>
  <c r="AJ14" s="1"/>
  <c r="AI11"/>
  <c r="AI14" s="1"/>
  <c r="AH11"/>
  <c r="AH14" s="1"/>
  <c r="AG11"/>
  <c r="AG14" s="1"/>
  <c r="AF11"/>
  <c r="AF14" s="1"/>
  <c r="AE11"/>
  <c r="AE14" s="1"/>
  <c r="AD11"/>
  <c r="AD14" s="1"/>
  <c r="AC11"/>
  <c r="AC14" s="1"/>
  <c r="AB11"/>
  <c r="AB14" s="1"/>
  <c r="AA11"/>
  <c r="AA14" s="1"/>
  <c r="Z11"/>
  <c r="Z14" s="1"/>
  <c r="Y11"/>
  <c r="Y14" s="1"/>
  <c r="X11"/>
  <c r="X14" s="1"/>
  <c r="W11"/>
  <c r="W14" s="1"/>
  <c r="V11"/>
  <c r="V14" s="1"/>
  <c r="U11"/>
  <c r="U14" s="1"/>
  <c r="T11"/>
  <c r="T14" s="1"/>
  <c r="S11"/>
  <c r="S14" s="1"/>
  <c r="R11"/>
  <c r="R14" s="1"/>
  <c r="Q11"/>
  <c r="Q14" s="1"/>
  <c r="P11"/>
  <c r="P14" s="1"/>
  <c r="O11"/>
  <c r="O14" s="1"/>
  <c r="N11"/>
  <c r="N14" s="1"/>
  <c r="M11"/>
  <c r="M14" s="1"/>
  <c r="L11"/>
  <c r="L14" s="1"/>
  <c r="K11"/>
  <c r="K14" s="1"/>
  <c r="J11"/>
  <c r="J14" s="1"/>
  <c r="I11"/>
  <c r="I14" s="1"/>
  <c r="H11"/>
  <c r="H14" s="1"/>
  <c r="G11"/>
  <c r="G14" s="1"/>
  <c r="F11"/>
  <c r="F14" s="1"/>
  <c r="E11"/>
  <c r="E14" s="1"/>
  <c r="D11"/>
  <c r="D14" s="1"/>
  <c r="C11"/>
  <c r="C14" s="1"/>
  <c r="G26" l="1"/>
  <c r="G27" s="1"/>
  <c r="C18" i="4" s="1"/>
  <c r="BL53" i="5"/>
  <c r="BL43"/>
  <c r="BL42"/>
  <c r="BL44"/>
  <c r="BL52"/>
  <c r="BL51"/>
  <c r="BL40"/>
  <c r="BL55"/>
  <c r="BL41"/>
  <c r="BL54"/>
  <c r="E6" i="4"/>
  <c r="BK46" i="5"/>
  <c r="BL46" s="1"/>
  <c r="C14"/>
  <c r="O14" s="1"/>
  <c r="AA14" s="1"/>
  <c r="AM14" s="1"/>
  <c r="AY14" s="1"/>
  <c r="BK14" s="1"/>
  <c r="BW14" s="1"/>
  <c r="CI14" s="1"/>
  <c r="G14"/>
  <c r="S14" s="1"/>
  <c r="AE14" s="1"/>
  <c r="AQ14" s="1"/>
  <c r="BC14" s="1"/>
  <c r="BO14" s="1"/>
  <c r="CA14" s="1"/>
  <c r="CM14" s="1"/>
  <c r="CM20" s="1"/>
  <c r="CM26" s="1"/>
  <c r="CM33" s="1"/>
  <c r="K14"/>
  <c r="W14" s="1"/>
  <c r="AI14" s="1"/>
  <c r="AU14" s="1"/>
  <c r="BG14" s="1"/>
  <c r="BS14" s="1"/>
  <c r="CE14" s="1"/>
  <c r="CE20" s="1"/>
  <c r="CE26" s="1"/>
  <c r="CE33" s="1"/>
  <c r="F14"/>
  <c r="R14" s="1"/>
  <c r="AD14" s="1"/>
  <c r="AP14" s="1"/>
  <c r="BB14" s="1"/>
  <c r="BN14" s="1"/>
  <c r="BZ14" s="1"/>
  <c r="CL14" s="1"/>
  <c r="J14"/>
  <c r="V14" s="1"/>
  <c r="AH14" s="1"/>
  <c r="AT14" s="1"/>
  <c r="BF14" s="1"/>
  <c r="BR14" s="1"/>
  <c r="CD14" s="1"/>
  <c r="N14"/>
  <c r="Z14" s="1"/>
  <c r="AL14" s="1"/>
  <c r="AX14" s="1"/>
  <c r="BJ14" s="1"/>
  <c r="BV14" s="1"/>
  <c r="CH14" s="1"/>
  <c r="C17"/>
  <c r="O17" s="1"/>
  <c r="AA17" s="1"/>
  <c r="AM17" s="1"/>
  <c r="AY17" s="1"/>
  <c r="BK17" s="1"/>
  <c r="BW17" s="1"/>
  <c r="CI17" s="1"/>
  <c r="G17"/>
  <c r="S17" s="1"/>
  <c r="AE17" s="1"/>
  <c r="AQ17" s="1"/>
  <c r="BC17" s="1"/>
  <c r="BO17" s="1"/>
  <c r="CA17" s="1"/>
  <c r="CM17" s="1"/>
  <c r="K17"/>
  <c r="W17" s="1"/>
  <c r="AI17" s="1"/>
  <c r="AU17" s="1"/>
  <c r="BG17" s="1"/>
  <c r="BS17" s="1"/>
  <c r="CE17" s="1"/>
  <c r="E14"/>
  <c r="Q14" s="1"/>
  <c r="AC14" s="1"/>
  <c r="AO14" s="1"/>
  <c r="BA14" s="1"/>
  <c r="BM14" s="1"/>
  <c r="BY14" s="1"/>
  <c r="CK14" s="1"/>
  <c r="I14"/>
  <c r="U14" s="1"/>
  <c r="AG14" s="1"/>
  <c r="AS14" s="1"/>
  <c r="BE14" s="1"/>
  <c r="BQ14" s="1"/>
  <c r="CC14" s="1"/>
  <c r="M14"/>
  <c r="Y14" s="1"/>
  <c r="AK14" s="1"/>
  <c r="AW14" s="1"/>
  <c r="BI14" s="1"/>
  <c r="BU14" s="1"/>
  <c r="CG14" s="1"/>
  <c r="C16"/>
  <c r="O16" s="1"/>
  <c r="AA16" s="1"/>
  <c r="AM16" s="1"/>
  <c r="AY16" s="1"/>
  <c r="BK16" s="1"/>
  <c r="BW16" s="1"/>
  <c r="CI16" s="1"/>
  <c r="CI22" s="1"/>
  <c r="CI28" s="1"/>
  <c r="CI35" s="1"/>
  <c r="G16"/>
  <c r="S16" s="1"/>
  <c r="AE16" s="1"/>
  <c r="AQ16" s="1"/>
  <c r="BC16" s="1"/>
  <c r="BO16" s="1"/>
  <c r="CA16" s="1"/>
  <c r="CM16" s="1"/>
  <c r="CM22" s="1"/>
  <c r="CM28" s="1"/>
  <c r="CM35" s="1"/>
  <c r="K16"/>
  <c r="W16" s="1"/>
  <c r="AI16" s="1"/>
  <c r="AU16" s="1"/>
  <c r="BG16" s="1"/>
  <c r="BS16" s="1"/>
  <c r="CE16" s="1"/>
  <c r="F17"/>
  <c r="R17" s="1"/>
  <c r="AD17" s="1"/>
  <c r="AP17" s="1"/>
  <c r="BB17" s="1"/>
  <c r="BN17" s="1"/>
  <c r="BZ17" s="1"/>
  <c r="CL17" s="1"/>
  <c r="J17"/>
  <c r="V17" s="1"/>
  <c r="AH17" s="1"/>
  <c r="AT17" s="1"/>
  <c r="BF17" s="1"/>
  <c r="BR17" s="1"/>
  <c r="CD17" s="1"/>
  <c r="N17"/>
  <c r="Z17" s="1"/>
  <c r="AL17" s="1"/>
  <c r="AX17" s="1"/>
  <c r="BJ17" s="1"/>
  <c r="BV17" s="1"/>
  <c r="CH17" s="1"/>
  <c r="CH23" s="1"/>
  <c r="CH29" s="1"/>
  <c r="CH36" s="1"/>
  <c r="AD20"/>
  <c r="J11"/>
  <c r="R11"/>
  <c r="Z11"/>
  <c r="AH11"/>
  <c r="AT11"/>
  <c r="E11"/>
  <c r="I11"/>
  <c r="M11"/>
  <c r="Q11"/>
  <c r="U11"/>
  <c r="Y11"/>
  <c r="AC11"/>
  <c r="AG11"/>
  <c r="AK11"/>
  <c r="AO11"/>
  <c r="AS11"/>
  <c r="AW11"/>
  <c r="BA11"/>
  <c r="BE11"/>
  <c r="BI11"/>
  <c r="BM11"/>
  <c r="BQ11"/>
  <c r="BU11"/>
  <c r="BY11"/>
  <c r="CC11"/>
  <c r="CG11"/>
  <c r="CK11"/>
  <c r="BH11"/>
  <c r="BL11"/>
  <c r="BP11"/>
  <c r="BX11"/>
  <c r="CB11"/>
  <c r="CF11"/>
  <c r="CJ11"/>
  <c r="C15"/>
  <c r="O15" s="1"/>
  <c r="AA15" s="1"/>
  <c r="AM15" s="1"/>
  <c r="AY15" s="1"/>
  <c r="BK15" s="1"/>
  <c r="BW15" s="1"/>
  <c r="CI15" s="1"/>
  <c r="G15"/>
  <c r="S15" s="1"/>
  <c r="AE15" s="1"/>
  <c r="AQ15" s="1"/>
  <c r="BC15" s="1"/>
  <c r="BO15" s="1"/>
  <c r="CA15" s="1"/>
  <c r="CM15" s="1"/>
  <c r="K15"/>
  <c r="W15" s="1"/>
  <c r="AI15" s="1"/>
  <c r="AU15" s="1"/>
  <c r="BG15" s="1"/>
  <c r="BS15" s="1"/>
  <c r="CE15" s="1"/>
  <c r="CE21" s="1"/>
  <c r="CE27" s="1"/>
  <c r="CE34" s="1"/>
  <c r="Z20"/>
  <c r="Z26" s="1"/>
  <c r="Z33" s="1"/>
  <c r="X41" s="1"/>
  <c r="AH20"/>
  <c r="AH26" s="1"/>
  <c r="AH33" s="1"/>
  <c r="AF41" s="1"/>
  <c r="BI20"/>
  <c r="CG20"/>
  <c r="F15"/>
  <c r="R15" s="1"/>
  <c r="AD15" s="1"/>
  <c r="AP15" s="1"/>
  <c r="BB15" s="1"/>
  <c r="BN15" s="1"/>
  <c r="BZ15" s="1"/>
  <c r="CL15" s="1"/>
  <c r="CL21" s="1"/>
  <c r="CL27" s="1"/>
  <c r="CL34" s="1"/>
  <c r="J15"/>
  <c r="V15" s="1"/>
  <c r="AH15" s="1"/>
  <c r="AT15" s="1"/>
  <c r="BF15" s="1"/>
  <c r="BR15" s="1"/>
  <c r="CD15" s="1"/>
  <c r="CD21" s="1"/>
  <c r="CD27" s="1"/>
  <c r="CD34" s="1"/>
  <c r="N15"/>
  <c r="Z15" s="1"/>
  <c r="AL15" s="1"/>
  <c r="AX15" s="1"/>
  <c r="BJ15" s="1"/>
  <c r="BV15" s="1"/>
  <c r="CH15" s="1"/>
  <c r="F16"/>
  <c r="R16" s="1"/>
  <c r="AD16" s="1"/>
  <c r="AP16" s="1"/>
  <c r="BB16" s="1"/>
  <c r="BN16" s="1"/>
  <c r="BZ16" s="1"/>
  <c r="CL16" s="1"/>
  <c r="J16"/>
  <c r="V16" s="1"/>
  <c r="AH16" s="1"/>
  <c r="AT16" s="1"/>
  <c r="BF16" s="1"/>
  <c r="BR16" s="1"/>
  <c r="CD16" s="1"/>
  <c r="CD22" s="1"/>
  <c r="CD28" s="1"/>
  <c r="CD35" s="1"/>
  <c r="N16"/>
  <c r="Z16" s="1"/>
  <c r="AL16" s="1"/>
  <c r="AX16" s="1"/>
  <c r="BJ16" s="1"/>
  <c r="BV16" s="1"/>
  <c r="CH16" s="1"/>
  <c r="CH22" s="1"/>
  <c r="CH28" s="1"/>
  <c r="CH35" s="1"/>
  <c r="M20"/>
  <c r="U20"/>
  <c r="Y20"/>
  <c r="C11"/>
  <c r="G11"/>
  <c r="G23"/>
  <c r="G29" s="1"/>
  <c r="G36" s="1"/>
  <c r="K11"/>
  <c r="K23"/>
  <c r="K29" s="1"/>
  <c r="K36" s="1"/>
  <c r="O11"/>
  <c r="O22"/>
  <c r="O28" s="1"/>
  <c r="O35" s="1"/>
  <c r="H43" s="1"/>
  <c r="S11"/>
  <c r="W11"/>
  <c r="W22"/>
  <c r="W23"/>
  <c r="W29" s="1"/>
  <c r="W36" s="1"/>
  <c r="I44" s="1"/>
  <c r="AA11"/>
  <c r="AE11"/>
  <c r="AI11"/>
  <c r="AI22"/>
  <c r="AI23"/>
  <c r="AI29" s="1"/>
  <c r="AI36" s="1"/>
  <c r="U44" s="1"/>
  <c r="AM11"/>
  <c r="AM22"/>
  <c r="AM28" s="1"/>
  <c r="AM35" s="1"/>
  <c r="AM23"/>
  <c r="AM29" s="1"/>
  <c r="AM36" s="1"/>
  <c r="AQ11"/>
  <c r="AU11"/>
  <c r="AU22"/>
  <c r="AU28" s="1"/>
  <c r="AU35" s="1"/>
  <c r="AU23"/>
  <c r="AU29" s="1"/>
  <c r="AU36" s="1"/>
  <c r="AY11"/>
  <c r="BC11"/>
  <c r="BC21"/>
  <c r="BC27" s="1"/>
  <c r="BG11"/>
  <c r="BG22"/>
  <c r="BG23"/>
  <c r="BG29" s="1"/>
  <c r="BG36" s="1"/>
  <c r="BK11"/>
  <c r="BK23"/>
  <c r="BK29" s="1"/>
  <c r="BK36" s="1"/>
  <c r="BO11"/>
  <c r="BO23"/>
  <c r="BO29" s="1"/>
  <c r="BO36" s="1"/>
  <c r="BS11"/>
  <c r="BS22"/>
  <c r="BS23"/>
  <c r="BS29" s="1"/>
  <c r="BS36" s="1"/>
  <c r="BW11"/>
  <c r="BW23"/>
  <c r="BW29" s="1"/>
  <c r="BW36" s="1"/>
  <c r="CA11"/>
  <c r="CA23"/>
  <c r="CA29" s="1"/>
  <c r="CA36" s="1"/>
  <c r="CE11"/>
  <c r="CE22"/>
  <c r="CE23"/>
  <c r="CE29" s="1"/>
  <c r="CE36" s="1"/>
  <c r="CI11"/>
  <c r="CI21"/>
  <c r="CI27" s="1"/>
  <c r="CI34" s="1"/>
  <c r="CI23"/>
  <c r="CI29" s="1"/>
  <c r="CI36" s="1"/>
  <c r="CM11"/>
  <c r="CM21"/>
  <c r="CM27" s="1"/>
  <c r="CM34" s="1"/>
  <c r="CM23"/>
  <c r="CM29" s="1"/>
  <c r="CM36" s="1"/>
  <c r="AD26"/>
  <c r="AD33" s="1"/>
  <c r="E15"/>
  <c r="Q15" s="1"/>
  <c r="AC15" s="1"/>
  <c r="AO15" s="1"/>
  <c r="BA15" s="1"/>
  <c r="BM15" s="1"/>
  <c r="BY15" s="1"/>
  <c r="CK15" s="1"/>
  <c r="CK21" s="1"/>
  <c r="CK27" s="1"/>
  <c r="CK34" s="1"/>
  <c r="I15"/>
  <c r="U15" s="1"/>
  <c r="AG15" s="1"/>
  <c r="AS15" s="1"/>
  <c r="BE15" s="1"/>
  <c r="BQ15" s="1"/>
  <c r="CC15" s="1"/>
  <c r="CC21" s="1"/>
  <c r="CC27" s="1"/>
  <c r="CC34" s="1"/>
  <c r="M15"/>
  <c r="Y15" s="1"/>
  <c r="AK15" s="1"/>
  <c r="AW15" s="1"/>
  <c r="BI15" s="1"/>
  <c r="BU15" s="1"/>
  <c r="CG15" s="1"/>
  <c r="CG21" s="1"/>
  <c r="CG27" s="1"/>
  <c r="CG34" s="1"/>
  <c r="E16"/>
  <c r="Q16" s="1"/>
  <c r="AC16" s="1"/>
  <c r="AO16" s="1"/>
  <c r="BA16" s="1"/>
  <c r="BM16" s="1"/>
  <c r="BY16" s="1"/>
  <c r="CK16" s="1"/>
  <c r="CK22" s="1"/>
  <c r="CK28" s="1"/>
  <c r="CK35" s="1"/>
  <c r="I16"/>
  <c r="U16" s="1"/>
  <c r="AG16" s="1"/>
  <c r="AS16" s="1"/>
  <c r="BE16" s="1"/>
  <c r="BQ16" s="1"/>
  <c r="CC16" s="1"/>
  <c r="CC22" s="1"/>
  <c r="CC28" s="1"/>
  <c r="CC35" s="1"/>
  <c r="M16"/>
  <c r="Y16" s="1"/>
  <c r="AK16" s="1"/>
  <c r="AW16" s="1"/>
  <c r="BI16" s="1"/>
  <c r="BU16" s="1"/>
  <c r="CG16" s="1"/>
  <c r="CG22" s="1"/>
  <c r="CG28" s="1"/>
  <c r="CG35" s="1"/>
  <c r="E17"/>
  <c r="Q17" s="1"/>
  <c r="AC17" s="1"/>
  <c r="AO17" s="1"/>
  <c r="BA17" s="1"/>
  <c r="BM17" s="1"/>
  <c r="BY17" s="1"/>
  <c r="CK17" s="1"/>
  <c r="CK23" s="1"/>
  <c r="CK29" s="1"/>
  <c r="CK36" s="1"/>
  <c r="I17"/>
  <c r="U17" s="1"/>
  <c r="AG17" s="1"/>
  <c r="AS17" s="1"/>
  <c r="BE17" s="1"/>
  <c r="BQ17" s="1"/>
  <c r="CC17" s="1"/>
  <c r="CC23" s="1"/>
  <c r="CC29" s="1"/>
  <c r="CC36" s="1"/>
  <c r="M17"/>
  <c r="Y17" s="1"/>
  <c r="AK17" s="1"/>
  <c r="AW17" s="1"/>
  <c r="BI17" s="1"/>
  <c r="BU17" s="1"/>
  <c r="CG17" s="1"/>
  <c r="CG23" s="1"/>
  <c r="CG29" s="1"/>
  <c r="CG36" s="1"/>
  <c r="AW20"/>
  <c r="AW26" s="1"/>
  <c r="AW33" s="1"/>
  <c r="BE20"/>
  <c r="BE26" s="1"/>
  <c r="BE33" s="1"/>
  <c r="BU20"/>
  <c r="CC20"/>
  <c r="CC26" s="1"/>
  <c r="CC33" s="1"/>
  <c r="CK20"/>
  <c r="F11"/>
  <c r="F22"/>
  <c r="F28" s="1"/>
  <c r="F35" s="1"/>
  <c r="F23"/>
  <c r="F29" s="1"/>
  <c r="F36" s="1"/>
  <c r="N11"/>
  <c r="N21"/>
  <c r="N27" s="1"/>
  <c r="N34" s="1"/>
  <c r="V11"/>
  <c r="AD11"/>
  <c r="AD22"/>
  <c r="AD28" s="1"/>
  <c r="AD35" s="1"/>
  <c r="W43" s="1"/>
  <c r="AD23"/>
  <c r="AD29" s="1"/>
  <c r="AD36" s="1"/>
  <c r="P44" s="1"/>
  <c r="AL11"/>
  <c r="AL21"/>
  <c r="AL27" s="1"/>
  <c r="AL34" s="1"/>
  <c r="AH42" s="1"/>
  <c r="AP11"/>
  <c r="AP22"/>
  <c r="AP28" s="1"/>
  <c r="AP35" s="1"/>
  <c r="AP23"/>
  <c r="AP29" s="1"/>
  <c r="AP36" s="1"/>
  <c r="AX11"/>
  <c r="AX21"/>
  <c r="AX27" s="1"/>
  <c r="AX34" s="1"/>
  <c r="BB11"/>
  <c r="BB22"/>
  <c r="BB28" s="1"/>
  <c r="BB35" s="1"/>
  <c r="BB23"/>
  <c r="BB29" s="1"/>
  <c r="BB36" s="1"/>
  <c r="BB20"/>
  <c r="BB26" s="1"/>
  <c r="BB33" s="1"/>
  <c r="BF11"/>
  <c r="BF20"/>
  <c r="BF26" s="1"/>
  <c r="BF33" s="1"/>
  <c r="BJ11"/>
  <c r="BJ21"/>
  <c r="BJ27" s="1"/>
  <c r="BJ34" s="1"/>
  <c r="BN11"/>
  <c r="BN22"/>
  <c r="BN28" s="1"/>
  <c r="BN35" s="1"/>
  <c r="BN23"/>
  <c r="BN29" s="1"/>
  <c r="BN36" s="1"/>
  <c r="BN20"/>
  <c r="BN26" s="1"/>
  <c r="BN33" s="1"/>
  <c r="BR11"/>
  <c r="BR20"/>
  <c r="BR26" s="1"/>
  <c r="BR33" s="1"/>
  <c r="BV11"/>
  <c r="BV21"/>
  <c r="BV27" s="1"/>
  <c r="BV34" s="1"/>
  <c r="BV22"/>
  <c r="BV28" s="1"/>
  <c r="BV35" s="1"/>
  <c r="BV20"/>
  <c r="BV26" s="1"/>
  <c r="BV33" s="1"/>
  <c r="BZ11"/>
  <c r="BZ22"/>
  <c r="BZ28" s="1"/>
  <c r="BZ35" s="1"/>
  <c r="BZ23"/>
  <c r="BZ29" s="1"/>
  <c r="BZ36" s="1"/>
  <c r="BZ20"/>
  <c r="BZ26" s="1"/>
  <c r="BZ33" s="1"/>
  <c r="CD11"/>
  <c r="CD23"/>
  <c r="CD29" s="1"/>
  <c r="CD36" s="1"/>
  <c r="CD20"/>
  <c r="CD26" s="1"/>
  <c r="CD33" s="1"/>
  <c r="CH11"/>
  <c r="CH21"/>
  <c r="CH27" s="1"/>
  <c r="CH34" s="1"/>
  <c r="CH20"/>
  <c r="CH26" s="1"/>
  <c r="CH33" s="1"/>
  <c r="CL11"/>
  <c r="CL22"/>
  <c r="CL28" s="1"/>
  <c r="CL35" s="1"/>
  <c r="CL23"/>
  <c r="CL29" s="1"/>
  <c r="CL36" s="1"/>
  <c r="CL20"/>
  <c r="CL26" s="1"/>
  <c r="CL33" s="1"/>
  <c r="M26"/>
  <c r="M33" s="1"/>
  <c r="U26"/>
  <c r="U33" s="1"/>
  <c r="Y26"/>
  <c r="Y33" s="1"/>
  <c r="W41" s="1"/>
  <c r="BI26"/>
  <c r="BI33" s="1"/>
  <c r="BU26"/>
  <c r="BU33" s="1"/>
  <c r="CG26"/>
  <c r="CG33" s="1"/>
  <c r="CK26"/>
  <c r="CK33" s="1"/>
  <c r="W28"/>
  <c r="W35" s="1"/>
  <c r="P43" s="1"/>
  <c r="AI28"/>
  <c r="AI35" s="1"/>
  <c r="AB43" s="1"/>
  <c r="BG28"/>
  <c r="BG35" s="1"/>
  <c r="BS28"/>
  <c r="BS35" s="1"/>
  <c r="CE28"/>
  <c r="CE35" s="1"/>
  <c r="D14"/>
  <c r="P14" s="1"/>
  <c r="AB14" s="1"/>
  <c r="AN14" s="1"/>
  <c r="AZ14" s="1"/>
  <c r="BL14" s="1"/>
  <c r="BX14" s="1"/>
  <c r="CJ14" s="1"/>
  <c r="CJ20" s="1"/>
  <c r="CJ26" s="1"/>
  <c r="CJ33" s="1"/>
  <c r="H14"/>
  <c r="T14" s="1"/>
  <c r="AF14" s="1"/>
  <c r="AR14" s="1"/>
  <c r="BD14" s="1"/>
  <c r="BP14" s="1"/>
  <c r="CB14" s="1"/>
  <c r="CB20" s="1"/>
  <c r="CB26" s="1"/>
  <c r="CB33" s="1"/>
  <c r="L14"/>
  <c r="X14" s="1"/>
  <c r="AJ14" s="1"/>
  <c r="AV14" s="1"/>
  <c r="BH14" s="1"/>
  <c r="BT14" s="1"/>
  <c r="CF14" s="1"/>
  <c r="CF20" s="1"/>
  <c r="CF26" s="1"/>
  <c r="CF33" s="1"/>
  <c r="D15"/>
  <c r="P15" s="1"/>
  <c r="AB15" s="1"/>
  <c r="AN15" s="1"/>
  <c r="AZ15" s="1"/>
  <c r="BL15" s="1"/>
  <c r="BX15" s="1"/>
  <c r="CJ15" s="1"/>
  <c r="CJ21" s="1"/>
  <c r="CJ27" s="1"/>
  <c r="CJ34" s="1"/>
  <c r="H15"/>
  <c r="T15" s="1"/>
  <c r="AF15" s="1"/>
  <c r="AR15" s="1"/>
  <c r="BD15" s="1"/>
  <c r="BP15" s="1"/>
  <c r="CB15" s="1"/>
  <c r="CB21" s="1"/>
  <c r="CB27" s="1"/>
  <c r="CB34" s="1"/>
  <c r="L15"/>
  <c r="X15" s="1"/>
  <c r="AJ15" s="1"/>
  <c r="AV15" s="1"/>
  <c r="BH15" s="1"/>
  <c r="BT15" s="1"/>
  <c r="CF15" s="1"/>
  <c r="CF21" s="1"/>
  <c r="CF27" s="1"/>
  <c r="CF34" s="1"/>
  <c r="D16"/>
  <c r="P16" s="1"/>
  <c r="AB16" s="1"/>
  <c r="AN16" s="1"/>
  <c r="AZ16" s="1"/>
  <c r="BL16" s="1"/>
  <c r="BX16" s="1"/>
  <c r="CJ16" s="1"/>
  <c r="CJ22" s="1"/>
  <c r="CJ28" s="1"/>
  <c r="CJ35" s="1"/>
  <c r="H16"/>
  <c r="T16" s="1"/>
  <c r="AF16" s="1"/>
  <c r="AR16" s="1"/>
  <c r="BD16" s="1"/>
  <c r="BP16" s="1"/>
  <c r="CB16" s="1"/>
  <c r="CB22" s="1"/>
  <c r="CB28" s="1"/>
  <c r="CB35" s="1"/>
  <c r="L16"/>
  <c r="X16" s="1"/>
  <c r="AJ16" s="1"/>
  <c r="AV16" s="1"/>
  <c r="BH16" s="1"/>
  <c r="BT16" s="1"/>
  <c r="CF16" s="1"/>
  <c r="CF22" s="1"/>
  <c r="CF28" s="1"/>
  <c r="CF35" s="1"/>
  <c r="D17"/>
  <c r="P17" s="1"/>
  <c r="AB17" s="1"/>
  <c r="AN17" s="1"/>
  <c r="AZ17" s="1"/>
  <c r="BL17" s="1"/>
  <c r="BX17" s="1"/>
  <c r="CJ17" s="1"/>
  <c r="CJ23" s="1"/>
  <c r="CJ29" s="1"/>
  <c r="CJ36" s="1"/>
  <c r="H17"/>
  <c r="T17" s="1"/>
  <c r="AF17" s="1"/>
  <c r="AR17" s="1"/>
  <c r="BD17" s="1"/>
  <c r="BP17" s="1"/>
  <c r="CB17" s="1"/>
  <c r="CB23" s="1"/>
  <c r="CB29" s="1"/>
  <c r="CB36" s="1"/>
  <c r="L17"/>
  <c r="X17" s="1"/>
  <c r="AJ17" s="1"/>
  <c r="AV17" s="1"/>
  <c r="BH17" s="1"/>
  <c r="BT17" s="1"/>
  <c r="CF17" s="1"/>
  <c r="CF23" s="1"/>
  <c r="CF29" s="1"/>
  <c r="CF36" s="1"/>
  <c r="C20"/>
  <c r="C26" s="1"/>
  <c r="C33" s="1"/>
  <c r="G20"/>
  <c r="G26" s="1"/>
  <c r="G33" s="1"/>
  <c r="K20"/>
  <c r="K26" s="1"/>
  <c r="K33" s="1"/>
  <c r="O20"/>
  <c r="O26" s="1"/>
  <c r="O33" s="1"/>
  <c r="W20"/>
  <c r="W26" s="1"/>
  <c r="W33" s="1"/>
  <c r="AA20"/>
  <c r="AA26" s="1"/>
  <c r="AA33" s="1"/>
  <c r="AI20"/>
  <c r="AI26" s="1"/>
  <c r="AI33" s="1"/>
  <c r="AM20"/>
  <c r="AM26" s="1"/>
  <c r="AM33" s="1"/>
  <c r="AU20"/>
  <c r="AU26" s="1"/>
  <c r="AU33" s="1"/>
  <c r="BK20"/>
  <c r="BK26" s="1"/>
  <c r="BK33" s="1"/>
  <c r="BS20"/>
  <c r="BS26" s="1"/>
  <c r="BS33" s="1"/>
  <c r="CI20"/>
  <c r="CI26" s="1"/>
  <c r="CI33" s="1"/>
  <c r="F21"/>
  <c r="F27" s="1"/>
  <c r="F34" s="1"/>
  <c r="BD11"/>
  <c r="AR11"/>
  <c r="AF11"/>
  <c r="T11"/>
  <c r="H11"/>
  <c r="BT11"/>
  <c r="AZ11"/>
  <c r="AN11"/>
  <c r="AB11"/>
  <c r="P11"/>
  <c r="D11"/>
  <c r="AV11"/>
  <c r="AJ11"/>
  <c r="X11"/>
  <c r="L11"/>
  <c r="I25" i="3"/>
  <c r="I26" s="1"/>
  <c r="I27" s="1"/>
  <c r="E9" i="4" s="1"/>
  <c r="F9" s="1"/>
  <c r="C8"/>
  <c r="C9" s="1"/>
  <c r="BC20" i="5" l="1"/>
  <c r="BC26" s="1"/>
  <c r="BC33" s="1"/>
  <c r="S20"/>
  <c r="S26" s="1"/>
  <c r="S33" s="1"/>
  <c r="Q41" s="1"/>
  <c r="BR23"/>
  <c r="BR29" s="1"/>
  <c r="BR36" s="1"/>
  <c r="BJ20"/>
  <c r="BJ26" s="1"/>
  <c r="BJ33" s="1"/>
  <c r="BF23"/>
  <c r="BF29" s="1"/>
  <c r="BF36" s="1"/>
  <c r="AX20"/>
  <c r="AX26" s="1"/>
  <c r="AX33" s="1"/>
  <c r="V23"/>
  <c r="V29" s="1"/>
  <c r="V36" s="1"/>
  <c r="H44" s="1"/>
  <c r="AY22"/>
  <c r="AY28" s="1"/>
  <c r="N20"/>
  <c r="N26" s="1"/>
  <c r="N33" s="1"/>
  <c r="AQ20"/>
  <c r="AQ26" s="1"/>
  <c r="AQ33" s="1"/>
  <c r="BN21"/>
  <c r="BN27" s="1"/>
  <c r="BN34" s="1"/>
  <c r="BB21"/>
  <c r="BB27" s="1"/>
  <c r="BB34" s="1"/>
  <c r="CA20"/>
  <c r="CA26" s="1"/>
  <c r="CA33" s="1"/>
  <c r="AE20"/>
  <c r="AE26" s="1"/>
  <c r="AE33" s="1"/>
  <c r="AC41" s="1"/>
  <c r="BZ21"/>
  <c r="BZ27" s="1"/>
  <c r="BZ34" s="1"/>
  <c r="BR22"/>
  <c r="BR28" s="1"/>
  <c r="BR35" s="1"/>
  <c r="BF22"/>
  <c r="BF28" s="1"/>
  <c r="BF35" s="1"/>
  <c r="AY43" s="1"/>
  <c r="AP21"/>
  <c r="AP27" s="1"/>
  <c r="AP34" s="1"/>
  <c r="BW22"/>
  <c r="BW28" s="1"/>
  <c r="BW35" s="1"/>
  <c r="BK22"/>
  <c r="BK28" s="1"/>
  <c r="BK35" s="1"/>
  <c r="AA22"/>
  <c r="AA28" s="1"/>
  <c r="AA35" s="1"/>
  <c r="T43" s="1"/>
  <c r="C22"/>
  <c r="C28" s="1"/>
  <c r="C35" s="1"/>
  <c r="AD21"/>
  <c r="AD27" s="1"/>
  <c r="AD34" s="1"/>
  <c r="Z42" s="1"/>
  <c r="CA21"/>
  <c r="CA27" s="1"/>
  <c r="CA34" s="1"/>
  <c r="BC23"/>
  <c r="BC29" s="1"/>
  <c r="BC36" s="1"/>
  <c r="AQ23"/>
  <c r="AQ29" s="1"/>
  <c r="AQ36" s="1"/>
  <c r="AE23"/>
  <c r="AE29" s="1"/>
  <c r="AE36" s="1"/>
  <c r="Q44" s="1"/>
  <c r="O23"/>
  <c r="O29" s="1"/>
  <c r="O36" s="1"/>
  <c r="K22"/>
  <c r="K28" s="1"/>
  <c r="K35" s="1"/>
  <c r="AG20"/>
  <c r="AG26" s="1"/>
  <c r="AG33" s="1"/>
  <c r="AE41" s="1"/>
  <c r="E20"/>
  <c r="E26" s="1"/>
  <c r="E33" s="1"/>
  <c r="V22"/>
  <c r="V28" s="1"/>
  <c r="V35" s="1"/>
  <c r="O43" s="1"/>
  <c r="G21"/>
  <c r="G27" s="1"/>
  <c r="G34" s="1"/>
  <c r="AS20"/>
  <c r="AS26" s="1"/>
  <c r="AS33" s="1"/>
  <c r="R20"/>
  <c r="R26" s="1"/>
  <c r="R33" s="1"/>
  <c r="P41" s="1"/>
  <c r="AY21"/>
  <c r="AY27" s="1"/>
  <c r="AY34" s="1"/>
  <c r="AA21"/>
  <c r="AA27" s="1"/>
  <c r="AA34" s="1"/>
  <c r="W42" s="1"/>
  <c r="C21"/>
  <c r="C27" s="1"/>
  <c r="C34" s="1"/>
  <c r="BW21"/>
  <c r="BW27" s="1"/>
  <c r="BW34" s="1"/>
  <c r="BQ20"/>
  <c r="BQ26" s="1"/>
  <c r="BQ33" s="1"/>
  <c r="F6" i="4"/>
  <c r="F8" s="1"/>
  <c r="F7" s="1"/>
  <c r="E8"/>
  <c r="E7" s="1"/>
  <c r="AP20" i="5"/>
  <c r="AP26" s="1"/>
  <c r="AP33" s="1"/>
  <c r="R23"/>
  <c r="R29" s="1"/>
  <c r="R36" s="1"/>
  <c r="D44" s="1"/>
  <c r="BL45"/>
  <c r="BL47" s="1"/>
  <c r="AT23"/>
  <c r="AT29" s="1"/>
  <c r="AT36" s="1"/>
  <c r="J23"/>
  <c r="J29" s="1"/>
  <c r="J36" s="1"/>
  <c r="BK21"/>
  <c r="BK27" s="1"/>
  <c r="BK34" s="1"/>
  <c r="AE21"/>
  <c r="AE27" s="1"/>
  <c r="AE34" s="1"/>
  <c r="AA42" s="1"/>
  <c r="S23"/>
  <c r="S29" s="1"/>
  <c r="S36" s="1"/>
  <c r="E44" s="1"/>
  <c r="O21"/>
  <c r="O27" s="1"/>
  <c r="O34" s="1"/>
  <c r="K42" s="1"/>
  <c r="AK20"/>
  <c r="AK26" s="1"/>
  <c r="AK33" s="1"/>
  <c r="Q20"/>
  <c r="Q26" s="1"/>
  <c r="Q33" s="1"/>
  <c r="O41" s="1"/>
  <c r="AT20"/>
  <c r="AT26" s="1"/>
  <c r="AT33" s="1"/>
  <c r="J20"/>
  <c r="J26" s="1"/>
  <c r="J33" s="1"/>
  <c r="AL20"/>
  <c r="AL26" s="1"/>
  <c r="AL33" s="1"/>
  <c r="AJ41" s="1"/>
  <c r="BW20"/>
  <c r="BW26" s="1"/>
  <c r="BW33" s="1"/>
  <c r="BL56"/>
  <c r="BC34"/>
  <c r="AM21"/>
  <c r="AM27" s="1"/>
  <c r="AM34" s="1"/>
  <c r="AY35"/>
  <c r="Z23"/>
  <c r="Z29" s="1"/>
  <c r="Z36" s="1"/>
  <c r="L44" s="1"/>
  <c r="N23"/>
  <c r="N29" s="1"/>
  <c r="N36" s="1"/>
  <c r="BF21"/>
  <c r="BF27" s="1"/>
  <c r="BF34" s="1"/>
  <c r="BB42" s="1"/>
  <c r="AX23"/>
  <c r="AX29" s="1"/>
  <c r="AX36" s="1"/>
  <c r="BO21"/>
  <c r="BO27" s="1"/>
  <c r="BO34" s="1"/>
  <c r="AY23"/>
  <c r="AY29" s="1"/>
  <c r="AQ21"/>
  <c r="AQ27" s="1"/>
  <c r="AQ34" s="1"/>
  <c r="AA23"/>
  <c r="AA29" s="1"/>
  <c r="AA36" s="1"/>
  <c r="M44" s="1"/>
  <c r="S21"/>
  <c r="S27" s="1"/>
  <c r="S34" s="1"/>
  <c r="O42" s="1"/>
  <c r="C23"/>
  <c r="C29" s="1"/>
  <c r="C36" s="1"/>
  <c r="J21"/>
  <c r="J27" s="1"/>
  <c r="J34" s="1"/>
  <c r="I20"/>
  <c r="I26" s="1"/>
  <c r="I33" s="1"/>
  <c r="AH23"/>
  <c r="AH29" s="1"/>
  <c r="AH36" s="1"/>
  <c r="T44" s="1"/>
  <c r="V20"/>
  <c r="V26" s="1"/>
  <c r="V33" s="1"/>
  <c r="AL23"/>
  <c r="AL29" s="1"/>
  <c r="AL36" s="1"/>
  <c r="X44" s="1"/>
  <c r="F20"/>
  <c r="F26" s="1"/>
  <c r="F33" s="1"/>
  <c r="BO20"/>
  <c r="BO26" s="1"/>
  <c r="BO33" s="1"/>
  <c r="BY20"/>
  <c r="BY26" s="1"/>
  <c r="BY33" s="1"/>
  <c r="BG20"/>
  <c r="BG26" s="1"/>
  <c r="BG33" s="1"/>
  <c r="BV23"/>
  <c r="BV29" s="1"/>
  <c r="BV36" s="1"/>
  <c r="BJ22"/>
  <c r="BJ28" s="1"/>
  <c r="BJ35" s="1"/>
  <c r="V21"/>
  <c r="V27" s="1"/>
  <c r="V34" s="1"/>
  <c r="R42" s="1"/>
  <c r="BM20"/>
  <c r="BM26" s="1"/>
  <c r="BM33" s="1"/>
  <c r="BS21"/>
  <c r="BS27" s="1"/>
  <c r="BS34" s="1"/>
  <c r="BG21"/>
  <c r="BG27" s="1"/>
  <c r="BG34" s="1"/>
  <c r="AU21"/>
  <c r="AU27" s="1"/>
  <c r="AU34" s="1"/>
  <c r="AI21"/>
  <c r="AI27" s="1"/>
  <c r="AI34" s="1"/>
  <c r="AE42" s="1"/>
  <c r="W21"/>
  <c r="W27" s="1"/>
  <c r="W34" s="1"/>
  <c r="S42" s="1"/>
  <c r="K21"/>
  <c r="K27" s="1"/>
  <c r="K34" s="1"/>
  <c r="G42" s="1"/>
  <c r="AO20"/>
  <c r="AO26" s="1"/>
  <c r="AO33" s="1"/>
  <c r="BA20"/>
  <c r="BA26" s="1"/>
  <c r="BR21"/>
  <c r="BR27" s="1"/>
  <c r="BR34" s="1"/>
  <c r="BJ23"/>
  <c r="BJ29" s="1"/>
  <c r="BJ36" s="1"/>
  <c r="AX22"/>
  <c r="AX28" s="1"/>
  <c r="AX35" s="1"/>
  <c r="AL22"/>
  <c r="AL28" s="1"/>
  <c r="AL35" s="1"/>
  <c r="AE43" s="1"/>
  <c r="N22"/>
  <c r="N28" s="1"/>
  <c r="N35" s="1"/>
  <c r="CA22"/>
  <c r="CA28" s="1"/>
  <c r="CA35" s="1"/>
  <c r="BO22"/>
  <c r="BO28" s="1"/>
  <c r="BO35" s="1"/>
  <c r="BC22"/>
  <c r="BC28" s="1"/>
  <c r="BC35" s="1"/>
  <c r="AQ22"/>
  <c r="AQ28" s="1"/>
  <c r="AQ35" s="1"/>
  <c r="AE22"/>
  <c r="AE28" s="1"/>
  <c r="AE35" s="1"/>
  <c r="X43" s="1"/>
  <c r="S22"/>
  <c r="S28" s="1"/>
  <c r="S35" s="1"/>
  <c r="L43" s="1"/>
  <c r="G22"/>
  <c r="G28" s="1"/>
  <c r="G35" s="1"/>
  <c r="AC20"/>
  <c r="AC26" s="1"/>
  <c r="AC33" s="1"/>
  <c r="AA41" s="1"/>
  <c r="AY20"/>
  <c r="AY26" s="1"/>
  <c r="U41"/>
  <c r="S41"/>
  <c r="AB41"/>
  <c r="T41"/>
  <c r="M41"/>
  <c r="AI41"/>
  <c r="Y41"/>
  <c r="AG41"/>
  <c r="AR20"/>
  <c r="AR26" s="1"/>
  <c r="AR33" s="1"/>
  <c r="AB20"/>
  <c r="AB26" s="1"/>
  <c r="AB33" s="1"/>
  <c r="L20"/>
  <c r="L26" s="1"/>
  <c r="L33" s="1"/>
  <c r="BX20"/>
  <c r="BX26" s="1"/>
  <c r="BX33" s="1"/>
  <c r="BT20"/>
  <c r="BT26" s="1"/>
  <c r="BT33" s="1"/>
  <c r="BP20"/>
  <c r="BP26" s="1"/>
  <c r="BP33" s="1"/>
  <c r="BL20"/>
  <c r="BL26" s="1"/>
  <c r="BL33" s="1"/>
  <c r="BH20"/>
  <c r="BH26" s="1"/>
  <c r="BH33" s="1"/>
  <c r="BD20"/>
  <c r="BD26" s="1"/>
  <c r="BD33" s="1"/>
  <c r="AZ20"/>
  <c r="AZ26" s="1"/>
  <c r="AZ33" s="1"/>
  <c r="AV20"/>
  <c r="AV26" s="1"/>
  <c r="AV33" s="1"/>
  <c r="AR23"/>
  <c r="AR29" s="1"/>
  <c r="AR36" s="1"/>
  <c r="AJ22"/>
  <c r="AJ28" s="1"/>
  <c r="AJ35" s="1"/>
  <c r="AC43" s="1"/>
  <c r="AF21"/>
  <c r="AF27" s="1"/>
  <c r="AF34" s="1"/>
  <c r="AB42" s="1"/>
  <c r="AB23"/>
  <c r="AB29" s="1"/>
  <c r="AB36" s="1"/>
  <c r="N44" s="1"/>
  <c r="T22"/>
  <c r="T28" s="1"/>
  <c r="T35" s="1"/>
  <c r="M43" s="1"/>
  <c r="P21"/>
  <c r="P27" s="1"/>
  <c r="P34" s="1"/>
  <c r="L42" s="1"/>
  <c r="H22"/>
  <c r="H28" s="1"/>
  <c r="H35" s="1"/>
  <c r="BY22"/>
  <c r="BY28" s="1"/>
  <c r="BY35" s="1"/>
  <c r="BU22"/>
  <c r="BU28" s="1"/>
  <c r="BU35" s="1"/>
  <c r="BQ22"/>
  <c r="BQ28" s="1"/>
  <c r="BQ35" s="1"/>
  <c r="BM22"/>
  <c r="BM28" s="1"/>
  <c r="BM35" s="1"/>
  <c r="BI22"/>
  <c r="BI28" s="1"/>
  <c r="BI35" s="1"/>
  <c r="BE22"/>
  <c r="BE28" s="1"/>
  <c r="BE35" s="1"/>
  <c r="BA22"/>
  <c r="BA28" s="1"/>
  <c r="BA35" s="1"/>
  <c r="AW22"/>
  <c r="AW28" s="1"/>
  <c r="AW35" s="1"/>
  <c r="AS22"/>
  <c r="AS28" s="1"/>
  <c r="AS35" s="1"/>
  <c r="AO22"/>
  <c r="AO28" s="1"/>
  <c r="AO35" s="1"/>
  <c r="AK22"/>
  <c r="AK28" s="1"/>
  <c r="AK35" s="1"/>
  <c r="AD43" s="1"/>
  <c r="AG22"/>
  <c r="AG28" s="1"/>
  <c r="AG35" s="1"/>
  <c r="Z43" s="1"/>
  <c r="AC22"/>
  <c r="AC28" s="1"/>
  <c r="AC35" s="1"/>
  <c r="V43" s="1"/>
  <c r="Y22"/>
  <c r="Y28" s="1"/>
  <c r="Y35" s="1"/>
  <c r="R43" s="1"/>
  <c r="U22"/>
  <c r="U28" s="1"/>
  <c r="U35" s="1"/>
  <c r="N43" s="1"/>
  <c r="Q22"/>
  <c r="Q28" s="1"/>
  <c r="Q35" s="1"/>
  <c r="J43" s="1"/>
  <c r="M22"/>
  <c r="M28" s="1"/>
  <c r="M35" s="1"/>
  <c r="I22"/>
  <c r="I28" s="1"/>
  <c r="I35" s="1"/>
  <c r="E22"/>
  <c r="E28" s="1"/>
  <c r="E35" s="1"/>
  <c r="AT21"/>
  <c r="AT27" s="1"/>
  <c r="AT34" s="1"/>
  <c r="AH21"/>
  <c r="AH27" s="1"/>
  <c r="AH34" s="1"/>
  <c r="Z21"/>
  <c r="Z27" s="1"/>
  <c r="Z34" s="1"/>
  <c r="R21"/>
  <c r="R27" s="1"/>
  <c r="R34" s="1"/>
  <c r="D21"/>
  <c r="D27" s="1"/>
  <c r="D34" s="1"/>
  <c r="AF20"/>
  <c r="AF26" s="1"/>
  <c r="AF33" s="1"/>
  <c r="P20"/>
  <c r="P26" s="1"/>
  <c r="P33" s="1"/>
  <c r="BX21"/>
  <c r="BX27" s="1"/>
  <c r="BX34" s="1"/>
  <c r="BT21"/>
  <c r="BT27" s="1"/>
  <c r="BT34" s="1"/>
  <c r="BP21"/>
  <c r="BP27" s="1"/>
  <c r="BP34" s="1"/>
  <c r="BL21"/>
  <c r="BL27" s="1"/>
  <c r="BL34" s="1"/>
  <c r="BH21"/>
  <c r="BH27" s="1"/>
  <c r="BH34" s="1"/>
  <c r="BD21"/>
  <c r="BD27" s="1"/>
  <c r="BD34" s="1"/>
  <c r="AZ21"/>
  <c r="AZ27" s="1"/>
  <c r="AZ34" s="1"/>
  <c r="AV21"/>
  <c r="AV27" s="1"/>
  <c r="AV34" s="1"/>
  <c r="AR21"/>
  <c r="AR27" s="1"/>
  <c r="AR34" s="1"/>
  <c r="AN23"/>
  <c r="AN29" s="1"/>
  <c r="AN36" s="1"/>
  <c r="AF22"/>
  <c r="AF28" s="1"/>
  <c r="AF35" s="1"/>
  <c r="Y43" s="1"/>
  <c r="AB21"/>
  <c r="AB27" s="1"/>
  <c r="AB34" s="1"/>
  <c r="X42" s="1"/>
  <c r="X23"/>
  <c r="X29" s="1"/>
  <c r="X36" s="1"/>
  <c r="J44" s="1"/>
  <c r="P22"/>
  <c r="P28" s="1"/>
  <c r="P35" s="1"/>
  <c r="I43" s="1"/>
  <c r="L23"/>
  <c r="L29" s="1"/>
  <c r="L36" s="1"/>
  <c r="D23"/>
  <c r="D29" s="1"/>
  <c r="D36" s="1"/>
  <c r="BY23"/>
  <c r="BY29" s="1"/>
  <c r="BY36" s="1"/>
  <c r="BU23"/>
  <c r="BU29" s="1"/>
  <c r="BU36" s="1"/>
  <c r="BQ23"/>
  <c r="BQ29" s="1"/>
  <c r="BQ36" s="1"/>
  <c r="BM23"/>
  <c r="BM29" s="1"/>
  <c r="BI23"/>
  <c r="BI29" s="1"/>
  <c r="BI36" s="1"/>
  <c r="BE23"/>
  <c r="BE29" s="1"/>
  <c r="BE36" s="1"/>
  <c r="BA23"/>
  <c r="BA29" s="1"/>
  <c r="BA36" s="1"/>
  <c r="AW23"/>
  <c r="AW29" s="1"/>
  <c r="AW36" s="1"/>
  <c r="AS23"/>
  <c r="AS29" s="1"/>
  <c r="AS36" s="1"/>
  <c r="AO23"/>
  <c r="AO29" s="1"/>
  <c r="AO36" s="1"/>
  <c r="AK23"/>
  <c r="AK29" s="1"/>
  <c r="AK36" s="1"/>
  <c r="W44" s="1"/>
  <c r="AG23"/>
  <c r="AG29" s="1"/>
  <c r="AG36" s="1"/>
  <c r="S44" s="1"/>
  <c r="AC23"/>
  <c r="AC29" s="1"/>
  <c r="AC36" s="1"/>
  <c r="O44" s="1"/>
  <c r="Y23"/>
  <c r="Y29" s="1"/>
  <c r="Y36" s="1"/>
  <c r="K44" s="1"/>
  <c r="U23"/>
  <c r="U29" s="1"/>
  <c r="U36" s="1"/>
  <c r="G44" s="1"/>
  <c r="Q23"/>
  <c r="Q29" s="1"/>
  <c r="Q36" s="1"/>
  <c r="C44" s="1"/>
  <c r="M23"/>
  <c r="M29" s="1"/>
  <c r="M36" s="1"/>
  <c r="I23"/>
  <c r="I29" s="1"/>
  <c r="I36" s="1"/>
  <c r="E23"/>
  <c r="E29" s="1"/>
  <c r="E36" s="1"/>
  <c r="AT22"/>
  <c r="AT28" s="1"/>
  <c r="AT35" s="1"/>
  <c r="AH22"/>
  <c r="AH28" s="1"/>
  <c r="AH35" s="1"/>
  <c r="AA43" s="1"/>
  <c r="Z22"/>
  <c r="Z28" s="1"/>
  <c r="Z35" s="1"/>
  <c r="S43" s="1"/>
  <c r="R22"/>
  <c r="R28" s="1"/>
  <c r="R35" s="1"/>
  <c r="K43" s="1"/>
  <c r="J22"/>
  <c r="J28" s="1"/>
  <c r="J35" s="1"/>
  <c r="L21"/>
  <c r="L27" s="1"/>
  <c r="L34" s="1"/>
  <c r="AJ20"/>
  <c r="AJ26" s="1"/>
  <c r="AJ33" s="1"/>
  <c r="T20"/>
  <c r="T26" s="1"/>
  <c r="T33" s="1"/>
  <c r="D20"/>
  <c r="D26" s="1"/>
  <c r="D33" s="1"/>
  <c r="BX22"/>
  <c r="BX28" s="1"/>
  <c r="BX35" s="1"/>
  <c r="BT22"/>
  <c r="BT28" s="1"/>
  <c r="BT35" s="1"/>
  <c r="BP22"/>
  <c r="BP28" s="1"/>
  <c r="BP35" s="1"/>
  <c r="BL22"/>
  <c r="BL28" s="1"/>
  <c r="BL35" s="1"/>
  <c r="BH22"/>
  <c r="BH28" s="1"/>
  <c r="BH35" s="1"/>
  <c r="BD22"/>
  <c r="BD28" s="1"/>
  <c r="BD35" s="1"/>
  <c r="AZ22"/>
  <c r="AZ28" s="1"/>
  <c r="AZ35" s="1"/>
  <c r="AV22"/>
  <c r="AV28" s="1"/>
  <c r="AV35" s="1"/>
  <c r="AR22"/>
  <c r="AR28" s="1"/>
  <c r="AR35" s="1"/>
  <c r="AN21"/>
  <c r="AN27" s="1"/>
  <c r="AN34" s="1"/>
  <c r="AJ23"/>
  <c r="AJ29" s="1"/>
  <c r="AJ36" s="1"/>
  <c r="V44" s="1"/>
  <c r="AB22"/>
  <c r="AB28" s="1"/>
  <c r="AB35" s="1"/>
  <c r="U43" s="1"/>
  <c r="X21"/>
  <c r="X27" s="1"/>
  <c r="X34" s="1"/>
  <c r="T42" s="1"/>
  <c r="T23"/>
  <c r="T29" s="1"/>
  <c r="T36" s="1"/>
  <c r="F44" s="1"/>
  <c r="L22"/>
  <c r="L28" s="1"/>
  <c r="L35" s="1"/>
  <c r="D22"/>
  <c r="D28" s="1"/>
  <c r="D35" s="1"/>
  <c r="BY21"/>
  <c r="BY27" s="1"/>
  <c r="BY34" s="1"/>
  <c r="BU21"/>
  <c r="BU27" s="1"/>
  <c r="BU34" s="1"/>
  <c r="BQ21"/>
  <c r="BQ27" s="1"/>
  <c r="BQ34" s="1"/>
  <c r="BM21"/>
  <c r="BM27" s="1"/>
  <c r="BM34" s="1"/>
  <c r="BI21"/>
  <c r="BI27" s="1"/>
  <c r="BI34" s="1"/>
  <c r="BE21"/>
  <c r="BE27" s="1"/>
  <c r="BE34" s="1"/>
  <c r="BA21"/>
  <c r="BA27" s="1"/>
  <c r="BA34" s="1"/>
  <c r="AW21"/>
  <c r="AW27" s="1"/>
  <c r="AW34" s="1"/>
  <c r="AS21"/>
  <c r="AS27" s="1"/>
  <c r="AS34" s="1"/>
  <c r="AO21"/>
  <c r="AO27" s="1"/>
  <c r="AO34" s="1"/>
  <c r="AK21"/>
  <c r="AK27" s="1"/>
  <c r="AK34" s="1"/>
  <c r="AG42" s="1"/>
  <c r="AG21"/>
  <c r="AG27" s="1"/>
  <c r="AG34" s="1"/>
  <c r="AC21"/>
  <c r="AC27" s="1"/>
  <c r="AC34" s="1"/>
  <c r="Y42" s="1"/>
  <c r="Y21"/>
  <c r="Y27" s="1"/>
  <c r="Y34" s="1"/>
  <c r="U21"/>
  <c r="U27" s="1"/>
  <c r="U34" s="1"/>
  <c r="Q42" s="1"/>
  <c r="Q21"/>
  <c r="Q27" s="1"/>
  <c r="Q34" s="1"/>
  <c r="M21"/>
  <c r="M27" s="1"/>
  <c r="M34" s="1"/>
  <c r="I42" s="1"/>
  <c r="I21"/>
  <c r="I27" s="1"/>
  <c r="I34" s="1"/>
  <c r="E21"/>
  <c r="E27" s="1"/>
  <c r="E34" s="1"/>
  <c r="H21"/>
  <c r="H27" s="1"/>
  <c r="H34" s="1"/>
  <c r="AN20"/>
  <c r="AN26" s="1"/>
  <c r="AN33" s="1"/>
  <c r="X20"/>
  <c r="X26" s="1"/>
  <c r="X33" s="1"/>
  <c r="H20"/>
  <c r="H26" s="1"/>
  <c r="H33" s="1"/>
  <c r="BX23"/>
  <c r="BX29" s="1"/>
  <c r="BX36" s="1"/>
  <c r="BT23"/>
  <c r="BT29" s="1"/>
  <c r="BT36" s="1"/>
  <c r="BP23"/>
  <c r="BP29" s="1"/>
  <c r="BP36" s="1"/>
  <c r="BL23"/>
  <c r="BL29" s="1"/>
  <c r="BL36" s="1"/>
  <c r="BH23"/>
  <c r="BH29" s="1"/>
  <c r="BH36" s="1"/>
  <c r="BD23"/>
  <c r="BD29" s="1"/>
  <c r="BD36" s="1"/>
  <c r="AZ23"/>
  <c r="AZ29" s="1"/>
  <c r="AZ36" s="1"/>
  <c r="AV23"/>
  <c r="AV29" s="1"/>
  <c r="AV36" s="1"/>
  <c r="AN22"/>
  <c r="AN28" s="1"/>
  <c r="AN35" s="1"/>
  <c r="AJ21"/>
  <c r="AJ27" s="1"/>
  <c r="AJ34" s="1"/>
  <c r="AF42" s="1"/>
  <c r="AF23"/>
  <c r="AF29" s="1"/>
  <c r="AF36" s="1"/>
  <c r="R44" s="1"/>
  <c r="X22"/>
  <c r="X28" s="1"/>
  <c r="X35" s="1"/>
  <c r="Q43" s="1"/>
  <c r="T21"/>
  <c r="T27" s="1"/>
  <c r="T34" s="1"/>
  <c r="P42" s="1"/>
  <c r="P23"/>
  <c r="P29" s="1"/>
  <c r="P36" s="1"/>
  <c r="H23"/>
  <c r="H29" s="1"/>
  <c r="H36" s="1"/>
  <c r="BE41"/>
  <c r="BD41"/>
  <c r="BH41"/>
  <c r="BI41"/>
  <c r="AM42"/>
  <c r="BG42"/>
  <c r="AP42"/>
  <c r="CM11" i="1"/>
  <c r="CL11"/>
  <c r="CK11"/>
  <c r="CJ11"/>
  <c r="CI11"/>
  <c r="CH11"/>
  <c r="CG11"/>
  <c r="CF11"/>
  <c r="CE11"/>
  <c r="CD11"/>
  <c r="CC11"/>
  <c r="CB11"/>
  <c r="CA11"/>
  <c r="BZ11"/>
  <c r="BY11"/>
  <c r="BX11"/>
  <c r="BW11"/>
  <c r="BV11"/>
  <c r="BU11"/>
  <c r="BT11"/>
  <c r="BS11"/>
  <c r="BR11"/>
  <c r="BQ11"/>
  <c r="BP11"/>
  <c r="BO11"/>
  <c r="BN11"/>
  <c r="BM11"/>
  <c r="BL11"/>
  <c r="BK11"/>
  <c r="BJ11"/>
  <c r="BI11"/>
  <c r="BH11"/>
  <c r="BG11"/>
  <c r="BF11"/>
  <c r="BE11"/>
  <c r="BD11"/>
  <c r="BC11"/>
  <c r="BB11"/>
  <c r="BA11"/>
  <c r="AZ11"/>
  <c r="AY11"/>
  <c r="AX11"/>
  <c r="AW11"/>
  <c r="AV11"/>
  <c r="AU11"/>
  <c r="AT11"/>
  <c r="AS11"/>
  <c r="AR11"/>
  <c r="AQ11"/>
  <c r="AP11"/>
  <c r="AO11"/>
  <c r="AN11"/>
  <c r="AM11"/>
  <c r="AL11"/>
  <c r="AK11"/>
  <c r="AJ11"/>
  <c r="AI11"/>
  <c r="AH11"/>
  <c r="AG11"/>
  <c r="AF11"/>
  <c r="AE11"/>
  <c r="AD11"/>
  <c r="AC11"/>
  <c r="AB11"/>
  <c r="AA11"/>
  <c r="Z11"/>
  <c r="Y11"/>
  <c r="X11"/>
  <c r="W11"/>
  <c r="V11"/>
  <c r="U11"/>
  <c r="T11"/>
  <c r="S11"/>
  <c r="R11"/>
  <c r="Q11"/>
  <c r="P11"/>
  <c r="O11"/>
  <c r="N11"/>
  <c r="M11"/>
  <c r="L11"/>
  <c r="K11"/>
  <c r="J11"/>
  <c r="I11"/>
  <c r="H11"/>
  <c r="G11"/>
  <c r="F11"/>
  <c r="E11"/>
  <c r="D11"/>
  <c r="C11"/>
  <c r="G4" i="7" l="1"/>
  <c r="BN53" i="5"/>
  <c r="BM36"/>
  <c r="BN44"/>
  <c r="AY33"/>
  <c r="AW41" s="1"/>
  <c r="BN52"/>
  <c r="BK54"/>
  <c r="BM54" s="1"/>
  <c r="BN43"/>
  <c r="AY36"/>
  <c r="BK55" s="1"/>
  <c r="BM55" s="1"/>
  <c r="BN55"/>
  <c r="BN54"/>
  <c r="BA33"/>
  <c r="AY41" s="1"/>
  <c r="BN41"/>
  <c r="BK53"/>
  <c r="BM53" s="1"/>
  <c r="BN42"/>
  <c r="AD41"/>
  <c r="AD42"/>
  <c r="V41"/>
  <c r="U42"/>
  <c r="AH41"/>
  <c r="N41"/>
  <c r="V42"/>
  <c r="R41"/>
  <c r="N42"/>
  <c r="M42"/>
  <c r="AC42"/>
  <c r="Z41"/>
  <c r="BE42"/>
  <c r="J42"/>
  <c r="AT42"/>
  <c r="AO42"/>
  <c r="AW42"/>
  <c r="AS42"/>
  <c r="BF42"/>
  <c r="BH44"/>
  <c r="AZ42"/>
  <c r="AQ42"/>
  <c r="BJ42"/>
  <c r="G43"/>
  <c r="AI42"/>
  <c r="BG43"/>
  <c r="AY42"/>
  <c r="AU42"/>
  <c r="AT43"/>
  <c r="AR44"/>
  <c r="AM43"/>
  <c r="C42"/>
  <c r="AQ43"/>
  <c r="H42"/>
  <c r="AJ42"/>
  <c r="AG43"/>
  <c r="AV44"/>
  <c r="BA42"/>
  <c r="AR42"/>
  <c r="AK42"/>
  <c r="AJ43"/>
  <c r="AV42"/>
  <c r="E42"/>
  <c r="BH42"/>
  <c r="AZ43"/>
  <c r="D42"/>
  <c r="AH43"/>
  <c r="BV37"/>
  <c r="BA41"/>
  <c r="AN41"/>
  <c r="C41"/>
  <c r="AP41"/>
  <c r="AV41"/>
  <c r="AQ41"/>
  <c r="AL42"/>
  <c r="BD43"/>
  <c r="AJ44"/>
  <c r="D43"/>
  <c r="Z44"/>
  <c r="AK41"/>
  <c r="H41"/>
  <c r="BB41"/>
  <c r="K41"/>
  <c r="F42"/>
  <c r="CJ37"/>
  <c r="E41"/>
  <c r="AZ41"/>
  <c r="AL41"/>
  <c r="AO41"/>
  <c r="AR41"/>
  <c r="AV43"/>
  <c r="BE44"/>
  <c r="AF44"/>
  <c r="BF41"/>
  <c r="D41"/>
  <c r="AU41"/>
  <c r="F41"/>
  <c r="AS41"/>
  <c r="BG41"/>
  <c r="I41"/>
  <c r="L41"/>
  <c r="CM37"/>
  <c r="AN42"/>
  <c r="AF43"/>
  <c r="BF43"/>
  <c r="AW43"/>
  <c r="AX42"/>
  <c r="AO44"/>
  <c r="BF44"/>
  <c r="BD44"/>
  <c r="BK52" l="1"/>
  <c r="BM52" s="1"/>
  <c r="BG44"/>
  <c r="BZ37"/>
  <c r="AM44"/>
  <c r="CE37"/>
  <c r="AN43"/>
  <c r="AC44"/>
  <c r="BJ43"/>
  <c r="AZ44"/>
  <c r="BC43"/>
  <c r="BI43"/>
  <c r="AS43"/>
  <c r="AE44"/>
  <c r="AY44"/>
  <c r="J41"/>
  <c r="CA37"/>
  <c r="CB37"/>
  <c r="AA44"/>
  <c r="AL44"/>
  <c r="CI37"/>
  <c r="AX43"/>
  <c r="AU44"/>
  <c r="AI44"/>
  <c r="BC42"/>
  <c r="BC44"/>
  <c r="CD37"/>
  <c r="AM41"/>
  <c r="BJ41"/>
  <c r="BC41"/>
  <c r="BJ44"/>
  <c r="BR37"/>
  <c r="C43"/>
  <c r="Y44"/>
  <c r="BT37"/>
  <c r="BI44"/>
  <c r="BU37"/>
  <c r="AS44"/>
  <c r="G41"/>
  <c r="AX41"/>
  <c r="AT41"/>
  <c r="BS37"/>
  <c r="AP44"/>
  <c r="BE43"/>
  <c r="CG37"/>
  <c r="AQ44"/>
  <c r="BK41" l="1"/>
  <c r="BM41" s="1"/>
  <c r="BA44"/>
  <c r="BQ37"/>
  <c r="BB44"/>
  <c r="BN37"/>
  <c r="BD42"/>
  <c r="BA43"/>
  <c r="AT44"/>
  <c r="CC37"/>
  <c r="AG44"/>
  <c r="AK44"/>
  <c r="AD44"/>
  <c r="F43"/>
  <c r="BY37"/>
  <c r="BP37"/>
  <c r="BX37"/>
  <c r="AL43"/>
  <c r="AW44"/>
  <c r="BK37"/>
  <c r="AN44"/>
  <c r="AP43"/>
  <c r="BB43"/>
  <c r="AB44"/>
  <c r="BW37"/>
  <c r="AH44"/>
  <c r="BI42"/>
  <c r="BM37"/>
  <c r="CL37"/>
  <c r="BK44" l="1"/>
  <c r="BM44" s="1"/>
  <c r="BK42"/>
  <c r="BM42" s="1"/>
  <c r="BH43"/>
  <c r="BK43" s="1"/>
  <c r="BM43" s="1"/>
  <c r="BO37"/>
  <c r="CH37"/>
  <c r="AR43"/>
  <c r="AK43"/>
  <c r="E43"/>
  <c r="CF37"/>
  <c r="AO43"/>
  <c r="AI43"/>
  <c r="AU43"/>
  <c r="CK37"/>
  <c r="AX44"/>
  <c r="BL37"/>
  <c r="A48" i="1" l="1"/>
  <c r="A47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AA53"/>
  <c r="AB53"/>
  <c r="AC53"/>
  <c r="AD53"/>
  <c r="AE53"/>
  <c r="AF53"/>
  <c r="AG53"/>
  <c r="AH53"/>
  <c r="AI53"/>
  <c r="AJ53"/>
  <c r="AK53"/>
  <c r="AL53"/>
  <c r="AM53"/>
  <c r="AN53"/>
  <c r="AO53"/>
  <c r="AP53"/>
  <c r="AQ53"/>
  <c r="AR53"/>
  <c r="AS53"/>
  <c r="AT53"/>
  <c r="AU53"/>
  <c r="AV53"/>
  <c r="AW53"/>
  <c r="AX53"/>
  <c r="AY53"/>
  <c r="AZ53"/>
  <c r="BA53"/>
  <c r="BB53"/>
  <c r="BC53"/>
  <c r="BD53"/>
  <c r="BE53"/>
  <c r="BF53"/>
  <c r="BG53"/>
  <c r="BH53"/>
  <c r="BI53"/>
  <c r="BJ53"/>
  <c r="BK53"/>
  <c r="BL53"/>
  <c r="BM53"/>
  <c r="BN53"/>
  <c r="BO53"/>
  <c r="BP53"/>
  <c r="BQ53"/>
  <c r="BR53"/>
  <c r="BS53"/>
  <c r="BT53"/>
  <c r="BU53"/>
  <c r="BV53"/>
  <c r="BW53"/>
  <c r="BX53"/>
  <c r="BY53"/>
  <c r="BZ53"/>
  <c r="CA53"/>
  <c r="CB53"/>
  <c r="CC53"/>
  <c r="CD53"/>
  <c r="CE53"/>
  <c r="CF53"/>
  <c r="CG53"/>
  <c r="CH53"/>
  <c r="CI53"/>
  <c r="CJ53"/>
  <c r="CK53"/>
  <c r="CL53"/>
  <c r="CM53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AE54"/>
  <c r="AF54"/>
  <c r="AG54"/>
  <c r="AH54"/>
  <c r="AI54"/>
  <c r="AJ54"/>
  <c r="AK54"/>
  <c r="AL54"/>
  <c r="AM54"/>
  <c r="AN54"/>
  <c r="AO54"/>
  <c r="AP54"/>
  <c r="AQ54"/>
  <c r="AR54"/>
  <c r="AS54"/>
  <c r="AT54"/>
  <c r="AU54"/>
  <c r="AV54"/>
  <c r="AW54"/>
  <c r="AX54"/>
  <c r="AY54"/>
  <c r="AZ54"/>
  <c r="BA54"/>
  <c r="BB54"/>
  <c r="BC54"/>
  <c r="BD54"/>
  <c r="BE54"/>
  <c r="BF54"/>
  <c r="BG54"/>
  <c r="BH54"/>
  <c r="BI54"/>
  <c r="BJ54"/>
  <c r="BK54"/>
  <c r="BL54"/>
  <c r="BM54"/>
  <c r="BN54"/>
  <c r="BO54"/>
  <c r="BP54"/>
  <c r="BQ54"/>
  <c r="BR54"/>
  <c r="BS54"/>
  <c r="BT54"/>
  <c r="BU54"/>
  <c r="BV54"/>
  <c r="BW54"/>
  <c r="BX54"/>
  <c r="BY54"/>
  <c r="BZ54"/>
  <c r="CA54"/>
  <c r="CB54"/>
  <c r="CC54"/>
  <c r="CD54"/>
  <c r="CE54"/>
  <c r="CF54"/>
  <c r="CG54"/>
  <c r="CH54"/>
  <c r="CI54"/>
  <c r="CJ54"/>
  <c r="CK54"/>
  <c r="CL54"/>
  <c r="CM54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AD55"/>
  <c r="AE55"/>
  <c r="AF55"/>
  <c r="AG55"/>
  <c r="AH55"/>
  <c r="AI55"/>
  <c r="AJ55"/>
  <c r="AK55"/>
  <c r="AL55"/>
  <c r="AM55"/>
  <c r="AN55"/>
  <c r="AO55"/>
  <c r="AP55"/>
  <c r="AQ55"/>
  <c r="AR55"/>
  <c r="AS55"/>
  <c r="AT55"/>
  <c r="AU55"/>
  <c r="AV55"/>
  <c r="AW55"/>
  <c r="AX55"/>
  <c r="AY55"/>
  <c r="AZ55"/>
  <c r="BA55"/>
  <c r="BB55"/>
  <c r="BC55"/>
  <c r="BD55"/>
  <c r="BE55"/>
  <c r="BF55"/>
  <c r="BG55"/>
  <c r="BH55"/>
  <c r="BI55"/>
  <c r="BJ55"/>
  <c r="BK55"/>
  <c r="BL55"/>
  <c r="BM55"/>
  <c r="BN55"/>
  <c r="BO55"/>
  <c r="BP55"/>
  <c r="BQ55"/>
  <c r="BR55"/>
  <c r="BS55"/>
  <c r="BT55"/>
  <c r="BU55"/>
  <c r="BV55"/>
  <c r="BW55"/>
  <c r="BX55"/>
  <c r="BY55"/>
  <c r="BZ55"/>
  <c r="CA55"/>
  <c r="CB55"/>
  <c r="CC55"/>
  <c r="CD55"/>
  <c r="CE55"/>
  <c r="CF55"/>
  <c r="CG55"/>
  <c r="CH55"/>
  <c r="CI55"/>
  <c r="CJ55"/>
  <c r="CK55"/>
  <c r="CL55"/>
  <c r="CM55"/>
  <c r="D56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AA56"/>
  <c r="AB56"/>
  <c r="AC56"/>
  <c r="AD56"/>
  <c r="AE56"/>
  <c r="AF56"/>
  <c r="AG56"/>
  <c r="AH56"/>
  <c r="AI56"/>
  <c r="AJ56"/>
  <c r="AK56"/>
  <c r="AL56"/>
  <c r="AM56"/>
  <c r="AN56"/>
  <c r="AO56"/>
  <c r="AP56"/>
  <c r="AQ56"/>
  <c r="AR56"/>
  <c r="AS56"/>
  <c r="AT56"/>
  <c r="AU56"/>
  <c r="AV56"/>
  <c r="AW56"/>
  <c r="AX56"/>
  <c r="AY56"/>
  <c r="AZ56"/>
  <c r="BA56"/>
  <c r="BB56"/>
  <c r="BC56"/>
  <c r="BD56"/>
  <c r="BE56"/>
  <c r="BF56"/>
  <c r="BG56"/>
  <c r="BH56"/>
  <c r="BI56"/>
  <c r="BJ56"/>
  <c r="BK56"/>
  <c r="BL56"/>
  <c r="BM56"/>
  <c r="BN56"/>
  <c r="BO56"/>
  <c r="BP56"/>
  <c r="BQ56"/>
  <c r="BR56"/>
  <c r="BS56"/>
  <c r="BT56"/>
  <c r="BU56"/>
  <c r="BV56"/>
  <c r="BW56"/>
  <c r="BX56"/>
  <c r="BY56"/>
  <c r="BZ56"/>
  <c r="CA56"/>
  <c r="CB56"/>
  <c r="CC56"/>
  <c r="CD56"/>
  <c r="CE56"/>
  <c r="CF56"/>
  <c r="CG56"/>
  <c r="CH56"/>
  <c r="CI56"/>
  <c r="CJ56"/>
  <c r="CK56"/>
  <c r="CL56"/>
  <c r="CM56"/>
  <c r="D57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AD57"/>
  <c r="AE57"/>
  <c r="AF57"/>
  <c r="AG57"/>
  <c r="AH57"/>
  <c r="AI57"/>
  <c r="AJ57"/>
  <c r="AK57"/>
  <c r="AL57"/>
  <c r="AM57"/>
  <c r="AN57"/>
  <c r="AO57"/>
  <c r="AP57"/>
  <c r="AQ57"/>
  <c r="AR57"/>
  <c r="AS57"/>
  <c r="AT57"/>
  <c r="AU57"/>
  <c r="AV57"/>
  <c r="AW57"/>
  <c r="AX57"/>
  <c r="AY57"/>
  <c r="AZ57"/>
  <c r="BA57"/>
  <c r="BB57"/>
  <c r="BC57"/>
  <c r="BD57"/>
  <c r="BE57"/>
  <c r="BF57"/>
  <c r="BG57"/>
  <c r="BH57"/>
  <c r="BI57"/>
  <c r="BJ57"/>
  <c r="BK57"/>
  <c r="BL57"/>
  <c r="BM57"/>
  <c r="BN57"/>
  <c r="BO57"/>
  <c r="BP57"/>
  <c r="BQ57"/>
  <c r="BR57"/>
  <c r="BS57"/>
  <c r="BT57"/>
  <c r="BU57"/>
  <c r="BV57"/>
  <c r="BW57"/>
  <c r="BX57"/>
  <c r="BY57"/>
  <c r="BZ57"/>
  <c r="CA57"/>
  <c r="CB57"/>
  <c r="CC57"/>
  <c r="CD57"/>
  <c r="CE57"/>
  <c r="CF57"/>
  <c r="CG57"/>
  <c r="CH57"/>
  <c r="CI57"/>
  <c r="CJ57"/>
  <c r="CK57"/>
  <c r="CL57"/>
  <c r="CM57"/>
  <c r="C54"/>
  <c r="C55"/>
  <c r="C56"/>
  <c r="C57"/>
  <c r="C53"/>
  <c r="D34"/>
  <c r="D35" s="1"/>
  <c r="E42" s="1"/>
  <c r="E34"/>
  <c r="E35" s="1"/>
  <c r="F42" s="1"/>
  <c r="F34"/>
  <c r="F35" s="1"/>
  <c r="G42" s="1"/>
  <c r="G34"/>
  <c r="G35" s="1"/>
  <c r="H42" s="1"/>
  <c r="H34"/>
  <c r="H35" s="1"/>
  <c r="I42" s="1"/>
  <c r="I34"/>
  <c r="I35" s="1"/>
  <c r="J42" s="1"/>
  <c r="J34"/>
  <c r="J35" s="1"/>
  <c r="K42" s="1"/>
  <c r="K34"/>
  <c r="K35" s="1"/>
  <c r="L42" s="1"/>
  <c r="L34"/>
  <c r="L35" s="1"/>
  <c r="M42" s="1"/>
  <c r="M34"/>
  <c r="M35" s="1"/>
  <c r="N42" s="1"/>
  <c r="N34"/>
  <c r="N35" s="1"/>
  <c r="O42" s="1"/>
  <c r="O34"/>
  <c r="O35" s="1"/>
  <c r="D43" s="1"/>
  <c r="P34"/>
  <c r="P35" s="1"/>
  <c r="E43" s="1"/>
  <c r="Q34"/>
  <c r="Q35" s="1"/>
  <c r="F43" s="1"/>
  <c r="R34"/>
  <c r="R35" s="1"/>
  <c r="G43" s="1"/>
  <c r="S34"/>
  <c r="S35" s="1"/>
  <c r="H43" s="1"/>
  <c r="T34"/>
  <c r="T35" s="1"/>
  <c r="I43" s="1"/>
  <c r="U34"/>
  <c r="U35" s="1"/>
  <c r="J43" s="1"/>
  <c r="V34"/>
  <c r="V35" s="1"/>
  <c r="K43" s="1"/>
  <c r="W34"/>
  <c r="W35" s="1"/>
  <c r="L43" s="1"/>
  <c r="X34"/>
  <c r="X35" s="1"/>
  <c r="M43" s="1"/>
  <c r="Y34"/>
  <c r="Y35" s="1"/>
  <c r="N43" s="1"/>
  <c r="Z34"/>
  <c r="Z35" s="1"/>
  <c r="O43" s="1"/>
  <c r="AA34"/>
  <c r="AA35" s="1"/>
  <c r="D44" s="1"/>
  <c r="AB34"/>
  <c r="AB35" s="1"/>
  <c r="E44" s="1"/>
  <c r="AC34"/>
  <c r="AC35" s="1"/>
  <c r="F44" s="1"/>
  <c r="AD34"/>
  <c r="AD35" s="1"/>
  <c r="G44" s="1"/>
  <c r="AE34"/>
  <c r="AE35" s="1"/>
  <c r="H44" s="1"/>
  <c r="AF34"/>
  <c r="AF35" s="1"/>
  <c r="I44" s="1"/>
  <c r="AG34"/>
  <c r="AG35" s="1"/>
  <c r="J44" s="1"/>
  <c r="AH34"/>
  <c r="AH35" s="1"/>
  <c r="K44" s="1"/>
  <c r="AI34"/>
  <c r="AI35" s="1"/>
  <c r="L44" s="1"/>
  <c r="AJ34"/>
  <c r="AJ35" s="1"/>
  <c r="M44" s="1"/>
  <c r="AK34"/>
  <c r="AK35" s="1"/>
  <c r="N44" s="1"/>
  <c r="AL34"/>
  <c r="AL35" s="1"/>
  <c r="O44" s="1"/>
  <c r="C34"/>
  <c r="C35" s="1"/>
  <c r="D42" s="1"/>
  <c r="P42" s="1"/>
  <c r="D33"/>
  <c r="C33"/>
  <c r="CM32"/>
  <c r="CL32"/>
  <c r="CK32"/>
  <c r="CJ32"/>
  <c r="CI32"/>
  <c r="CH32"/>
  <c r="CG32"/>
  <c r="CF32"/>
  <c r="CE32"/>
  <c r="CD32"/>
  <c r="CC32"/>
  <c r="CB32"/>
  <c r="CA32"/>
  <c r="BZ32"/>
  <c r="BY32"/>
  <c r="CM31"/>
  <c r="CL31"/>
  <c r="CK31"/>
  <c r="CJ31"/>
  <c r="CI31"/>
  <c r="CH31"/>
  <c r="CG31"/>
  <c r="CF31"/>
  <c r="CE31"/>
  <c r="CD31"/>
  <c r="CC31"/>
  <c r="CB31"/>
  <c r="CA31"/>
  <c r="BZ31"/>
  <c r="BY31"/>
  <c r="BX31"/>
  <c r="BW31"/>
  <c r="BV31"/>
  <c r="BU31"/>
  <c r="BT31"/>
  <c r="BS31"/>
  <c r="BR31"/>
  <c r="CM30"/>
  <c r="CL30"/>
  <c r="CK30"/>
  <c r="CJ30"/>
  <c r="CI30"/>
  <c r="CH30"/>
  <c r="CG30"/>
  <c r="CF30"/>
  <c r="CE30"/>
  <c r="CD30"/>
  <c r="CC30"/>
  <c r="CB30"/>
  <c r="CA30"/>
  <c r="BZ30"/>
  <c r="BY30"/>
  <c r="BX30"/>
  <c r="BW30"/>
  <c r="BV30"/>
  <c r="BU30"/>
  <c r="BT30"/>
  <c r="BS30"/>
  <c r="BR30"/>
  <c r="BQ30"/>
  <c r="BP30"/>
  <c r="BO30"/>
  <c r="CM29"/>
  <c r="CM33" s="1"/>
  <c r="CM34" s="1"/>
  <c r="CM35" s="1"/>
  <c r="CL29"/>
  <c r="CK29"/>
  <c r="CK33" s="1"/>
  <c r="CJ29"/>
  <c r="CJ33" s="1"/>
  <c r="CI29"/>
  <c r="CI33" s="1"/>
  <c r="CI34" s="1"/>
  <c r="CI35" s="1"/>
  <c r="CH29"/>
  <c r="CG29"/>
  <c r="CG33" s="1"/>
  <c r="CF29"/>
  <c r="CF33" s="1"/>
  <c r="CE29"/>
  <c r="CE33" s="1"/>
  <c r="CE34" s="1"/>
  <c r="CE35" s="1"/>
  <c r="L48" s="1"/>
  <c r="CD29"/>
  <c r="CC29"/>
  <c r="CC33" s="1"/>
  <c r="CB29"/>
  <c r="CB33" s="1"/>
  <c r="CA29"/>
  <c r="CA33" s="1"/>
  <c r="CA34" s="1"/>
  <c r="CA35" s="1"/>
  <c r="H48" s="1"/>
  <c r="BZ29"/>
  <c r="BY29"/>
  <c r="BY33" s="1"/>
  <c r="BX29"/>
  <c r="BW29"/>
  <c r="BV29"/>
  <c r="BU29"/>
  <c r="BT29"/>
  <c r="BS29"/>
  <c r="BR29"/>
  <c r="BQ29"/>
  <c r="BP29"/>
  <c r="BO29"/>
  <c r="BN29"/>
  <c r="BM29"/>
  <c r="D19"/>
  <c r="E19"/>
  <c r="F19"/>
  <c r="G19"/>
  <c r="H19"/>
  <c r="I19"/>
  <c r="J19"/>
  <c r="K19"/>
  <c r="L19"/>
  <c r="M19"/>
  <c r="N19"/>
  <c r="D20"/>
  <c r="E20"/>
  <c r="F20"/>
  <c r="G20"/>
  <c r="H20"/>
  <c r="I20"/>
  <c r="J20"/>
  <c r="K20"/>
  <c r="L20"/>
  <c r="M20"/>
  <c r="N20"/>
  <c r="D21"/>
  <c r="E21"/>
  <c r="F21"/>
  <c r="F22" s="1"/>
  <c r="R22" s="1"/>
  <c r="AD22" s="1"/>
  <c r="AP22" s="1"/>
  <c r="BB22" s="1"/>
  <c r="G21"/>
  <c r="G22" s="1"/>
  <c r="S22" s="1"/>
  <c r="AE22" s="1"/>
  <c r="AQ22" s="1"/>
  <c r="BC22" s="1"/>
  <c r="H21"/>
  <c r="I21"/>
  <c r="J21"/>
  <c r="J22" s="1"/>
  <c r="V22" s="1"/>
  <c r="AH22" s="1"/>
  <c r="AT22" s="1"/>
  <c r="BF22" s="1"/>
  <c r="K21"/>
  <c r="K22" s="1"/>
  <c r="W22" s="1"/>
  <c r="AI22" s="1"/>
  <c r="AU22" s="1"/>
  <c r="BG22" s="1"/>
  <c r="L21"/>
  <c r="M21"/>
  <c r="N21"/>
  <c r="N22" s="1"/>
  <c r="Z22" s="1"/>
  <c r="AL22" s="1"/>
  <c r="AX22" s="1"/>
  <c r="BJ22" s="1"/>
  <c r="C21"/>
  <c r="C20"/>
  <c r="C19"/>
  <c r="M22" l="1"/>
  <c r="Y22" s="1"/>
  <c r="AK22" s="1"/>
  <c r="AW22" s="1"/>
  <c r="BI22" s="1"/>
  <c r="I22"/>
  <c r="U22" s="1"/>
  <c r="AG22" s="1"/>
  <c r="AS22" s="1"/>
  <c r="BE22" s="1"/>
  <c r="E22"/>
  <c r="Q22" s="1"/>
  <c r="AC22" s="1"/>
  <c r="AO22" s="1"/>
  <c r="BA22" s="1"/>
  <c r="L22"/>
  <c r="H22"/>
  <c r="D22"/>
  <c r="BZ33"/>
  <c r="CD33"/>
  <c r="CH33"/>
  <c r="CL33"/>
  <c r="C22"/>
  <c r="O22" s="1"/>
  <c r="U25"/>
  <c r="U32" i="5" s="1"/>
  <c r="AK25" i="1"/>
  <c r="R25"/>
  <c r="R59" s="1"/>
  <c r="Z25"/>
  <c r="Z59" s="1"/>
  <c r="AH25"/>
  <c r="AH32" i="5" s="1"/>
  <c r="Q25" i="1"/>
  <c r="Q59" s="1"/>
  <c r="Y25"/>
  <c r="Y32" i="5" s="1"/>
  <c r="AG25" i="1"/>
  <c r="AG32" i="5" s="1"/>
  <c r="V25" i="1"/>
  <c r="V32" i="5" s="1"/>
  <c r="AD25" i="1"/>
  <c r="AD32" i="5" s="1"/>
  <c r="AL25" i="1"/>
  <c r="AL59" s="1"/>
  <c r="Z32" i="5"/>
  <c r="Q32"/>
  <c r="Y59" i="1"/>
  <c r="AD59"/>
  <c r="AL32" i="5"/>
  <c r="AK59" i="1"/>
  <c r="AK32" i="5"/>
  <c r="P44" i="1"/>
  <c r="P43"/>
  <c r="G25"/>
  <c r="BZ34"/>
  <c r="BZ35" s="1"/>
  <c r="G48" s="1"/>
  <c r="CD34"/>
  <c r="CD35" s="1"/>
  <c r="K48" s="1"/>
  <c r="CH34"/>
  <c r="CH35" s="1"/>
  <c r="O48" s="1"/>
  <c r="CL34"/>
  <c r="CL35" s="1"/>
  <c r="K25"/>
  <c r="BY34"/>
  <c r="BY35" s="1"/>
  <c r="F48" s="1"/>
  <c r="CC34"/>
  <c r="CC35" s="1"/>
  <c r="J48" s="1"/>
  <c r="CG34"/>
  <c r="CG35" s="1"/>
  <c r="N48" s="1"/>
  <c r="CK34"/>
  <c r="CK35" s="1"/>
  <c r="N25"/>
  <c r="J25"/>
  <c r="F25"/>
  <c r="R26"/>
  <c r="V26"/>
  <c r="AD26"/>
  <c r="AH26"/>
  <c r="AL26"/>
  <c r="CB34"/>
  <c r="CB35" s="1"/>
  <c r="I48" s="1"/>
  <c r="CF34"/>
  <c r="CF35" s="1"/>
  <c r="M48" s="1"/>
  <c r="CJ34"/>
  <c r="CJ35" s="1"/>
  <c r="S25"/>
  <c r="W25"/>
  <c r="AE25"/>
  <c r="AI25"/>
  <c r="AK26"/>
  <c r="Q26"/>
  <c r="U26"/>
  <c r="Y26"/>
  <c r="M25"/>
  <c r="I25"/>
  <c r="E25"/>
  <c r="C25"/>
  <c r="AC25" l="1"/>
  <c r="AG26"/>
  <c r="Z26"/>
  <c r="R32" i="5"/>
  <c r="R40" s="1"/>
  <c r="R45" s="1"/>
  <c r="R47" s="1"/>
  <c r="X22" i="1"/>
  <c r="L25"/>
  <c r="T22"/>
  <c r="H25"/>
  <c r="P22"/>
  <c r="D25"/>
  <c r="U59"/>
  <c r="V59"/>
  <c r="AG59"/>
  <c r="AH59"/>
  <c r="AA22"/>
  <c r="O25"/>
  <c r="I59"/>
  <c r="I32" i="5"/>
  <c r="E59" i="1"/>
  <c r="E32" i="5"/>
  <c r="W59" i="1"/>
  <c r="W32" i="5"/>
  <c r="J59" i="1"/>
  <c r="J32" i="5"/>
  <c r="K59" i="1"/>
  <c r="K32" i="5"/>
  <c r="C59" i="1"/>
  <c r="C32" i="5"/>
  <c r="F59" i="1"/>
  <c r="F32" i="5"/>
  <c r="AD40"/>
  <c r="AD45" s="1"/>
  <c r="AD47" s="1"/>
  <c r="AD37"/>
  <c r="Y40"/>
  <c r="Y45" s="1"/>
  <c r="Y47" s="1"/>
  <c r="Y37"/>
  <c r="Z40"/>
  <c r="Z45" s="1"/>
  <c r="Z47" s="1"/>
  <c r="Z37"/>
  <c r="M59" i="1"/>
  <c r="M32" i="5"/>
  <c r="AE59" i="1"/>
  <c r="AE32" i="5"/>
  <c r="AI59" i="1"/>
  <c r="AI32" i="5"/>
  <c r="S59" i="1"/>
  <c r="S32" i="5"/>
  <c r="N59" i="1"/>
  <c r="N32" i="5"/>
  <c r="G59" i="1"/>
  <c r="G32" i="5"/>
  <c r="AK40"/>
  <c r="AK45" s="1"/>
  <c r="AK47" s="1"/>
  <c r="AK37"/>
  <c r="U40"/>
  <c r="U45" s="1"/>
  <c r="U47" s="1"/>
  <c r="U37"/>
  <c r="AL40"/>
  <c r="AL45" s="1"/>
  <c r="AL47" s="1"/>
  <c r="AL37"/>
  <c r="V40"/>
  <c r="V45" s="1"/>
  <c r="V47" s="1"/>
  <c r="V37"/>
  <c r="AG40"/>
  <c r="AG45" s="1"/>
  <c r="AG47" s="1"/>
  <c r="AG37"/>
  <c r="Q40"/>
  <c r="Q45" s="1"/>
  <c r="Q47" s="1"/>
  <c r="Q37"/>
  <c r="AH40"/>
  <c r="AH45" s="1"/>
  <c r="AH47" s="1"/>
  <c r="AH37"/>
  <c r="R37"/>
  <c r="M26" i="1"/>
  <c r="I26"/>
  <c r="AI26"/>
  <c r="E26"/>
  <c r="W26"/>
  <c r="N26"/>
  <c r="G26"/>
  <c r="J26"/>
  <c r="K26"/>
  <c r="C26"/>
  <c r="AE26"/>
  <c r="F26"/>
  <c r="S26"/>
  <c r="BI25"/>
  <c r="BF25"/>
  <c r="BG25"/>
  <c r="AU25"/>
  <c r="AT25"/>
  <c r="AW25"/>
  <c r="BJ25"/>
  <c r="AQ25"/>
  <c r="AP25"/>
  <c r="AS25"/>
  <c r="BA25"/>
  <c r="AX25"/>
  <c r="AO25"/>
  <c r="BE25"/>
  <c r="BB25"/>
  <c r="BC25"/>
  <c r="AC32" i="5" l="1"/>
  <c r="AC59" i="1"/>
  <c r="AC26"/>
  <c r="D26"/>
  <c r="D28" s="1"/>
  <c r="D32" i="5"/>
  <c r="D59" i="1"/>
  <c r="L32" i="5"/>
  <c r="L26" i="1"/>
  <c r="L59"/>
  <c r="AF22"/>
  <c r="T25"/>
  <c r="H32" i="5"/>
  <c r="H59" i="1"/>
  <c r="H26"/>
  <c r="F28" s="1"/>
  <c r="AB22"/>
  <c r="P25"/>
  <c r="AJ22"/>
  <c r="X25"/>
  <c r="AM22"/>
  <c r="AA25"/>
  <c r="O32" i="5"/>
  <c r="O59" i="1"/>
  <c r="O26"/>
  <c r="H28"/>
  <c r="G28"/>
  <c r="N31" s="1"/>
  <c r="BC59"/>
  <c r="BC32" i="5"/>
  <c r="AP59" i="1"/>
  <c r="AP32" i="5"/>
  <c r="AT59" i="1"/>
  <c r="AT32" i="5"/>
  <c r="BF59" i="1"/>
  <c r="BF32" i="5"/>
  <c r="AO59" i="1"/>
  <c r="AO32" i="5"/>
  <c r="BA59" i="1"/>
  <c r="BA32" i="5"/>
  <c r="AS59" i="1"/>
  <c r="AS32" i="5"/>
  <c r="AW59" i="1"/>
  <c r="AW32" i="5"/>
  <c r="BG59" i="1"/>
  <c r="BG32" i="5"/>
  <c r="G40"/>
  <c r="G45" s="1"/>
  <c r="G47" s="1"/>
  <c r="G37"/>
  <c r="N40"/>
  <c r="N45" s="1"/>
  <c r="N47" s="1"/>
  <c r="N37"/>
  <c r="AI40"/>
  <c r="AI45" s="1"/>
  <c r="AI47" s="1"/>
  <c r="AI37"/>
  <c r="M40"/>
  <c r="M45" s="1"/>
  <c r="M47" s="1"/>
  <c r="M37"/>
  <c r="F40"/>
  <c r="F45" s="1"/>
  <c r="F47" s="1"/>
  <c r="F37"/>
  <c r="C40"/>
  <c r="C45" s="1"/>
  <c r="C47" s="1"/>
  <c r="C37"/>
  <c r="W40"/>
  <c r="W45" s="1"/>
  <c r="W47" s="1"/>
  <c r="W37"/>
  <c r="I40"/>
  <c r="I45" s="1"/>
  <c r="I47" s="1"/>
  <c r="I37"/>
  <c r="BE59" i="1"/>
  <c r="BE32" i="5"/>
  <c r="AX59" i="1"/>
  <c r="AX32" i="5"/>
  <c r="BJ59" i="1"/>
  <c r="BJ32" i="5"/>
  <c r="BB59" i="1"/>
  <c r="BB32" i="5"/>
  <c r="AQ59" i="1"/>
  <c r="AQ32" i="5"/>
  <c r="AU59" i="1"/>
  <c r="AU32" i="5"/>
  <c r="BI59" i="1"/>
  <c r="BI32" i="5"/>
  <c r="S40"/>
  <c r="S45" s="1"/>
  <c r="S47" s="1"/>
  <c r="S37"/>
  <c r="AE40"/>
  <c r="AE45" s="1"/>
  <c r="AE47" s="1"/>
  <c r="AE37"/>
  <c r="K40"/>
  <c r="K45" s="1"/>
  <c r="K47" s="1"/>
  <c r="K37"/>
  <c r="J40"/>
  <c r="J45" s="1"/>
  <c r="J47" s="1"/>
  <c r="J37"/>
  <c r="E40"/>
  <c r="E45" s="1"/>
  <c r="E47" s="1"/>
  <c r="E37"/>
  <c r="L28" i="1"/>
  <c r="N29" s="1"/>
  <c r="BC26"/>
  <c r="AP26"/>
  <c r="AT26"/>
  <c r="BF26"/>
  <c r="AX26"/>
  <c r="AO26"/>
  <c r="AS26"/>
  <c r="AW26"/>
  <c r="BG26"/>
  <c r="BE26"/>
  <c r="BJ26"/>
  <c r="BB26"/>
  <c r="BA26"/>
  <c r="AQ26"/>
  <c r="AU26"/>
  <c r="BI26"/>
  <c r="U32"/>
  <c r="AC37" i="5" l="1"/>
  <c r="AC40"/>
  <c r="AC45" s="1"/>
  <c r="AC47" s="1"/>
  <c r="I29" i="1"/>
  <c r="K30"/>
  <c r="E28"/>
  <c r="N28"/>
  <c r="M31"/>
  <c r="H29"/>
  <c r="J30"/>
  <c r="T32"/>
  <c r="X59"/>
  <c r="X26"/>
  <c r="Z28" s="1"/>
  <c r="X32" i="5"/>
  <c r="T59" i="1"/>
  <c r="T26"/>
  <c r="T32" i="5"/>
  <c r="C28" i="1"/>
  <c r="M28"/>
  <c r="J28"/>
  <c r="AN22"/>
  <c r="AB25"/>
  <c r="H40" i="5"/>
  <c r="H45" s="1"/>
  <c r="H47" s="1"/>
  <c r="H37"/>
  <c r="D37"/>
  <c r="D40"/>
  <c r="D45" s="1"/>
  <c r="D47" s="1"/>
  <c r="I28" i="1"/>
  <c r="K28"/>
  <c r="P32" i="5"/>
  <c r="P26" i="1"/>
  <c r="P59"/>
  <c r="AV22"/>
  <c r="AJ25"/>
  <c r="AR22"/>
  <c r="AF25"/>
  <c r="L40" i="5"/>
  <c r="L45" s="1"/>
  <c r="L47" s="1"/>
  <c r="L37"/>
  <c r="O37"/>
  <c r="O40"/>
  <c r="O45" s="1"/>
  <c r="O47" s="1"/>
  <c r="AY22" i="1"/>
  <c r="AY25" s="1"/>
  <c r="AM25"/>
  <c r="AA32" i="5"/>
  <c r="AA59" i="1"/>
  <c r="AA26"/>
  <c r="S32"/>
  <c r="I30"/>
  <c r="I33" s="1"/>
  <c r="K31"/>
  <c r="H30"/>
  <c r="H33" s="1"/>
  <c r="R32"/>
  <c r="F29"/>
  <c r="F33" s="1"/>
  <c r="O31"/>
  <c r="V32"/>
  <c r="J29"/>
  <c r="L30"/>
  <c r="Z32"/>
  <c r="BI40" i="5"/>
  <c r="BI45" s="1"/>
  <c r="BI47" s="1"/>
  <c r="BI37"/>
  <c r="AQ40"/>
  <c r="AQ45" s="1"/>
  <c r="AQ47" s="1"/>
  <c r="AQ37"/>
  <c r="BB40"/>
  <c r="BB45" s="1"/>
  <c r="BB47" s="1"/>
  <c r="BB37"/>
  <c r="BJ40"/>
  <c r="BJ45" s="1"/>
  <c r="BJ47" s="1"/>
  <c r="BJ37"/>
  <c r="BE40"/>
  <c r="BE45" s="1"/>
  <c r="BE47" s="1"/>
  <c r="BE37"/>
  <c r="AW40"/>
  <c r="AW45" s="1"/>
  <c r="AW47" s="1"/>
  <c r="AW37"/>
  <c r="BA40"/>
  <c r="BA45" s="1"/>
  <c r="BA47" s="1"/>
  <c r="BA37"/>
  <c r="BF40"/>
  <c r="BF45" s="1"/>
  <c r="BF47" s="1"/>
  <c r="BF37"/>
  <c r="BC40"/>
  <c r="BC45" s="1"/>
  <c r="BC47" s="1"/>
  <c r="BC37"/>
  <c r="AU40"/>
  <c r="AU45" s="1"/>
  <c r="AU47" s="1"/>
  <c r="AU37"/>
  <c r="AX40"/>
  <c r="AX45" s="1"/>
  <c r="AX47" s="1"/>
  <c r="AX37"/>
  <c r="BG40"/>
  <c r="BG45" s="1"/>
  <c r="BG47" s="1"/>
  <c r="BG37"/>
  <c r="AS40"/>
  <c r="AS45" s="1"/>
  <c r="AS47" s="1"/>
  <c r="AS37"/>
  <c r="AO40"/>
  <c r="AO45" s="1"/>
  <c r="AO47" s="1"/>
  <c r="AO37"/>
  <c r="AT40"/>
  <c r="AT45" s="1"/>
  <c r="AT47" s="1"/>
  <c r="AT37"/>
  <c r="AP40"/>
  <c r="AP45" s="1"/>
  <c r="AP47" s="1"/>
  <c r="AP37"/>
  <c r="S31" i="1"/>
  <c r="P30"/>
  <c r="G29" l="1"/>
  <c r="L31"/>
  <c r="S28"/>
  <c r="W30" s="1"/>
  <c r="R30"/>
  <c r="AB32"/>
  <c r="P29"/>
  <c r="U31"/>
  <c r="Z31"/>
  <c r="AG32"/>
  <c r="U29"/>
  <c r="AF59"/>
  <c r="AF26"/>
  <c r="AF32" i="5"/>
  <c r="M29" i="1"/>
  <c r="Y32"/>
  <c r="O30"/>
  <c r="R31"/>
  <c r="AZ22"/>
  <c r="AZ25" s="1"/>
  <c r="AN25"/>
  <c r="Y28"/>
  <c r="X28"/>
  <c r="BH22"/>
  <c r="BH25" s="1"/>
  <c r="AV25"/>
  <c r="P37" i="5"/>
  <c r="P40"/>
  <c r="P45" s="1"/>
  <c r="P47" s="1"/>
  <c r="AB59" i="1"/>
  <c r="AB32" i="5"/>
  <c r="AB26" i="1"/>
  <c r="J31"/>
  <c r="Q32"/>
  <c r="G30"/>
  <c r="G33" s="1"/>
  <c r="E29"/>
  <c r="E33" s="1"/>
  <c r="AJ32" i="5"/>
  <c r="AJ59" i="1"/>
  <c r="AJ26"/>
  <c r="AH28" s="1"/>
  <c r="O28"/>
  <c r="V28"/>
  <c r="W28"/>
  <c r="T28"/>
  <c r="R28"/>
  <c r="Q28"/>
  <c r="U28"/>
  <c r="O29"/>
  <c r="O33" s="1"/>
  <c r="AA32"/>
  <c r="Q30"/>
  <c r="T31"/>
  <c r="T37" i="5"/>
  <c r="T40"/>
  <c r="T45" s="1"/>
  <c r="T47" s="1"/>
  <c r="J33" i="1"/>
  <c r="BD22"/>
  <c r="BD25" s="1"/>
  <c r="AR25"/>
  <c r="M30"/>
  <c r="K29"/>
  <c r="K33" s="1"/>
  <c r="P31"/>
  <c r="W32"/>
  <c r="X32"/>
  <c r="L29"/>
  <c r="L33" s="1"/>
  <c r="N30"/>
  <c r="N33" s="1"/>
  <c r="Q31"/>
  <c r="X37" i="5"/>
  <c r="X40"/>
  <c r="X45" s="1"/>
  <c r="X47" s="1"/>
  <c r="P33" i="1"/>
  <c r="P28"/>
  <c r="AB29"/>
  <c r="AD30"/>
  <c r="AN32"/>
  <c r="AG31"/>
  <c r="AA37" i="5"/>
  <c r="AA40"/>
  <c r="AA45" s="1"/>
  <c r="AA47" s="1"/>
  <c r="AY32"/>
  <c r="AY59" i="1"/>
  <c r="AY26"/>
  <c r="AF28"/>
  <c r="AC28"/>
  <c r="AK28"/>
  <c r="AD28"/>
  <c r="AB28"/>
  <c r="AE28"/>
  <c r="AM32" i="5"/>
  <c r="AM26" i="1"/>
  <c r="AM59"/>
  <c r="AI28" l="1"/>
  <c r="AL28"/>
  <c r="AA28"/>
  <c r="R29"/>
  <c r="R33" s="1"/>
  <c r="W31"/>
  <c r="AD32"/>
  <c r="T30"/>
  <c r="S29"/>
  <c r="AE32"/>
  <c r="U30"/>
  <c r="X31"/>
  <c r="AJ37" i="5"/>
  <c r="AJ40"/>
  <c r="AJ45" s="1"/>
  <c r="AJ47" s="1"/>
  <c r="AI32" i="1"/>
  <c r="Y30"/>
  <c r="AB31"/>
  <c r="W29"/>
  <c r="W33" s="1"/>
  <c r="AA30"/>
  <c r="AD31"/>
  <c r="AK32"/>
  <c r="Y29"/>
  <c r="BH32" i="5"/>
  <c r="BH59" i="1"/>
  <c r="BH26"/>
  <c r="AN32" i="5"/>
  <c r="AN59" i="1"/>
  <c r="AN26"/>
  <c r="AR28" s="1"/>
  <c r="AJ28"/>
  <c r="AG28"/>
  <c r="AK30" s="1"/>
  <c r="BD32" i="5"/>
  <c r="BD59" i="1"/>
  <c r="BD26"/>
  <c r="AH32"/>
  <c r="AA31"/>
  <c r="X30"/>
  <c r="V29"/>
  <c r="AB40" i="5"/>
  <c r="AB45" s="1"/>
  <c r="AB47" s="1"/>
  <c r="AB37"/>
  <c r="AV32"/>
  <c r="AV59" i="1"/>
  <c r="AV26"/>
  <c r="AR26"/>
  <c r="AR32" i="5"/>
  <c r="AR59" i="1"/>
  <c r="Y31"/>
  <c r="T29"/>
  <c r="T33" s="1"/>
  <c r="AF32"/>
  <c r="V30"/>
  <c r="Q29"/>
  <c r="Q33" s="1"/>
  <c r="S30"/>
  <c r="V31"/>
  <c r="AC32"/>
  <c r="AF31"/>
  <c r="AA29"/>
  <c r="AA33" s="1"/>
  <c r="AC30"/>
  <c r="AM32"/>
  <c r="AF37" i="5"/>
  <c r="AF40"/>
  <c r="AF45" s="1"/>
  <c r="AF47" s="1"/>
  <c r="X29" i="1"/>
  <c r="X33" s="1"/>
  <c r="Z30"/>
  <c r="AJ32"/>
  <c r="AC31"/>
  <c r="AL32"/>
  <c r="AE31"/>
  <c r="AB30"/>
  <c r="AB33" s="1"/>
  <c r="Z29"/>
  <c r="AZ32" i="5"/>
  <c r="AZ59" i="1"/>
  <c r="AZ26"/>
  <c r="M33"/>
  <c r="U33"/>
  <c r="AO28"/>
  <c r="AX28"/>
  <c r="AQ28"/>
  <c r="AM28"/>
  <c r="AS28"/>
  <c r="A45"/>
  <c r="AW28"/>
  <c r="AP28"/>
  <c r="AN28"/>
  <c r="AN30"/>
  <c r="AQ31"/>
  <c r="AL29"/>
  <c r="AX32"/>
  <c r="AU32"/>
  <c r="AN31"/>
  <c r="AI29"/>
  <c r="AO32"/>
  <c r="AC29"/>
  <c r="AC33" s="1"/>
  <c r="AE30"/>
  <c r="AH31"/>
  <c r="AS32"/>
  <c r="AL31"/>
  <c r="AI30"/>
  <c r="AG29"/>
  <c r="AR32"/>
  <c r="AH30"/>
  <c r="AF29"/>
  <c r="AK31"/>
  <c r="AZ32"/>
  <c r="AP30"/>
  <c r="AN29"/>
  <c r="AS31"/>
  <c r="BH28"/>
  <c r="BJ28"/>
  <c r="BB28"/>
  <c r="BG28"/>
  <c r="AZ28"/>
  <c r="BA28"/>
  <c r="BD28"/>
  <c r="AY28"/>
  <c r="BE28"/>
  <c r="AM37" i="5"/>
  <c r="AM40"/>
  <c r="AM45" s="1"/>
  <c r="AM47" s="1"/>
  <c r="AW32" i="1"/>
  <c r="AM30"/>
  <c r="AK29"/>
  <c r="AP31"/>
  <c r="AG30"/>
  <c r="AE29"/>
  <c r="AE33" s="1"/>
  <c r="AJ31"/>
  <c r="AQ32"/>
  <c r="AV32"/>
  <c r="AJ29"/>
  <c r="AL30"/>
  <c r="AO31"/>
  <c r="AD29"/>
  <c r="AD33" s="1"/>
  <c r="AP32"/>
  <c r="AF30"/>
  <c r="AI31"/>
  <c r="AR31"/>
  <c r="AM29"/>
  <c r="AY32"/>
  <c r="AO30"/>
  <c r="AH29"/>
  <c r="AT32"/>
  <c r="AJ30"/>
  <c r="AM31"/>
  <c r="AY37" i="5"/>
  <c r="AY40"/>
  <c r="BC28" i="1" l="1"/>
  <c r="Z33"/>
  <c r="AZ40" i="5"/>
  <c r="AZ45" s="1"/>
  <c r="AZ47" s="1"/>
  <c r="AZ37"/>
  <c r="BF28" i="1"/>
  <c r="BJ30" s="1"/>
  <c r="A46"/>
  <c r="BN40" i="5" s="1"/>
  <c r="BN45" s="1"/>
  <c r="BI28" i="1"/>
  <c r="AU28"/>
  <c r="AY30" s="1"/>
  <c r="AV28"/>
  <c r="BC31" s="1"/>
  <c r="AT28"/>
  <c r="BH32" s="1"/>
  <c r="V33"/>
  <c r="S33"/>
  <c r="AN40" i="5"/>
  <c r="AN45" s="1"/>
  <c r="AN47" s="1"/>
  <c r="AN37"/>
  <c r="Y33" i="1"/>
  <c r="BD37" i="5"/>
  <c r="BD40"/>
  <c r="BD45" s="1"/>
  <c r="BD47" s="1"/>
  <c r="BH40"/>
  <c r="BH45" s="1"/>
  <c r="BH47" s="1"/>
  <c r="BH37"/>
  <c r="AK33" i="1"/>
  <c r="AR37" i="5"/>
  <c r="AR40"/>
  <c r="AR45" s="1"/>
  <c r="AR47" s="1"/>
  <c r="AV40"/>
  <c r="AV45" s="1"/>
  <c r="AV47" s="1"/>
  <c r="AV37"/>
  <c r="AN33" i="1"/>
  <c r="AN34" s="1"/>
  <c r="AN35" s="1"/>
  <c r="E45" s="1"/>
  <c r="BC30"/>
  <c r="BM32"/>
  <c r="BA29"/>
  <c r="BF31"/>
  <c r="BG31"/>
  <c r="BB29"/>
  <c r="BD30"/>
  <c r="BN32"/>
  <c r="BH29"/>
  <c r="BM31"/>
  <c r="BW32"/>
  <c r="BW33" s="1"/>
  <c r="BM30"/>
  <c r="BP31"/>
  <c r="BK29"/>
  <c r="BJ31"/>
  <c r="BE29"/>
  <c r="BQ32"/>
  <c r="BG30"/>
  <c r="BB31"/>
  <c r="AW29"/>
  <c r="BI32"/>
  <c r="BJ32"/>
  <c r="AX29"/>
  <c r="AV29"/>
  <c r="AX30"/>
  <c r="AV30"/>
  <c r="AY31"/>
  <c r="AT29"/>
  <c r="BF32"/>
  <c r="AH33"/>
  <c r="AG33"/>
  <c r="AY45" i="5"/>
  <c r="BS32" i="1"/>
  <c r="BS33" s="1"/>
  <c r="BS34" s="1"/>
  <c r="BS35" s="1"/>
  <c r="L47" s="1"/>
  <c r="BG29"/>
  <c r="BI30"/>
  <c r="BL31"/>
  <c r="BC29"/>
  <c r="BO32"/>
  <c r="BE30"/>
  <c r="BH31"/>
  <c r="BF30"/>
  <c r="BI31"/>
  <c r="BD29"/>
  <c r="BP32"/>
  <c r="BO31"/>
  <c r="BL30"/>
  <c r="BJ29"/>
  <c r="BV32"/>
  <c r="BV33" s="1"/>
  <c r="BV34" s="1"/>
  <c r="BV35" s="1"/>
  <c r="O47" s="1"/>
  <c r="BK32"/>
  <c r="BA30"/>
  <c r="BD31"/>
  <c r="AY29"/>
  <c r="AQ30"/>
  <c r="AT31"/>
  <c r="AO29"/>
  <c r="AO33" s="1"/>
  <c r="AO34" s="1"/>
  <c r="AO35" s="1"/>
  <c r="F45" s="1"/>
  <c r="BA32"/>
  <c r="AV31"/>
  <c r="BC32"/>
  <c r="AQ29"/>
  <c r="AS30"/>
  <c r="AM33"/>
  <c r="AJ33"/>
  <c r="BF29"/>
  <c r="BH30"/>
  <c r="BR32"/>
  <c r="BR33" s="1"/>
  <c r="BR34" s="1"/>
  <c r="BR35" s="1"/>
  <c r="K47" s="1"/>
  <c r="BK31"/>
  <c r="BK30"/>
  <c r="BN31"/>
  <c r="BI29"/>
  <c r="BU32"/>
  <c r="BU33" s="1"/>
  <c r="BU34" s="1"/>
  <c r="BU35" s="1"/>
  <c r="N47" s="1"/>
  <c r="BL29"/>
  <c r="BX32"/>
  <c r="BX33" s="1"/>
  <c r="BX34" s="1"/>
  <c r="BX35" s="1"/>
  <c r="E48" s="1"/>
  <c r="BN30"/>
  <c r="BQ31"/>
  <c r="BQ33" s="1"/>
  <c r="BQ34" s="1"/>
  <c r="BQ35" s="1"/>
  <c r="J47" s="1"/>
  <c r="AR29"/>
  <c r="BD32"/>
  <c r="AT30"/>
  <c r="AW31"/>
  <c r="AW30"/>
  <c r="AZ31"/>
  <c r="AU29"/>
  <c r="BG32"/>
  <c r="BL32"/>
  <c r="BE31"/>
  <c r="BB30"/>
  <c r="AZ29"/>
  <c r="AL33"/>
  <c r="BB32"/>
  <c r="AP29"/>
  <c r="AP33" s="1"/>
  <c r="AP34" s="1"/>
  <c r="AP35" s="1"/>
  <c r="G45" s="1"/>
  <c r="AU31"/>
  <c r="AR30"/>
  <c r="BE32"/>
  <c r="AU30"/>
  <c r="AX31"/>
  <c r="AS29"/>
  <c r="AF33"/>
  <c r="AI33"/>
  <c r="AU33" l="1"/>
  <c r="AU34" s="1"/>
  <c r="AU35" s="1"/>
  <c r="L45" s="1"/>
  <c r="BA31"/>
  <c r="AZ30"/>
  <c r="BT32"/>
  <c r="BT33" s="1"/>
  <c r="BT34" s="1"/>
  <c r="BT35" s="1"/>
  <c r="M47" s="1"/>
  <c r="BF33"/>
  <c r="BF34" s="1"/>
  <c r="BF35" s="1"/>
  <c r="K46" s="1"/>
  <c r="AQ33"/>
  <c r="AQ34" s="1"/>
  <c r="AQ35" s="1"/>
  <c r="H45" s="1"/>
  <c r="BJ33"/>
  <c r="BJ34" s="1"/>
  <c r="BJ35" s="1"/>
  <c r="O46" s="1"/>
  <c r="BK40" i="5"/>
  <c r="BM40" s="1"/>
  <c r="AT33" i="1"/>
  <c r="AT34" s="1"/>
  <c r="AT35" s="1"/>
  <c r="K45" s="1"/>
  <c r="AM34"/>
  <c r="AM35" s="1"/>
  <c r="D45" s="1"/>
  <c r="B48"/>
  <c r="BW34"/>
  <c r="BW35" s="1"/>
  <c r="D48" s="1"/>
  <c r="P48" s="1"/>
  <c r="AS33"/>
  <c r="AS34" s="1"/>
  <c r="AS35" s="1"/>
  <c r="J45" s="1"/>
  <c r="BI33"/>
  <c r="BI34" s="1"/>
  <c r="BI35" s="1"/>
  <c r="N46" s="1"/>
  <c r="BO33"/>
  <c r="BO34" s="1"/>
  <c r="BO35" s="1"/>
  <c r="H47" s="1"/>
  <c r="BC33"/>
  <c r="BC34" s="1"/>
  <c r="BC35" s="1"/>
  <c r="H46" s="1"/>
  <c r="AV33"/>
  <c r="AV34" s="1"/>
  <c r="AV35" s="1"/>
  <c r="M45" s="1"/>
  <c r="BH33"/>
  <c r="BH34" s="1"/>
  <c r="BH35" s="1"/>
  <c r="M46" s="1"/>
  <c r="BE33"/>
  <c r="BE34" s="1"/>
  <c r="BE35" s="1"/>
  <c r="J46" s="1"/>
  <c r="AZ33"/>
  <c r="AZ34" s="1"/>
  <c r="AZ35" s="1"/>
  <c r="E46" s="1"/>
  <c r="BG33"/>
  <c r="BG34" s="1"/>
  <c r="BG35" s="1"/>
  <c r="L46" s="1"/>
  <c r="AY33"/>
  <c r="BM33"/>
  <c r="BM34" s="1"/>
  <c r="BM35" s="1"/>
  <c r="F47" s="1"/>
  <c r="BB33"/>
  <c r="BB34" s="1"/>
  <c r="BB35" s="1"/>
  <c r="G46" s="1"/>
  <c r="BD33"/>
  <c r="BD34" s="1"/>
  <c r="BD35" s="1"/>
  <c r="I46" s="1"/>
  <c r="AW33"/>
  <c r="AW34" s="1"/>
  <c r="AW35" s="1"/>
  <c r="N45" s="1"/>
  <c r="BP33"/>
  <c r="BP34" s="1"/>
  <c r="BP35" s="1"/>
  <c r="I47" s="1"/>
  <c r="BA33"/>
  <c r="BA34" s="1"/>
  <c r="BA35" s="1"/>
  <c r="F46" s="1"/>
  <c r="AY47" i="5"/>
  <c r="BK45"/>
  <c r="BM45" s="1"/>
  <c r="AR33" i="1"/>
  <c r="AR34" s="1"/>
  <c r="AR35" s="1"/>
  <c r="I45" s="1"/>
  <c r="BL33"/>
  <c r="BL34" s="1"/>
  <c r="BL35" s="1"/>
  <c r="E47" s="1"/>
  <c r="AX33"/>
  <c r="AX34" s="1"/>
  <c r="AX35" s="1"/>
  <c r="O45" s="1"/>
  <c r="BK33"/>
  <c r="BN33"/>
  <c r="BN34" s="1"/>
  <c r="BN35" s="1"/>
  <c r="G47" s="1"/>
  <c r="BK47" i="5" l="1"/>
  <c r="D7" i="4"/>
  <c r="D8" s="1"/>
  <c r="D9" s="1"/>
  <c r="P45" i="1"/>
  <c r="B47"/>
  <c r="BK34"/>
  <c r="BK35" s="1"/>
  <c r="D47" s="1"/>
  <c r="P47" s="1"/>
  <c r="G5" i="7"/>
  <c r="G7" s="1"/>
  <c r="G26" s="1"/>
  <c r="AY34" i="1"/>
  <c r="B46"/>
  <c r="BN51" i="5" s="1"/>
  <c r="BN56" s="1"/>
  <c r="BN58" s="1"/>
  <c r="B45" i="1"/>
  <c r="BK51" i="5" l="1"/>
  <c r="AY35" i="1"/>
  <c r="D46" s="1"/>
  <c r="P46" s="1"/>
  <c r="G24" i="7"/>
  <c r="G16" s="1"/>
  <c r="G25"/>
  <c r="G17" s="1"/>
  <c r="G23"/>
  <c r="G15" s="1"/>
  <c r="G18" l="1"/>
  <c r="BK56" i="5"/>
  <c r="BM56" s="1"/>
  <c r="BM58" s="1"/>
  <c r="BM51"/>
  <c r="I18" i="7" l="1"/>
  <c r="J18" s="1"/>
</calcChain>
</file>

<file path=xl/sharedStrings.xml><?xml version="1.0" encoding="utf-8"?>
<sst xmlns="http://schemas.openxmlformats.org/spreadsheetml/2006/main" count="411" uniqueCount="145">
  <si>
    <t>Monthly Units (NHH)</t>
  </si>
  <si>
    <t>SF</t>
  </si>
  <si>
    <t>R1</t>
  </si>
  <si>
    <t>R2</t>
  </si>
  <si>
    <t>R3</t>
  </si>
  <si>
    <t>RF</t>
  </si>
  <si>
    <t>DF</t>
  </si>
  <si>
    <t>Latest</t>
  </si>
  <si>
    <t>Monthly Total Sales</t>
  </si>
  <si>
    <t>Monthly Purchases</t>
  </si>
  <si>
    <t>Monthly Sales (HH)</t>
  </si>
  <si>
    <t>Approach C data for restatement in response to July 2013 data request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</si>
  <si>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</si>
  <si>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</si>
  <si>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</si>
  <si>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</si>
  <si>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</si>
  <si>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</si>
  <si>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</si>
  <si>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</si>
  <si>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</si>
  <si>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</si>
  <si>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</si>
  <si>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</si>
  <si>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Purchases</t>
  </si>
  <si>
    <t>Sales (HH)</t>
  </si>
  <si>
    <t>Normalised SF</t>
  </si>
  <si>
    <t xml:space="preserve">Normalised SF </t>
  </si>
  <si>
    <t xml:space="preserve">SF* - Normalised SF </t>
  </si>
  <si>
    <t>DAYS</t>
  </si>
  <si>
    <t>Month</t>
  </si>
  <si>
    <t>R1 SF</t>
  </si>
  <si>
    <t>R2 SF</t>
  </si>
  <si>
    <t>R3 SF</t>
  </si>
  <si>
    <t>RF SF</t>
  </si>
  <si>
    <t>Total difference (mapping to reported data)</t>
  </si>
  <si>
    <t>Normalised SF2 (mapping to reported data)</t>
  </si>
  <si>
    <t>INPUT DATA after adjustments for abnormal SF</t>
  </si>
  <si>
    <t>SF to RF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</si>
  <si>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</si>
  <si>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</si>
  <si>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</si>
  <si>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</si>
  <si>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</si>
  <si>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</si>
  <si>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</si>
  <si>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</si>
  <si>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</si>
  <si>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</si>
  <si>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</si>
  <si>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</si>
  <si>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Annual Cumulative</t>
  </si>
  <si>
    <t>2005-06</t>
  </si>
  <si>
    <t>2006-07</t>
  </si>
  <si>
    <t>SF normalisation</t>
  </si>
  <si>
    <t>2007-08</t>
  </si>
  <si>
    <t>2008-09</t>
  </si>
  <si>
    <t>2009-10</t>
  </si>
  <si>
    <t>2010-11</t>
  </si>
  <si>
    <t>2011-12</t>
  </si>
  <si>
    <t>RF-Normalised SF2 (mapping to reported data)</t>
  </si>
  <si>
    <t>CUMULATIVE</t>
  </si>
  <si>
    <t>Natural NHH Variations</t>
  </si>
  <si>
    <t>Abnormal Variations</t>
  </si>
  <si>
    <t>REP</t>
  </si>
  <si>
    <t>Corrected Monthly Units (NHH)</t>
  </si>
  <si>
    <t>Fully-reconciled data in response to July 2013 data request</t>
  </si>
  <si>
    <t>Fully-reconciled 2009-10 data for close out</t>
  </si>
  <si>
    <t>All DNOs</t>
  </si>
  <si>
    <t>Un-restated</t>
  </si>
  <si>
    <t>Approach C</t>
  </si>
  <si>
    <t>Reconciliation run</t>
  </si>
  <si>
    <t>Up to RF</t>
  </si>
  <si>
    <t>Units entering (GWh)</t>
  </si>
  <si>
    <t>Units exiting (GWh)</t>
  </si>
  <si>
    <t>Losses (GWh)</t>
  </si>
  <si>
    <t>Loss%</t>
  </si>
  <si>
    <t>Annual losses on fully-reconciled basis (%)</t>
  </si>
  <si>
    <t>2 year average</t>
  </si>
  <si>
    <t>SUMMARY</t>
  </si>
  <si>
    <t>Fully Reconciled</t>
  </si>
  <si>
    <t>2005/06</t>
  </si>
  <si>
    <t>2006/07</t>
  </si>
  <si>
    <t>2007/08</t>
  </si>
  <si>
    <t>2008/09</t>
  </si>
  <si>
    <t>2009/10</t>
  </si>
  <si>
    <t>2nd 2 years</t>
  </si>
  <si>
    <t>Units in</t>
  </si>
  <si>
    <t>Units out (RF)</t>
  </si>
  <si>
    <t>Losses (RF)</t>
  </si>
  <si>
    <t>Loss% (RF)</t>
  </si>
  <si>
    <t>Second 2 years</t>
  </si>
  <si>
    <t>less 5%</t>
  </si>
  <si>
    <t>APL%</t>
  </si>
  <si>
    <t>Monthly APL%</t>
  </si>
  <si>
    <t>Dummy DF</t>
  </si>
  <si>
    <t>SETT</t>
  </si>
  <si>
    <t>Unadj</t>
  </si>
  <si>
    <t>Diff</t>
  </si>
  <si>
    <t>Check</t>
  </si>
  <si>
    <t>REPORTING DATE</t>
  </si>
  <si>
    <t>SETT DATE</t>
  </si>
  <si>
    <t>TEST DATA SET FOR APPROACH C</t>
  </si>
  <si>
    <t>March estimate</t>
  </si>
  <si>
    <t>Prior Period Adjustment</t>
  </si>
  <si>
    <t>SF-RF</t>
  </si>
  <si>
    <t>Time periods not exact months</t>
  </si>
  <si>
    <t>March based on estimated data</t>
  </si>
  <si>
    <t>PPA reported in year t to adjust estimate in year t-1</t>
  </si>
  <si>
    <t>Summary</t>
  </si>
  <si>
    <t>Total</t>
  </si>
  <si>
    <t>Restatement application</t>
  </si>
  <si>
    <t>Original revenue return</t>
  </si>
  <si>
    <t>Units entering</t>
  </si>
  <si>
    <t>Units distributed (un-restated)</t>
  </si>
  <si>
    <t>Units distributed</t>
  </si>
  <si>
    <t>EHV</t>
  </si>
  <si>
    <t>HV</t>
  </si>
  <si>
    <t>LV1</t>
  </si>
  <si>
    <t>LV2</t>
  </si>
  <si>
    <t>LV3</t>
  </si>
  <si>
    <t>Av proportion</t>
  </si>
  <si>
    <t>DF Reporting adjustment</t>
  </si>
  <si>
    <t>Negative EAC</t>
  </si>
  <si>
    <t>GVC (CE method) SF-RF only</t>
  </si>
  <si>
    <t>Restatement of 2009-10 annual incentive</t>
  </si>
  <si>
    <t>SF-RF abnormality</t>
  </si>
  <si>
    <t>check</t>
  </si>
  <si>
    <t>Losses</t>
  </si>
  <si>
    <t>Basket allocation</t>
  </si>
  <si>
    <t xml:space="preserve">Revised revenue return following Interim Restatement
</t>
  </si>
  <si>
    <t>Reported data in revenue returns</t>
  </si>
  <si>
    <t>Notes:</t>
  </si>
  <si>
    <t>Note: DPCR4 NHH units are PC1-4 and are all in the LV voltage baskets</t>
  </si>
  <si>
    <t>SF normalisation (Approach C)</t>
  </si>
  <si>
    <t>Abnormal Reconciations to RF (Approach C)</t>
  </si>
  <si>
    <t>DF reporting error</t>
  </si>
  <si>
    <t>July 2013 Calculated Adjustments (GWh)</t>
  </si>
  <si>
    <t>Interim 2009/10 Adjustments (GWh)</t>
  </si>
  <si>
    <t>Input to statistical analysis</t>
  </si>
  <si>
    <t>Check total from previous breakdown</t>
  </si>
  <si>
    <t>Data provided previously in April 2011 submission</t>
  </si>
  <si>
    <t>Includes adjustment for single MPAN error in 2005/06 (no net volume effect)</t>
  </si>
  <si>
    <t>For Annual Incentive</t>
  </si>
  <si>
    <t>2009/10 includes DF data reported in error (not included in statistical analysis)</t>
  </si>
</sst>
</file>

<file path=xl/styles.xml><?xml version="1.0" encoding="utf-8"?>
<styleSheet xmlns="http://schemas.openxmlformats.org/spreadsheetml/2006/main">
  <numFmts count="8">
    <numFmt numFmtId="41" formatCode="_-* #,##0_-;\-* #,##0_-;_-* &quot;-&quot;_-;_-@_-"/>
    <numFmt numFmtId="43" formatCode="_-* #,##0.00_-;\-* #,##0.00_-;_-* &quot;-&quot;??_-;_-@_-"/>
    <numFmt numFmtId="164" formatCode="0.000"/>
    <numFmt numFmtId="165" formatCode="_-* #,##0.0_-;\-* #,##0.0_-;_-* &quot;-&quot;??_-;_-@_-"/>
    <numFmt numFmtId="166" formatCode="_-* #,##0_-;\-* #,##0_-;_-* &quot;-&quot;??_-;_-@_-"/>
    <numFmt numFmtId="167" formatCode="0.0000000000000000%"/>
    <numFmt numFmtId="168" formatCode="_-* #,##0.0_-;\-* #,##0.0_-;_-* &quot;-&quot;?_-;_-@_-"/>
    <numFmt numFmtId="169" formatCode="#,##0.0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Verdana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color theme="1"/>
      <name val="Verdana"/>
      <family val="2"/>
    </font>
    <font>
      <sz val="10"/>
      <color theme="1"/>
      <name val="Arial"/>
      <family val="2"/>
    </font>
    <font>
      <b/>
      <u/>
      <sz val="10"/>
      <name val="Verdana"/>
      <family val="2"/>
    </font>
    <font>
      <b/>
      <sz val="10"/>
      <color theme="1"/>
      <name val="Verdana"/>
      <family val="2"/>
    </font>
    <font>
      <b/>
      <sz val="11"/>
      <color theme="1"/>
      <name val="Calibri"/>
      <family val="2"/>
      <scheme val="minor"/>
    </font>
    <font>
      <sz val="10"/>
      <color theme="1"/>
      <name val="Verdana"/>
      <family val="2"/>
    </font>
  </fonts>
  <fills count="1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136">
    <xf numFmtId="0" fontId="0" fillId="0" borderId="0" xfId="0"/>
    <xf numFmtId="0" fontId="2" fillId="0" borderId="0" xfId="0" applyFont="1"/>
    <xf numFmtId="0" fontId="3" fillId="2" borderId="1" xfId="0" applyFont="1" applyFill="1" applyBorder="1"/>
    <xf numFmtId="17" fontId="3" fillId="2" borderId="2" xfId="0" applyNumberFormat="1" applyFont="1" applyFill="1" applyBorder="1"/>
    <xf numFmtId="17" fontId="3" fillId="2" borderId="3" xfId="0" applyNumberFormat="1" applyFont="1" applyFill="1" applyBorder="1"/>
    <xf numFmtId="0" fontId="2" fillId="2" borderId="4" xfId="0" applyFont="1" applyFill="1" applyBorder="1"/>
    <xf numFmtId="1" fontId="4" fillId="3" borderId="4" xfId="0" applyNumberFormat="1" applyFont="1" applyFill="1" applyBorder="1" applyProtection="1">
      <protection locked="0"/>
    </xf>
    <xf numFmtId="0" fontId="2" fillId="2" borderId="5" xfId="0" applyFont="1" applyFill="1" applyBorder="1"/>
    <xf numFmtId="164" fontId="2" fillId="2" borderId="0" xfId="0" applyNumberFormat="1" applyFont="1" applyFill="1" applyBorder="1"/>
    <xf numFmtId="164" fontId="2" fillId="2" borderId="6" xfId="0" applyNumberFormat="1" applyFont="1" applyFill="1" applyBorder="1"/>
    <xf numFmtId="17" fontId="3" fillId="2" borderId="0" xfId="0" applyNumberFormat="1" applyFont="1" applyFill="1" applyBorder="1"/>
    <xf numFmtId="17" fontId="3" fillId="2" borderId="6" xfId="0" applyNumberFormat="1" applyFont="1" applyFill="1" applyBorder="1"/>
    <xf numFmtId="0" fontId="3" fillId="2" borderId="4" xfId="0" applyFont="1" applyFill="1" applyBorder="1"/>
    <xf numFmtId="1" fontId="4" fillId="4" borderId="4" xfId="0" applyNumberFormat="1" applyFont="1" applyFill="1" applyBorder="1"/>
    <xf numFmtId="1" fontId="4" fillId="0" borderId="4" xfId="0" applyNumberFormat="1" applyFont="1" applyFill="1" applyBorder="1" applyProtection="1">
      <protection locked="0"/>
    </xf>
    <xf numFmtId="0" fontId="2" fillId="3" borderId="4" xfId="0" applyFont="1" applyFill="1" applyBorder="1" applyProtection="1">
      <protection locked="0"/>
    </xf>
    <xf numFmtId="0" fontId="5" fillId="0" borderId="0" xfId="0" applyFont="1"/>
    <xf numFmtId="10" fontId="0" fillId="0" borderId="0" xfId="2" applyNumberFormat="1" applyFont="1"/>
    <xf numFmtId="166" fontId="0" fillId="0" borderId="0" xfId="1" applyNumberFormat="1" applyFont="1"/>
    <xf numFmtId="0" fontId="2" fillId="2" borderId="7" xfId="0" applyFont="1" applyFill="1" applyBorder="1"/>
    <xf numFmtId="43" fontId="4" fillId="5" borderId="4" xfId="3" applyFont="1" applyFill="1" applyBorder="1" applyAlignment="1">
      <alignment horizontal="center"/>
    </xf>
    <xf numFmtId="43" fontId="4" fillId="6" borderId="4" xfId="3" applyFont="1" applyFill="1" applyBorder="1" applyAlignment="1">
      <alignment horizontal="center"/>
    </xf>
    <xf numFmtId="43" fontId="4" fillId="7" borderId="4" xfId="3" applyFont="1" applyFill="1" applyBorder="1" applyAlignment="1">
      <alignment horizontal="center"/>
    </xf>
    <xf numFmtId="43" fontId="4" fillId="8" borderId="4" xfId="3" applyFont="1" applyFill="1" applyBorder="1" applyAlignment="1">
      <alignment horizontal="center"/>
    </xf>
    <xf numFmtId="43" fontId="4" fillId="9" borderId="4" xfId="3" applyFont="1" applyFill="1" applyBorder="1" applyAlignment="1">
      <alignment horizontal="center"/>
    </xf>
    <xf numFmtId="0" fontId="2" fillId="0" borderId="4" xfId="0" applyFont="1" applyBorder="1"/>
    <xf numFmtId="0" fontId="4" fillId="0" borderId="7" xfId="0" applyFont="1" applyBorder="1" applyAlignment="1">
      <alignment horizontal="center"/>
    </xf>
    <xf numFmtId="41" fontId="4" fillId="5" borderId="4" xfId="0" applyNumberFormat="1" applyFont="1" applyFill="1" applyBorder="1" applyAlignment="1"/>
    <xf numFmtId="41" fontId="4" fillId="6" borderId="4" xfId="3" applyNumberFormat="1" applyFont="1" applyFill="1" applyBorder="1" applyAlignment="1">
      <alignment horizontal="center"/>
    </xf>
    <xf numFmtId="41" fontId="4" fillId="7" borderId="4" xfId="3" applyNumberFormat="1" applyFont="1" applyFill="1" applyBorder="1" applyAlignment="1">
      <alignment horizontal="center"/>
    </xf>
    <xf numFmtId="41" fontId="4" fillId="8" borderId="4" xfId="3" applyNumberFormat="1" applyFont="1" applyFill="1" applyBorder="1" applyAlignment="1">
      <alignment horizontal="center"/>
    </xf>
    <xf numFmtId="41" fontId="4" fillId="9" borderId="4" xfId="3" applyNumberFormat="1" applyFont="1" applyFill="1" applyBorder="1" applyAlignment="1">
      <alignment horizontal="center"/>
    </xf>
    <xf numFmtId="9" fontId="3" fillId="0" borderId="0" xfId="0" applyNumberFormat="1" applyFont="1" applyAlignment="1">
      <alignment horizontal="center"/>
    </xf>
    <xf numFmtId="43" fontId="4" fillId="10" borderId="4" xfId="3" applyFont="1" applyFill="1" applyBorder="1" applyAlignment="1">
      <alignment horizontal="center"/>
    </xf>
    <xf numFmtId="43" fontId="6" fillId="5" borderId="4" xfId="3" applyFont="1" applyFill="1" applyBorder="1" applyAlignment="1">
      <alignment horizontal="center"/>
    </xf>
    <xf numFmtId="43" fontId="6" fillId="6" borderId="4" xfId="3" applyFont="1" applyFill="1" applyBorder="1" applyAlignment="1">
      <alignment horizontal="center"/>
    </xf>
    <xf numFmtId="43" fontId="6" fillId="7" borderId="4" xfId="3" applyFont="1" applyFill="1" applyBorder="1" applyAlignment="1">
      <alignment horizontal="center"/>
    </xf>
    <xf numFmtId="43" fontId="6" fillId="8" borderId="4" xfId="3" applyFont="1" applyFill="1" applyBorder="1" applyAlignment="1">
      <alignment horizontal="center"/>
    </xf>
    <xf numFmtId="43" fontId="6" fillId="9" borderId="4" xfId="3" applyFont="1" applyFill="1" applyBorder="1" applyAlignment="1">
      <alignment horizontal="center"/>
    </xf>
    <xf numFmtId="43" fontId="6" fillId="11" borderId="4" xfId="3" applyFont="1" applyFill="1" applyBorder="1" applyAlignment="1">
      <alignment horizontal="center"/>
    </xf>
    <xf numFmtId="43" fontId="6" fillId="10" borderId="4" xfId="3" applyFont="1" applyFill="1" applyBorder="1" applyAlignment="1">
      <alignment horizontal="center"/>
    </xf>
    <xf numFmtId="43" fontId="6" fillId="12" borderId="4" xfId="3" applyFont="1" applyFill="1" applyBorder="1" applyAlignment="1">
      <alignment horizontal="center"/>
    </xf>
    <xf numFmtId="43" fontId="4" fillId="11" borderId="4" xfId="3" applyFont="1" applyFill="1" applyBorder="1" applyAlignment="1">
      <alignment horizontal="center"/>
    </xf>
    <xf numFmtId="43" fontId="4" fillId="13" borderId="4" xfId="3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166" fontId="0" fillId="0" borderId="5" xfId="1" applyNumberFormat="1" applyFont="1" applyBorder="1"/>
    <xf numFmtId="166" fontId="0" fillId="0" borderId="0" xfId="1" applyNumberFormat="1" applyFont="1" applyBorder="1"/>
    <xf numFmtId="166" fontId="0" fillId="0" borderId="6" xfId="1" applyNumberFormat="1" applyFont="1" applyBorder="1"/>
    <xf numFmtId="0" fontId="7" fillId="0" borderId="0" xfId="0" applyFont="1"/>
    <xf numFmtId="0" fontId="8" fillId="2" borderId="0" xfId="0" applyFont="1" applyFill="1" applyAlignment="1">
      <alignment wrapText="1"/>
    </xf>
    <xf numFmtId="0" fontId="0" fillId="0" borderId="4" xfId="0" applyBorder="1"/>
    <xf numFmtId="17" fontId="0" fillId="0" borderId="4" xfId="0" applyNumberFormat="1" applyBorder="1"/>
    <xf numFmtId="17" fontId="0" fillId="0" borderId="12" xfId="0" applyNumberFormat="1" applyFill="1" applyBorder="1" applyAlignment="1">
      <alignment wrapText="1"/>
    </xf>
    <xf numFmtId="3" fontId="0" fillId="14" borderId="4" xfId="0" applyNumberFormat="1" applyFill="1" applyBorder="1"/>
    <xf numFmtId="10" fontId="0" fillId="0" borderId="9" xfId="2" applyNumberFormat="1" applyFont="1" applyBorder="1"/>
    <xf numFmtId="10" fontId="0" fillId="0" borderId="10" xfId="2" applyNumberFormat="1" applyFont="1" applyBorder="1"/>
    <xf numFmtId="10" fontId="0" fillId="0" borderId="11" xfId="2" applyNumberFormat="1" applyFont="1" applyBorder="1"/>
    <xf numFmtId="43" fontId="4" fillId="12" borderId="4" xfId="3" applyFont="1" applyFill="1" applyBorder="1" applyAlignment="1">
      <alignment horizontal="center"/>
    </xf>
    <xf numFmtId="2" fontId="4" fillId="3" borderId="4" xfId="0" applyNumberFormat="1" applyFont="1" applyFill="1" applyBorder="1"/>
    <xf numFmtId="2" fontId="4" fillId="3" borderId="4" xfId="0" applyNumberFormat="1" applyFont="1" applyFill="1" applyBorder="1" applyProtection="1">
      <protection locked="0"/>
    </xf>
    <xf numFmtId="0" fontId="8" fillId="0" borderId="0" xfId="0" applyFont="1"/>
    <xf numFmtId="3" fontId="0" fillId="0" borderId="4" xfId="0" applyNumberFormat="1" applyFill="1" applyBorder="1"/>
    <xf numFmtId="0" fontId="0" fillId="2" borderId="13" xfId="0" applyFill="1" applyBorder="1"/>
    <xf numFmtId="0" fontId="0" fillId="2" borderId="14" xfId="0" applyFill="1" applyBorder="1"/>
    <xf numFmtId="0" fontId="0" fillId="2" borderId="4" xfId="0" applyFill="1" applyBorder="1" applyAlignment="1">
      <alignment horizontal="center"/>
    </xf>
    <xf numFmtId="0" fontId="0" fillId="2" borderId="4" xfId="0" applyFill="1" applyBorder="1" applyAlignment="1">
      <alignment horizontal="right"/>
    </xf>
    <xf numFmtId="0" fontId="0" fillId="3" borderId="4" xfId="0" applyFill="1" applyBorder="1" applyAlignment="1">
      <alignment horizontal="center"/>
    </xf>
    <xf numFmtId="3" fontId="0" fillId="3" borderId="4" xfId="0" applyNumberFormat="1" applyFill="1" applyBorder="1"/>
    <xf numFmtId="10" fontId="0" fillId="0" borderId="4" xfId="0" applyNumberFormat="1" applyFill="1" applyBorder="1"/>
    <xf numFmtId="0" fontId="0" fillId="2" borderId="4" xfId="0" applyFill="1" applyBorder="1"/>
    <xf numFmtId="0" fontId="0" fillId="2" borderId="4" xfId="0" applyFill="1" applyBorder="1" applyAlignment="1">
      <alignment wrapText="1"/>
    </xf>
    <xf numFmtId="0" fontId="8" fillId="2" borderId="7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0" fillId="2" borderId="7" xfId="0" applyFill="1" applyBorder="1" applyAlignment="1">
      <alignment horizontal="center" wrapText="1"/>
    </xf>
    <xf numFmtId="17" fontId="3" fillId="2" borderId="0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right"/>
    </xf>
    <xf numFmtId="166" fontId="0" fillId="0" borderId="0" xfId="0" applyNumberFormat="1"/>
    <xf numFmtId="0" fontId="0" fillId="15" borderId="1" xfId="0" applyFill="1" applyBorder="1" applyAlignment="1">
      <alignment horizontal="center"/>
    </xf>
    <xf numFmtId="0" fontId="0" fillId="15" borderId="2" xfId="0" applyFill="1" applyBorder="1" applyAlignment="1">
      <alignment horizontal="center"/>
    </xf>
    <xf numFmtId="0" fontId="0" fillId="15" borderId="3" xfId="0" applyFill="1" applyBorder="1" applyAlignment="1">
      <alignment horizontal="center"/>
    </xf>
    <xf numFmtId="166" fontId="0" fillId="15" borderId="5" xfId="1" applyNumberFormat="1" applyFont="1" applyFill="1" applyBorder="1"/>
    <xf numFmtId="166" fontId="0" fillId="15" borderId="0" xfId="1" applyNumberFormat="1" applyFont="1" applyFill="1" applyBorder="1"/>
    <xf numFmtId="166" fontId="0" fillId="15" borderId="6" xfId="1" applyNumberFormat="1" applyFont="1" applyFill="1" applyBorder="1"/>
    <xf numFmtId="10" fontId="0" fillId="15" borderId="9" xfId="2" applyNumberFormat="1" applyFont="1" applyFill="1" applyBorder="1"/>
    <xf numFmtId="10" fontId="0" fillId="15" borderId="10" xfId="2" applyNumberFormat="1" applyFont="1" applyFill="1" applyBorder="1"/>
    <xf numFmtId="10" fontId="0" fillId="15" borderId="11" xfId="2" applyNumberFormat="1" applyFont="1" applyFill="1" applyBorder="1"/>
    <xf numFmtId="10" fontId="0" fillId="15" borderId="5" xfId="2" applyNumberFormat="1" applyFont="1" applyFill="1" applyBorder="1"/>
    <xf numFmtId="10" fontId="0" fillId="15" borderId="0" xfId="2" applyNumberFormat="1" applyFont="1" applyFill="1" applyBorder="1"/>
    <xf numFmtId="10" fontId="0" fillId="15" borderId="6" xfId="2" applyNumberFormat="1" applyFont="1" applyFill="1" applyBorder="1"/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10" fontId="0" fillId="0" borderId="5" xfId="2" applyNumberFormat="1" applyFont="1" applyFill="1" applyBorder="1"/>
    <xf numFmtId="10" fontId="0" fillId="0" borderId="0" xfId="2" applyNumberFormat="1" applyFont="1" applyFill="1" applyBorder="1"/>
    <xf numFmtId="10" fontId="0" fillId="0" borderId="6" xfId="2" applyNumberFormat="1" applyFont="1" applyFill="1" applyBorder="1"/>
    <xf numFmtId="10" fontId="0" fillId="0" borderId="9" xfId="2" applyNumberFormat="1" applyFont="1" applyFill="1" applyBorder="1"/>
    <xf numFmtId="10" fontId="0" fillId="0" borderId="10" xfId="2" applyNumberFormat="1" applyFont="1" applyFill="1" applyBorder="1"/>
    <xf numFmtId="10" fontId="0" fillId="0" borderId="11" xfId="2" applyNumberFormat="1" applyFont="1" applyFill="1" applyBorder="1"/>
    <xf numFmtId="0" fontId="9" fillId="0" borderId="0" xfId="0" applyFont="1"/>
    <xf numFmtId="0" fontId="0" fillId="0" borderId="0" xfId="0" applyAlignment="1">
      <alignment horizontal="right"/>
    </xf>
    <xf numFmtId="165" fontId="0" fillId="0" borderId="0" xfId="0" applyNumberFormat="1"/>
    <xf numFmtId="0" fontId="3" fillId="0" borderId="0" xfId="0" applyFont="1" applyAlignment="1">
      <alignment horizontal="center"/>
    </xf>
    <xf numFmtId="0" fontId="2" fillId="2" borderId="0" xfId="0" applyFont="1" applyFill="1" applyBorder="1"/>
    <xf numFmtId="0" fontId="8" fillId="2" borderId="7" xfId="0" applyFont="1" applyFill="1" applyBorder="1" applyAlignment="1">
      <alignment horizontal="center" wrapText="1"/>
    </xf>
    <xf numFmtId="167" fontId="0" fillId="0" borderId="0" xfId="0" applyNumberFormat="1"/>
    <xf numFmtId="0" fontId="0" fillId="2" borderId="13" xfId="0" applyFill="1" applyBorder="1" applyAlignment="1">
      <alignment horizontal="center" wrapText="1"/>
    </xf>
    <xf numFmtId="0" fontId="10" fillId="0" borderId="4" xfId="0" applyFont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8" fillId="2" borderId="7" xfId="0" applyFont="1" applyFill="1" applyBorder="1" applyAlignment="1">
      <alignment horizontal="left"/>
    </xf>
    <xf numFmtId="10" fontId="0" fillId="0" borderId="4" xfId="2" applyNumberFormat="1" applyFont="1" applyBorder="1" applyProtection="1">
      <protection locked="0"/>
    </xf>
    <xf numFmtId="0" fontId="0" fillId="0" borderId="0" xfId="0" applyBorder="1"/>
    <xf numFmtId="0" fontId="3" fillId="0" borderId="0" xfId="0" applyFont="1" applyBorder="1"/>
    <xf numFmtId="168" fontId="0" fillId="0" borderId="0" xfId="0" applyNumberFormat="1" applyBorder="1"/>
    <xf numFmtId="0" fontId="0" fillId="0" borderId="0" xfId="0" applyBorder="1" applyAlignment="1">
      <alignment horizontal="right"/>
    </xf>
    <xf numFmtId="0" fontId="0" fillId="0" borderId="0" xfId="0" applyFill="1" applyBorder="1" applyAlignment="1">
      <alignment horizontal="right"/>
    </xf>
    <xf numFmtId="0" fontId="4" fillId="0" borderId="0" xfId="0" applyFont="1" applyBorder="1"/>
    <xf numFmtId="168" fontId="9" fillId="0" borderId="0" xfId="0" applyNumberFormat="1" applyFont="1" applyBorder="1"/>
    <xf numFmtId="168" fontId="0" fillId="0" borderId="0" xfId="0" applyNumberFormat="1" applyBorder="1" applyAlignment="1">
      <alignment horizontal="right"/>
    </xf>
    <xf numFmtId="0" fontId="0" fillId="2" borderId="4" xfId="0" applyFill="1" applyBorder="1" applyAlignment="1">
      <alignment horizontal="center" wrapText="1"/>
    </xf>
    <xf numFmtId="10" fontId="0" fillId="0" borderId="4" xfId="2" applyNumberFormat="1" applyFont="1" applyBorder="1"/>
    <xf numFmtId="165" fontId="0" fillId="0" borderId="4" xfId="1" applyNumberFormat="1" applyFont="1" applyBorder="1" applyProtection="1">
      <protection locked="0"/>
    </xf>
    <xf numFmtId="165" fontId="0" fillId="3" borderId="4" xfId="1" applyNumberFormat="1" applyFont="1" applyFill="1" applyBorder="1" applyProtection="1">
      <protection locked="0"/>
    </xf>
    <xf numFmtId="165" fontId="0" fillId="0" borderId="4" xfId="1" applyNumberFormat="1" applyFont="1" applyBorder="1"/>
    <xf numFmtId="0" fontId="8" fillId="2" borderId="4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vertical="top"/>
    </xf>
    <xf numFmtId="165" fontId="0" fillId="0" borderId="0" xfId="0" applyNumberFormat="1" applyAlignment="1">
      <alignment horizontal="right"/>
    </xf>
    <xf numFmtId="4" fontId="0" fillId="0" borderId="0" xfId="0" applyNumberFormat="1"/>
    <xf numFmtId="17" fontId="0" fillId="0" borderId="4" xfId="0" applyNumberFormat="1" applyFill="1" applyBorder="1" applyAlignment="1">
      <alignment wrapText="1"/>
    </xf>
    <xf numFmtId="169" fontId="0" fillId="0" borderId="4" xfId="0" applyNumberFormat="1" applyFill="1" applyBorder="1"/>
    <xf numFmtId="0" fontId="8" fillId="2" borderId="7" xfId="0" applyFont="1" applyFill="1" applyBorder="1" applyAlignment="1">
      <alignment horizontal="center" wrapText="1"/>
    </xf>
    <xf numFmtId="0" fontId="8" fillId="2" borderId="8" xfId="0" applyFont="1" applyFill="1" applyBorder="1" applyAlignment="1">
      <alignment horizontal="center" wrapText="1"/>
    </xf>
    <xf numFmtId="0" fontId="0" fillId="2" borderId="7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8" fillId="2" borderId="15" xfId="0" applyFont="1" applyFill="1" applyBorder="1" applyAlignment="1">
      <alignment horizontal="center" wrapText="1"/>
    </xf>
  </cellXfs>
  <cellStyles count="4">
    <cellStyle name="Comma" xfId="1" builtinId="3"/>
    <cellStyle name="Comma 2" xfId="3"/>
    <cellStyle name="Normal" xfId="0" builtinId="0"/>
    <cellStyle name="Percent" xfId="2" builtinId="5"/>
  </cellStyles>
  <dxfs count="45"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</dxfs>
  <tableStyles count="0" defaultTableStyle="TableStyleMedium9" defaultPivotStyle="PivotStyleLight16"/>
  <colors>
    <mruColors>
      <color rgb="FFDBE5F1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H18"/>
  <sheetViews>
    <sheetView tabSelected="1" workbookViewId="0"/>
  </sheetViews>
  <sheetFormatPr defaultRowHeight="15"/>
  <cols>
    <col min="2" max="2" width="20.85546875" customWidth="1"/>
    <col min="3" max="4" width="13.42578125" customWidth="1"/>
    <col min="5" max="5" width="10.42578125" bestFit="1" customWidth="1"/>
    <col min="6" max="6" width="11.42578125" customWidth="1"/>
    <col min="7" max="7" width="21.5703125" customWidth="1"/>
    <col min="8" max="8" width="12.42578125" bestFit="1" customWidth="1"/>
  </cols>
  <sheetData>
    <row r="1" spans="2:8">
      <c r="B1" s="62" t="s">
        <v>67</v>
      </c>
    </row>
    <row r="3" spans="2:8">
      <c r="B3" s="64"/>
      <c r="C3" s="73" t="s">
        <v>68</v>
      </c>
      <c r="D3" s="74"/>
      <c r="E3" s="131" t="s">
        <v>78</v>
      </c>
      <c r="F3" s="132"/>
    </row>
    <row r="4" spans="2:8">
      <c r="B4" s="65"/>
      <c r="C4" s="75" t="s">
        <v>69</v>
      </c>
      <c r="D4" s="66" t="s">
        <v>70</v>
      </c>
      <c r="E4" s="133" t="s">
        <v>91</v>
      </c>
      <c r="F4" s="134"/>
    </row>
    <row r="5" spans="2:8">
      <c r="B5" s="67" t="s">
        <v>71</v>
      </c>
      <c r="C5" s="66" t="s">
        <v>72</v>
      </c>
      <c r="D5" s="68" t="s">
        <v>5</v>
      </c>
      <c r="E5" s="66" t="s">
        <v>72</v>
      </c>
      <c r="F5" s="66" t="s">
        <v>92</v>
      </c>
    </row>
    <row r="6" spans="2:8">
      <c r="B6" s="67" t="s">
        <v>73</v>
      </c>
      <c r="C6" s="63">
        <f>'Reconciled Sett Data'!G24</f>
        <v>25673.974176399999</v>
      </c>
      <c r="D6" s="69">
        <f>C6</f>
        <v>25673.974176399999</v>
      </c>
      <c r="E6" s="63">
        <f t="shared" ref="E6:F6" si="0">D6</f>
        <v>25673.974176399999</v>
      </c>
      <c r="F6" s="63">
        <f t="shared" si="0"/>
        <v>25673.974176399999</v>
      </c>
    </row>
    <row r="7" spans="2:8">
      <c r="B7" s="67" t="s">
        <v>74</v>
      </c>
      <c r="C7" s="63">
        <f>'Reconciled Sett Data'!G25</f>
        <v>24167.995655103125</v>
      </c>
      <c r="D7" s="69">
        <f>SUM('Approach C R1RFAbnormality'!AY47:BJ47)</f>
        <v>24465.391585649362</v>
      </c>
      <c r="E7" s="63">
        <f>E6-E8</f>
        <v>24390.525010529251</v>
      </c>
      <c r="F7" s="63">
        <f>F6-F8</f>
        <v>24451.642232998376</v>
      </c>
      <c r="H7" s="128"/>
    </row>
    <row r="8" spans="2:8">
      <c r="B8" s="67" t="s">
        <v>75</v>
      </c>
      <c r="C8" s="63">
        <f>C6-C7</f>
        <v>1505.9785212968745</v>
      </c>
      <c r="D8" s="63">
        <f t="shared" ref="D8" si="1">D6-D7</f>
        <v>1208.5825907506369</v>
      </c>
      <c r="E8" s="63">
        <f>E6*E9/(1+E9)</f>
        <v>1283.4491658707477</v>
      </c>
      <c r="F8" s="63">
        <f>F6*F9/(1+F9)</f>
        <v>1222.3319434016237</v>
      </c>
    </row>
    <row r="9" spans="2:8">
      <c r="B9" s="67" t="s">
        <v>76</v>
      </c>
      <c r="C9" s="70">
        <f>C8/C7</f>
        <v>6.2312925854026459E-2</v>
      </c>
      <c r="D9" s="70">
        <f t="shared" ref="D9" si="2">D8/D7</f>
        <v>4.9399683079650925E-2</v>
      </c>
      <c r="E9" s="70">
        <f>'Reconciled Sett Data'!I27</f>
        <v>5.2620809323156839E-2</v>
      </c>
      <c r="F9" s="70">
        <f>E9*0.95</f>
        <v>4.9989768856998996E-2</v>
      </c>
    </row>
    <row r="12" spans="2:8" ht="60">
      <c r="B12" s="71"/>
      <c r="C12" s="72" t="s">
        <v>77</v>
      </c>
    </row>
    <row r="13" spans="2:8">
      <c r="B13" s="71"/>
      <c r="C13" s="66" t="s">
        <v>72</v>
      </c>
    </row>
    <row r="14" spans="2:8">
      <c r="B14" s="71" t="s">
        <v>52</v>
      </c>
      <c r="C14" s="70">
        <f>'Reconciled Sett Data'!C27</f>
        <v>4.7892639312073153E-2</v>
      </c>
      <c r="G14" s="106"/>
    </row>
    <row r="15" spans="2:8">
      <c r="B15" s="71" t="s">
        <v>53</v>
      </c>
      <c r="C15" s="70">
        <f>'Reconciled Sett Data'!D27</f>
        <v>5.0101240667586401E-2</v>
      </c>
      <c r="G15" s="106"/>
    </row>
    <row r="16" spans="2:8">
      <c r="B16" s="71" t="s">
        <v>55</v>
      </c>
      <c r="C16" s="70">
        <f>'Reconciled Sett Data'!E27</f>
        <v>5.515834245145864E-2</v>
      </c>
      <c r="G16" s="106"/>
    </row>
    <row r="17" spans="2:7">
      <c r="B17" s="71" t="s">
        <v>56</v>
      </c>
      <c r="C17" s="70">
        <f>'Reconciled Sett Data'!F27</f>
        <v>5.8082329943997132E-2</v>
      </c>
      <c r="G17" s="106"/>
    </row>
    <row r="18" spans="2:7">
      <c r="B18" s="71" t="s">
        <v>57</v>
      </c>
      <c r="C18" s="70">
        <f>'Reconciled Sett Data'!G27</f>
        <v>6.2312925854026459E-2</v>
      </c>
      <c r="G18" s="106"/>
    </row>
  </sheetData>
  <mergeCells count="2">
    <mergeCell ref="E3:F3"/>
    <mergeCell ref="E4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BJ27"/>
  <sheetViews>
    <sheetView workbookViewId="0">
      <pane xSplit="2" ySplit="4" topLeftCell="C5" activePane="bottomRight" state="frozen"/>
      <selection pane="topRight" activeCell="C1" sqref="C1"/>
      <selection pane="bottomLeft" activeCell="A3" sqref="A3"/>
      <selection pane="bottomRight"/>
    </sheetView>
  </sheetViews>
  <sheetFormatPr defaultRowHeight="15"/>
  <cols>
    <col min="1" max="1" width="8.28515625" customWidth="1"/>
    <col min="2" max="2" width="25" customWidth="1"/>
    <col min="3" max="3" width="11.28515625" bestFit="1" customWidth="1"/>
    <col min="63" max="64" width="10.5703125" bestFit="1" customWidth="1"/>
  </cols>
  <sheetData>
    <row r="1" spans="2:62">
      <c r="B1" s="62" t="s">
        <v>66</v>
      </c>
    </row>
    <row r="4" spans="2:62">
      <c r="B4" s="2" t="s">
        <v>0</v>
      </c>
      <c r="C4" s="3">
        <v>38443</v>
      </c>
      <c r="D4" s="3">
        <v>38473</v>
      </c>
      <c r="E4" s="3">
        <v>38504</v>
      </c>
      <c r="F4" s="3">
        <v>38534</v>
      </c>
      <c r="G4" s="3">
        <v>38565</v>
      </c>
      <c r="H4" s="3">
        <v>38596</v>
      </c>
      <c r="I4" s="3">
        <v>38626</v>
      </c>
      <c r="J4" s="3">
        <v>38657</v>
      </c>
      <c r="K4" s="3">
        <v>38687</v>
      </c>
      <c r="L4" s="3">
        <v>38718</v>
      </c>
      <c r="M4" s="3">
        <v>38749</v>
      </c>
      <c r="N4" s="3">
        <v>38777</v>
      </c>
      <c r="O4" s="3">
        <v>38808</v>
      </c>
      <c r="P4" s="3">
        <v>38838</v>
      </c>
      <c r="Q4" s="3">
        <v>38869</v>
      </c>
      <c r="R4" s="3">
        <v>38899</v>
      </c>
      <c r="S4" s="3">
        <v>38930</v>
      </c>
      <c r="T4" s="3">
        <v>38961</v>
      </c>
      <c r="U4" s="3">
        <v>38991</v>
      </c>
      <c r="V4" s="3">
        <v>39022</v>
      </c>
      <c r="W4" s="3">
        <v>39052</v>
      </c>
      <c r="X4" s="3">
        <v>39083</v>
      </c>
      <c r="Y4" s="3">
        <v>39114</v>
      </c>
      <c r="Z4" s="3">
        <v>39142</v>
      </c>
      <c r="AA4" s="3">
        <v>39173</v>
      </c>
      <c r="AB4" s="3">
        <v>39203</v>
      </c>
      <c r="AC4" s="3">
        <v>39234</v>
      </c>
      <c r="AD4" s="3">
        <v>39264</v>
      </c>
      <c r="AE4" s="3">
        <v>39295</v>
      </c>
      <c r="AF4" s="3">
        <v>39326</v>
      </c>
      <c r="AG4" s="3">
        <v>39356</v>
      </c>
      <c r="AH4" s="3">
        <v>39387</v>
      </c>
      <c r="AI4" s="3">
        <v>39417</v>
      </c>
      <c r="AJ4" s="3">
        <v>39448</v>
      </c>
      <c r="AK4" s="3">
        <v>39479</v>
      </c>
      <c r="AL4" s="3">
        <v>39508</v>
      </c>
      <c r="AM4" s="3">
        <v>39539</v>
      </c>
      <c r="AN4" s="3">
        <v>39569</v>
      </c>
      <c r="AO4" s="3">
        <v>39600</v>
      </c>
      <c r="AP4" s="3">
        <v>39630</v>
      </c>
      <c r="AQ4" s="3">
        <v>39661</v>
      </c>
      <c r="AR4" s="3">
        <v>39692</v>
      </c>
      <c r="AS4" s="3">
        <v>39722</v>
      </c>
      <c r="AT4" s="3">
        <v>39753</v>
      </c>
      <c r="AU4" s="3">
        <v>39783</v>
      </c>
      <c r="AV4" s="3">
        <v>39814</v>
      </c>
      <c r="AW4" s="3">
        <v>39845</v>
      </c>
      <c r="AX4" s="3">
        <v>39873</v>
      </c>
      <c r="AY4" s="3">
        <v>39904</v>
      </c>
      <c r="AZ4" s="3">
        <v>39934</v>
      </c>
      <c r="BA4" s="3">
        <v>39965</v>
      </c>
      <c r="BB4" s="3">
        <v>39995</v>
      </c>
      <c r="BC4" s="3">
        <v>40026</v>
      </c>
      <c r="BD4" s="3">
        <v>40057</v>
      </c>
      <c r="BE4" s="3">
        <v>40087</v>
      </c>
      <c r="BF4" s="3">
        <v>40118</v>
      </c>
      <c r="BG4" s="3">
        <v>40148</v>
      </c>
      <c r="BH4" s="3">
        <v>40179</v>
      </c>
      <c r="BI4" s="3">
        <v>40210</v>
      </c>
      <c r="BJ4" s="4">
        <v>40238</v>
      </c>
    </row>
    <row r="5" spans="2:62">
      <c r="B5" s="5" t="s">
        <v>1</v>
      </c>
      <c r="C5" s="6">
        <v>962.90448300000003</v>
      </c>
      <c r="D5" s="6">
        <v>909.11441500000001</v>
      </c>
      <c r="E5" s="6">
        <v>803.929936</v>
      </c>
      <c r="F5" s="6">
        <v>824.66359900000009</v>
      </c>
      <c r="G5" s="6">
        <v>824.05538000000001</v>
      </c>
      <c r="H5" s="6">
        <v>856.62667750000003</v>
      </c>
      <c r="I5" s="6">
        <v>1020.4384865000001</v>
      </c>
      <c r="J5" s="6">
        <v>1247.912615</v>
      </c>
      <c r="K5" s="6">
        <v>1346.484563</v>
      </c>
      <c r="L5" s="6">
        <v>1328.083042</v>
      </c>
      <c r="M5" s="6">
        <v>1182.3119220000001</v>
      </c>
      <c r="N5" s="6">
        <v>1244.111846</v>
      </c>
      <c r="O5" s="6">
        <v>983.860006</v>
      </c>
      <c r="P5" s="6">
        <v>865.52413999999999</v>
      </c>
      <c r="Q5" s="6">
        <v>819.29592200000002</v>
      </c>
      <c r="R5" s="6">
        <v>828.86467200000004</v>
      </c>
      <c r="S5" s="6">
        <v>837.08537999999999</v>
      </c>
      <c r="T5" s="6">
        <v>853.58927099999994</v>
      </c>
      <c r="U5" s="6">
        <v>1028.759742</v>
      </c>
      <c r="V5" s="6">
        <v>1179.057006</v>
      </c>
      <c r="W5" s="6">
        <v>1281.4821320000001</v>
      </c>
      <c r="X5" s="6">
        <v>1247.6644680000002</v>
      </c>
      <c r="Y5" s="6">
        <v>1103.6293880000001</v>
      </c>
      <c r="Z5" s="6">
        <v>1137.9399960000001</v>
      </c>
      <c r="AA5" s="6">
        <v>933.402738</v>
      </c>
      <c r="AB5" s="6">
        <v>856.35539099999994</v>
      </c>
      <c r="AC5" s="6">
        <v>772.55204200000003</v>
      </c>
      <c r="AD5" s="6">
        <v>808.80534499999999</v>
      </c>
      <c r="AE5" s="6">
        <v>812.83194800000001</v>
      </c>
      <c r="AF5" s="6">
        <v>866.33610199999998</v>
      </c>
      <c r="AG5" s="6">
        <v>1012.2534790000001</v>
      </c>
      <c r="AH5" s="6">
        <v>1190.911875</v>
      </c>
      <c r="AI5" s="6">
        <v>1311.9575109999998</v>
      </c>
      <c r="AJ5" s="6">
        <v>1270.4893810000001</v>
      </c>
      <c r="AK5" s="6">
        <v>1161.1316470000002</v>
      </c>
      <c r="AL5" s="6">
        <v>1201.49333</v>
      </c>
      <c r="AM5" s="6">
        <v>996.46173199999998</v>
      </c>
      <c r="AN5" s="6">
        <v>838.34887500000002</v>
      </c>
      <c r="AO5" s="6">
        <v>777.59296400000005</v>
      </c>
      <c r="AP5" s="6">
        <v>809.02313600000002</v>
      </c>
      <c r="AQ5" s="6">
        <v>808.67079899999999</v>
      </c>
      <c r="AR5" s="6">
        <v>870.48860500000001</v>
      </c>
      <c r="AS5" s="6">
        <v>1051.069058</v>
      </c>
      <c r="AT5" s="6">
        <v>1212.3186170000001</v>
      </c>
      <c r="AU5" s="6">
        <v>1357.7618459999999</v>
      </c>
      <c r="AV5" s="6">
        <v>1339.8872690000001</v>
      </c>
      <c r="AW5" s="6">
        <v>1159.5816459999999</v>
      </c>
      <c r="AX5" s="6">
        <v>1140.026818</v>
      </c>
      <c r="AY5" s="14">
        <v>907.41279000000009</v>
      </c>
      <c r="AZ5" s="14">
        <v>846.29587100000003</v>
      </c>
      <c r="BA5" s="14">
        <v>772.458077</v>
      </c>
      <c r="BB5" s="14">
        <v>794.18391299999996</v>
      </c>
      <c r="BC5" s="14">
        <v>795.03903400000002</v>
      </c>
      <c r="BD5" s="14">
        <v>830.81527700000004</v>
      </c>
      <c r="BE5" s="14">
        <v>976.84995200000003</v>
      </c>
      <c r="BF5" s="14">
        <v>1117.5353479999999</v>
      </c>
      <c r="BG5" s="14">
        <v>1294.1862209999999</v>
      </c>
      <c r="BH5" s="14">
        <v>1332.8655000000001</v>
      </c>
      <c r="BI5" s="14">
        <v>1143.4178929999998</v>
      </c>
      <c r="BJ5" s="14">
        <v>1115.0390709999999</v>
      </c>
    </row>
    <row r="6" spans="2:62">
      <c r="B6" s="5" t="s">
        <v>2</v>
      </c>
      <c r="C6" s="6">
        <v>12.654011000000001</v>
      </c>
      <c r="D6" s="6">
        <v>2.2503249999999997</v>
      </c>
      <c r="E6" s="6">
        <v>3.7933690000000002</v>
      </c>
      <c r="F6" s="6">
        <v>3.4697450000000001</v>
      </c>
      <c r="G6" s="6">
        <v>2.8199940000000003</v>
      </c>
      <c r="H6" s="6">
        <v>0.10041549999996846</v>
      </c>
      <c r="I6" s="6">
        <v>0.10041549999985477</v>
      </c>
      <c r="J6" s="6">
        <v>-4.5361400000000005</v>
      </c>
      <c r="K6" s="6">
        <v>-3.9882140000000001</v>
      </c>
      <c r="L6" s="6">
        <v>-8.362108000000001</v>
      </c>
      <c r="M6" s="6">
        <v>-6.4157630000000001</v>
      </c>
      <c r="N6" s="6">
        <v>-0.681064</v>
      </c>
      <c r="O6" s="6">
        <v>3.611764</v>
      </c>
      <c r="P6" s="6">
        <v>6.2299420000000003</v>
      </c>
      <c r="Q6" s="6">
        <v>4.2154539999999994</v>
      </c>
      <c r="R6" s="6">
        <v>0.47702499999999998</v>
      </c>
      <c r="S6" s="6">
        <v>-1.7829710000000001</v>
      </c>
      <c r="T6" s="6">
        <v>-1.368466</v>
      </c>
      <c r="U6" s="6">
        <v>-4.1005640000000003</v>
      </c>
      <c r="V6" s="6">
        <v>-7.6937879999999996</v>
      </c>
      <c r="W6" s="6">
        <v>-8.0772870000000001</v>
      </c>
      <c r="X6" s="6">
        <v>-4.3171620000000006</v>
      </c>
      <c r="Y6" s="6">
        <v>-1.503063</v>
      </c>
      <c r="Z6" s="6">
        <v>-0.25847899999999996</v>
      </c>
      <c r="AA6" s="6">
        <v>-2.0271439999999998</v>
      </c>
      <c r="AB6" s="6">
        <v>1.4922690000000001</v>
      </c>
      <c r="AC6" s="6">
        <v>5.3625609999999995</v>
      </c>
      <c r="AD6" s="6">
        <v>12.831811</v>
      </c>
      <c r="AE6" s="6">
        <v>5.4520189999999999</v>
      </c>
      <c r="AF6" s="6">
        <v>4.0103119999999999</v>
      </c>
      <c r="AG6" s="6">
        <v>-0.49668299999999999</v>
      </c>
      <c r="AH6" s="6">
        <v>4.2545770000000003</v>
      </c>
      <c r="AI6" s="6">
        <v>-6.7984489999999997</v>
      </c>
      <c r="AJ6" s="6">
        <v>-7.8010349999999997</v>
      </c>
      <c r="AK6" s="6">
        <v>-7.164326</v>
      </c>
      <c r="AL6" s="6">
        <v>-3.8633950000000001</v>
      </c>
      <c r="AM6" s="6">
        <v>-0.35944700000004559</v>
      </c>
      <c r="AN6" s="6">
        <v>3.4014329999999973</v>
      </c>
      <c r="AO6" s="6">
        <v>8.9198770000000422</v>
      </c>
      <c r="AP6" s="6">
        <v>5.1917799999999943</v>
      </c>
      <c r="AQ6" s="6">
        <v>4.9025930000000244</v>
      </c>
      <c r="AR6" s="6">
        <v>3.0535149999999476</v>
      </c>
      <c r="AS6" s="6">
        <v>-1.4152999999998883</v>
      </c>
      <c r="AT6" s="6">
        <v>-10.570412999999917</v>
      </c>
      <c r="AU6" s="6">
        <v>-17.518076000000065</v>
      </c>
      <c r="AV6" s="6">
        <v>-18.645757999999887</v>
      </c>
      <c r="AW6" s="6">
        <v>-14.993907000000036</v>
      </c>
      <c r="AX6" s="6">
        <v>-9.8077559999999266</v>
      </c>
      <c r="AY6" s="14">
        <v>-4.1450909999999794</v>
      </c>
      <c r="AZ6" s="14">
        <v>0.80886599999996633</v>
      </c>
      <c r="BA6" s="14">
        <v>3.1463129999999637</v>
      </c>
      <c r="BB6" s="14">
        <v>4.4163350000000037</v>
      </c>
      <c r="BC6" s="14">
        <v>3.1544840000000249</v>
      </c>
      <c r="BD6" s="14">
        <v>2.6733209999999872</v>
      </c>
      <c r="BE6" s="14">
        <v>1.9986239999999498</v>
      </c>
      <c r="BF6" s="14">
        <v>-3.9618800000000647</v>
      </c>
      <c r="BG6" s="14">
        <v>-8.1686760000000049</v>
      </c>
      <c r="BH6" s="14">
        <v>-10.323646999999937</v>
      </c>
      <c r="BI6" s="14">
        <v>-8.401540999999952</v>
      </c>
      <c r="BJ6" s="14">
        <v>-5.466188000000102</v>
      </c>
    </row>
    <row r="7" spans="2:62">
      <c r="B7" s="5" t="s">
        <v>3</v>
      </c>
      <c r="C7" s="6">
        <v>2.6437489999999997</v>
      </c>
      <c r="D7" s="6">
        <v>5.4569719999999995</v>
      </c>
      <c r="E7" s="6">
        <v>6.6421650000000003</v>
      </c>
      <c r="F7" s="6">
        <v>6.112444</v>
      </c>
      <c r="G7" s="6">
        <v>4.881564</v>
      </c>
      <c r="H7" s="6">
        <v>-1.009251999999961</v>
      </c>
      <c r="I7" s="6">
        <v>-3.7321170000000001</v>
      </c>
      <c r="J7" s="6">
        <v>-12.211001</v>
      </c>
      <c r="K7" s="6">
        <v>-17.850745</v>
      </c>
      <c r="L7" s="6">
        <v>-9.3990170000000006</v>
      </c>
      <c r="M7" s="6">
        <v>-0.57035100000000005</v>
      </c>
      <c r="N7" s="6">
        <v>6.9245649999999994</v>
      </c>
      <c r="O7" s="6">
        <v>10.062742</v>
      </c>
      <c r="P7" s="6">
        <v>7.3776000000000002</v>
      </c>
      <c r="Q7" s="6">
        <v>-1.92E-4</v>
      </c>
      <c r="R7" s="6">
        <v>-4.9194889999999996</v>
      </c>
      <c r="S7" s="6">
        <v>-3.460216</v>
      </c>
      <c r="T7" s="6">
        <v>-4.9545389999999996</v>
      </c>
      <c r="U7" s="6">
        <v>-12.703558000000001</v>
      </c>
      <c r="V7" s="6">
        <v>-12.614790000000001</v>
      </c>
      <c r="W7" s="6">
        <v>-6.5725040000000003</v>
      </c>
      <c r="X7" s="6">
        <v>-1.8071169999999999</v>
      </c>
      <c r="Y7" s="6">
        <v>-1.9964839999999999</v>
      </c>
      <c r="Z7" s="6">
        <v>-1.1176410000000001</v>
      </c>
      <c r="AA7" s="6">
        <v>1.2755129999999999</v>
      </c>
      <c r="AB7" s="6">
        <v>14.023843000000001</v>
      </c>
      <c r="AC7" s="6">
        <v>17.915980000000001</v>
      </c>
      <c r="AD7" s="6">
        <v>11.340156</v>
      </c>
      <c r="AE7" s="6">
        <v>8.5938660000000002</v>
      </c>
      <c r="AF7" s="6">
        <v>4.0454679999999996</v>
      </c>
      <c r="AG7" s="6">
        <v>-5.8857999999999994E-2</v>
      </c>
      <c r="AH7" s="6">
        <v>-15.332666</v>
      </c>
      <c r="AI7" s="6">
        <v>-22.126968000000002</v>
      </c>
      <c r="AJ7" s="6">
        <v>-10.834531</v>
      </c>
      <c r="AK7" s="6">
        <v>-5.4266880000000004</v>
      </c>
      <c r="AL7" s="6">
        <v>-2.0585880000000003</v>
      </c>
      <c r="AM7" s="6">
        <v>5.257109000000014</v>
      </c>
      <c r="AN7" s="6">
        <v>10.257145000000037</v>
      </c>
      <c r="AO7" s="6">
        <v>7.6380689999999731</v>
      </c>
      <c r="AP7" s="6">
        <v>8.2068560000000161</v>
      </c>
      <c r="AQ7" s="6">
        <v>2.4800410000000284</v>
      </c>
      <c r="AR7" s="6">
        <v>-5.6437809999999899</v>
      </c>
      <c r="AS7" s="6">
        <v>-19.106230000000096</v>
      </c>
      <c r="AT7" s="6">
        <v>-31.24389199999996</v>
      </c>
      <c r="AU7" s="6">
        <v>-35.191060000000107</v>
      </c>
      <c r="AV7" s="6">
        <v>-30.388187000000016</v>
      </c>
      <c r="AW7" s="6">
        <v>-19.806164000000081</v>
      </c>
      <c r="AX7" s="6">
        <v>-10.724328999999898</v>
      </c>
      <c r="AY7" s="14">
        <v>1.3952170000000024</v>
      </c>
      <c r="AZ7" s="14">
        <v>6.5166789999999537</v>
      </c>
      <c r="BA7" s="14">
        <v>6.3625690000000077</v>
      </c>
      <c r="BB7" s="14">
        <v>4.903650999999968</v>
      </c>
      <c r="BC7" s="14">
        <v>5.0219550000000481</v>
      </c>
      <c r="BD7" s="14">
        <v>0.73122299999999996</v>
      </c>
      <c r="BE7" s="14">
        <v>-6.0280619999999772</v>
      </c>
      <c r="BF7" s="14">
        <v>-13.544407999999976</v>
      </c>
      <c r="BG7" s="14">
        <v>-18.165797000000111</v>
      </c>
      <c r="BH7" s="14">
        <v>-14.793056999999862</v>
      </c>
      <c r="BI7" s="14">
        <v>-7.0381750000001375</v>
      </c>
      <c r="BJ7" s="14">
        <v>-3.8104289999998855</v>
      </c>
    </row>
    <row r="8" spans="2:62">
      <c r="B8" s="5" t="s">
        <v>4</v>
      </c>
      <c r="C8" s="6">
        <v>3.7178879999999999</v>
      </c>
      <c r="D8" s="6">
        <v>3.9287890000000001</v>
      </c>
      <c r="E8" s="6">
        <v>2.2584620000000002</v>
      </c>
      <c r="F8" s="6">
        <v>0.95478799999999997</v>
      </c>
      <c r="G8" s="6">
        <v>1.0591410000000001</v>
      </c>
      <c r="H8" s="6">
        <v>0.43834899999999999</v>
      </c>
      <c r="I8" s="6">
        <v>-2.9296379999999997</v>
      </c>
      <c r="J8" s="6">
        <v>-4.5141369999999998</v>
      </c>
      <c r="K8" s="6">
        <v>-2.9935419999999997</v>
      </c>
      <c r="L8" s="6">
        <v>-1.1406620000000001</v>
      </c>
      <c r="M8" s="6">
        <v>1.1514230000000001</v>
      </c>
      <c r="N8" s="6">
        <v>1.7953979999999998</v>
      </c>
      <c r="O8" s="6">
        <v>0.9463339999999999</v>
      </c>
      <c r="P8" s="6">
        <v>0.40971800000000003</v>
      </c>
      <c r="Q8" s="6">
        <v>-0.96632099999999999</v>
      </c>
      <c r="R8" s="6">
        <v>-1.7203759999999999</v>
      </c>
      <c r="S8" s="6">
        <v>-2.950761</v>
      </c>
      <c r="T8" s="6">
        <v>-3.3480020000000001</v>
      </c>
      <c r="U8" s="6">
        <v>-4.6985710000000003</v>
      </c>
      <c r="V8" s="6">
        <v>-5.9536249999999997</v>
      </c>
      <c r="W8" s="6">
        <v>-5.285946</v>
      </c>
      <c r="X8" s="6">
        <v>-3.3018459999999998</v>
      </c>
      <c r="Y8" s="6">
        <v>2.2684960000000003</v>
      </c>
      <c r="Z8" s="6">
        <v>2.4720580000000001</v>
      </c>
      <c r="AA8" s="6">
        <v>3.9160729999999999</v>
      </c>
      <c r="AB8" s="6">
        <v>4.4189369999999997</v>
      </c>
      <c r="AC8" s="6">
        <v>4.8877980000000001</v>
      </c>
      <c r="AD8" s="6">
        <v>4.4038689999999994</v>
      </c>
      <c r="AE8" s="6">
        <v>0.118738</v>
      </c>
      <c r="AF8" s="6">
        <v>-2.8177050000000001</v>
      </c>
      <c r="AG8" s="6">
        <v>-4.5783059999999995</v>
      </c>
      <c r="AH8" s="6">
        <v>-4.4148580000000006</v>
      </c>
      <c r="AI8" s="6">
        <v>-3.7648600000000001</v>
      </c>
      <c r="AJ8" s="6">
        <v>-2.897027</v>
      </c>
      <c r="AK8" s="6">
        <v>-0.23264299999999999</v>
      </c>
      <c r="AL8" s="6">
        <v>0.17988599999999999</v>
      </c>
      <c r="AM8" s="6">
        <v>1.2242609999999559</v>
      </c>
      <c r="AN8" s="6">
        <v>2.6994379999999865</v>
      </c>
      <c r="AO8" s="6">
        <v>0.85974599999997281</v>
      </c>
      <c r="AP8" s="6">
        <v>-2.4860119999999597</v>
      </c>
      <c r="AQ8" s="6">
        <v>-6.1008269999999811</v>
      </c>
      <c r="AR8" s="6">
        <v>-9.1654469999999719</v>
      </c>
      <c r="AS8" s="6">
        <v>-11.316338999999971</v>
      </c>
      <c r="AT8" s="6">
        <v>-13.689217000000099</v>
      </c>
      <c r="AU8" s="6">
        <v>-14.025703999999905</v>
      </c>
      <c r="AV8" s="6">
        <v>-10.113350999999966</v>
      </c>
      <c r="AW8" s="6">
        <v>-5.4563430000000608</v>
      </c>
      <c r="AX8" s="6">
        <v>-2.8866849999999431</v>
      </c>
      <c r="AY8" s="14">
        <v>-1.6766760000000431</v>
      </c>
      <c r="AZ8" s="14">
        <v>1.011810999999966</v>
      </c>
      <c r="BA8" s="14">
        <v>1.6547590000000127</v>
      </c>
      <c r="BB8" s="14">
        <v>-0.48461399999996502</v>
      </c>
      <c r="BC8" s="14">
        <v>-3.0345350000000053</v>
      </c>
      <c r="BD8" s="14">
        <v>-4.7496039999999766</v>
      </c>
      <c r="BE8" s="14">
        <v>-7.9357909999999947</v>
      </c>
      <c r="BF8" s="14">
        <v>-9.0508569999999509</v>
      </c>
      <c r="BG8" s="14">
        <v>-7.1323459999998704</v>
      </c>
      <c r="BH8" s="14">
        <v>-3.9545339999999669</v>
      </c>
      <c r="BI8" s="14">
        <v>-2.1736160000000382</v>
      </c>
      <c r="BJ8" s="14">
        <v>-0.9546549999997751</v>
      </c>
    </row>
    <row r="9" spans="2:62">
      <c r="B9" s="5" t="s">
        <v>5</v>
      </c>
      <c r="C9" s="6">
        <v>0.34668900000000002</v>
      </c>
      <c r="D9" s="6">
        <v>-0.57461499999999999</v>
      </c>
      <c r="E9" s="6">
        <v>1.0813079999999999</v>
      </c>
      <c r="F9" s="6">
        <v>0.84638999999999998</v>
      </c>
      <c r="G9" s="6">
        <v>0.76248800000000005</v>
      </c>
      <c r="H9" s="6">
        <v>-0.12783800000000001</v>
      </c>
      <c r="I9" s="6">
        <v>-1.1154190000000002</v>
      </c>
      <c r="J9" s="6">
        <v>-3.5581729999999996</v>
      </c>
      <c r="K9" s="6">
        <v>-1.203719</v>
      </c>
      <c r="L9" s="6">
        <v>0.106186</v>
      </c>
      <c r="M9" s="6">
        <v>-0.97431500000000004</v>
      </c>
      <c r="N9" s="6">
        <v>-1.7274000000000001E-2</v>
      </c>
      <c r="O9" s="6">
        <v>0.26104500000000003</v>
      </c>
      <c r="P9" s="6">
        <v>0.54075699999999993</v>
      </c>
      <c r="Q9" s="6">
        <v>0.30309599999999998</v>
      </c>
      <c r="R9" s="6">
        <v>0.52464700000000009</v>
      </c>
      <c r="S9" s="6">
        <v>1.587758</v>
      </c>
      <c r="T9" s="6">
        <v>1.0155289999999999</v>
      </c>
      <c r="U9" s="6">
        <v>-1.5128740000000001</v>
      </c>
      <c r="V9" s="6">
        <v>3.8944459999999999</v>
      </c>
      <c r="W9" s="6">
        <v>4.7467949999999997</v>
      </c>
      <c r="X9" s="6">
        <v>4.4319600000000001</v>
      </c>
      <c r="Y9" s="6">
        <v>0.99957700000000005</v>
      </c>
      <c r="Z9" s="6">
        <v>1.3554629999999999</v>
      </c>
      <c r="AA9" s="6">
        <v>1.0479320000000001</v>
      </c>
      <c r="AB9" s="6">
        <v>-0.68020199999999997</v>
      </c>
      <c r="AC9" s="6">
        <v>-2.4310320000000001</v>
      </c>
      <c r="AD9" s="6">
        <v>-5.8000739999999995</v>
      </c>
      <c r="AE9" s="6">
        <v>-7.8526769999999999</v>
      </c>
      <c r="AF9" s="6">
        <v>-10.404531</v>
      </c>
      <c r="AG9" s="6">
        <v>-13.881352000000001</v>
      </c>
      <c r="AH9" s="6">
        <v>-19.779036999999999</v>
      </c>
      <c r="AI9" s="6">
        <v>-15.554103999999999</v>
      </c>
      <c r="AJ9" s="6">
        <v>-20.480225999999998</v>
      </c>
      <c r="AK9" s="6">
        <v>-17.061358999999999</v>
      </c>
      <c r="AL9" s="6">
        <v>-13.284743000000001</v>
      </c>
      <c r="AM9" s="6">
        <v>-10.365966999999955</v>
      </c>
      <c r="AN9" s="6">
        <v>-8.9286650000000236</v>
      </c>
      <c r="AO9" s="6">
        <v>-6.4558719999999994</v>
      </c>
      <c r="AP9" s="6">
        <v>-7.399797000000035</v>
      </c>
      <c r="AQ9" s="6">
        <v>-7.8099720000000161</v>
      </c>
      <c r="AR9" s="6">
        <v>-8.6408509999999978</v>
      </c>
      <c r="AS9" s="6">
        <v>-10.632978999999978</v>
      </c>
      <c r="AT9" s="6">
        <v>-12.030021999999917</v>
      </c>
      <c r="AU9" s="6">
        <v>-11.524116999999933</v>
      </c>
      <c r="AV9" s="6">
        <v>-12.576381000000083</v>
      </c>
      <c r="AW9" s="6">
        <v>-13.277170999999953</v>
      </c>
      <c r="AX9" s="6">
        <v>-12.064221999999972</v>
      </c>
      <c r="AY9" s="14">
        <v>-10.823664000000008</v>
      </c>
      <c r="AZ9" s="14">
        <v>-10.152659999999969</v>
      </c>
      <c r="BA9" s="14">
        <v>-8.7094250000000102</v>
      </c>
      <c r="BB9" s="14">
        <v>-6.7768840000001092</v>
      </c>
      <c r="BC9" s="14">
        <v>-6.2034149999999499</v>
      </c>
      <c r="BD9" s="14">
        <v>-4.2285669999999982</v>
      </c>
      <c r="BE9" s="14">
        <v>-5.35182599999996</v>
      </c>
      <c r="BF9" s="14">
        <v>-5.3886810000001333</v>
      </c>
      <c r="BG9" s="14">
        <v>-6.4793040000001838</v>
      </c>
      <c r="BH9" s="14">
        <v>-8.1033879999999954</v>
      </c>
      <c r="BI9" s="14">
        <v>-6.2839829999998074</v>
      </c>
      <c r="BJ9" s="14">
        <v>-5.9453460000001996</v>
      </c>
    </row>
    <row r="10" spans="2:62">
      <c r="B10" s="5" t="s">
        <v>6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</row>
    <row r="11" spans="2:62">
      <c r="B11" s="5" t="s">
        <v>7</v>
      </c>
      <c r="C11" s="6">
        <f t="shared" ref="C11:AH11" si="0">SUM(C5:C10)</f>
        <v>982.26681999999994</v>
      </c>
      <c r="D11" s="6">
        <f t="shared" si="0"/>
        <v>920.17588599999999</v>
      </c>
      <c r="E11" s="6">
        <f t="shared" si="0"/>
        <v>817.70524</v>
      </c>
      <c r="F11" s="6">
        <f t="shared" si="0"/>
        <v>836.04696600000011</v>
      </c>
      <c r="G11" s="6">
        <f t="shared" si="0"/>
        <v>833.57856699999991</v>
      </c>
      <c r="H11" s="6">
        <f t="shared" si="0"/>
        <v>856.02835200000004</v>
      </c>
      <c r="I11" s="6">
        <f t="shared" si="0"/>
        <v>1012.7617279999999</v>
      </c>
      <c r="J11" s="6">
        <f t="shared" si="0"/>
        <v>1223.0931640000003</v>
      </c>
      <c r="K11" s="6">
        <f t="shared" si="0"/>
        <v>1320.448343</v>
      </c>
      <c r="L11" s="6">
        <f t="shared" si="0"/>
        <v>1309.2874409999999</v>
      </c>
      <c r="M11" s="6">
        <f t="shared" si="0"/>
        <v>1175.5029160000001</v>
      </c>
      <c r="N11" s="6">
        <f t="shared" si="0"/>
        <v>1252.1334709999999</v>
      </c>
      <c r="O11" s="6">
        <f t="shared" si="0"/>
        <v>998.7418909999999</v>
      </c>
      <c r="P11" s="6">
        <f t="shared" si="0"/>
        <v>880.08215700000005</v>
      </c>
      <c r="Q11" s="6">
        <f t="shared" si="0"/>
        <v>822.84795900000006</v>
      </c>
      <c r="R11" s="6">
        <f t="shared" si="0"/>
        <v>823.22647900000004</v>
      </c>
      <c r="S11" s="6">
        <f t="shared" si="0"/>
        <v>830.47919000000013</v>
      </c>
      <c r="T11" s="6">
        <f t="shared" si="0"/>
        <v>844.93379300000004</v>
      </c>
      <c r="U11" s="6">
        <f t="shared" si="0"/>
        <v>1005.7441749999998</v>
      </c>
      <c r="V11" s="6">
        <f t="shared" si="0"/>
        <v>1156.6892489999998</v>
      </c>
      <c r="W11" s="6">
        <f t="shared" si="0"/>
        <v>1266.2931900000001</v>
      </c>
      <c r="X11" s="6">
        <f t="shared" si="0"/>
        <v>1242.6703029999999</v>
      </c>
      <c r="Y11" s="6">
        <f t="shared" si="0"/>
        <v>1103.3979139999999</v>
      </c>
      <c r="Z11" s="6">
        <f t="shared" si="0"/>
        <v>1140.3913970000001</v>
      </c>
      <c r="AA11" s="6">
        <f t="shared" si="0"/>
        <v>937.61511199999995</v>
      </c>
      <c r="AB11" s="6">
        <f t="shared" si="0"/>
        <v>875.61023799999998</v>
      </c>
      <c r="AC11" s="6">
        <f t="shared" si="0"/>
        <v>798.28734900000006</v>
      </c>
      <c r="AD11" s="6">
        <f t="shared" si="0"/>
        <v>831.58110699999997</v>
      </c>
      <c r="AE11" s="6">
        <f t="shared" si="0"/>
        <v>819.14389400000005</v>
      </c>
      <c r="AF11" s="6">
        <f t="shared" si="0"/>
        <v>861.16964599999994</v>
      </c>
      <c r="AG11" s="6">
        <f t="shared" si="0"/>
        <v>993.23828000000015</v>
      </c>
      <c r="AH11" s="6">
        <f t="shared" si="0"/>
        <v>1155.6398909999998</v>
      </c>
      <c r="AI11" s="6">
        <f t="shared" ref="AI11:BJ11" si="1">SUM(AI5:AI10)</f>
        <v>1263.7131299999999</v>
      </c>
      <c r="AJ11" s="6">
        <f t="shared" si="1"/>
        <v>1228.4765620000003</v>
      </c>
      <c r="AK11" s="6">
        <f t="shared" si="1"/>
        <v>1131.246631</v>
      </c>
      <c r="AL11" s="6">
        <f t="shared" si="1"/>
        <v>1182.4664899999998</v>
      </c>
      <c r="AM11" s="6">
        <f t="shared" si="1"/>
        <v>992.21768799999995</v>
      </c>
      <c r="AN11" s="6">
        <f t="shared" si="1"/>
        <v>845.77822600000002</v>
      </c>
      <c r="AO11" s="6">
        <f t="shared" si="1"/>
        <v>788.55478400000004</v>
      </c>
      <c r="AP11" s="6">
        <f t="shared" si="1"/>
        <v>812.53596300000004</v>
      </c>
      <c r="AQ11" s="6">
        <f t="shared" si="1"/>
        <v>802.14263400000004</v>
      </c>
      <c r="AR11" s="6">
        <f t="shared" si="1"/>
        <v>850.09204099999999</v>
      </c>
      <c r="AS11" s="6">
        <f t="shared" si="1"/>
        <v>1008.5982100000001</v>
      </c>
      <c r="AT11" s="6">
        <f t="shared" si="1"/>
        <v>1144.7850730000002</v>
      </c>
      <c r="AU11" s="6">
        <f t="shared" si="1"/>
        <v>1279.5028889999999</v>
      </c>
      <c r="AV11" s="6">
        <f t="shared" si="1"/>
        <v>1268.1635920000001</v>
      </c>
      <c r="AW11" s="6">
        <f t="shared" si="1"/>
        <v>1106.0480609999997</v>
      </c>
      <c r="AX11" s="6">
        <f t="shared" si="1"/>
        <v>1104.5438260000003</v>
      </c>
      <c r="AY11" s="14">
        <f t="shared" si="1"/>
        <v>892.16257600000006</v>
      </c>
      <c r="AZ11" s="14">
        <f t="shared" si="1"/>
        <v>844.48056699999995</v>
      </c>
      <c r="BA11" s="14">
        <f t="shared" si="1"/>
        <v>774.91229299999998</v>
      </c>
      <c r="BB11" s="14">
        <f t="shared" si="1"/>
        <v>796.24240099999986</v>
      </c>
      <c r="BC11" s="14">
        <f t="shared" si="1"/>
        <v>793.97752300000013</v>
      </c>
      <c r="BD11" s="14">
        <f t="shared" si="1"/>
        <v>825.24165000000005</v>
      </c>
      <c r="BE11" s="14">
        <f t="shared" si="1"/>
        <v>959.53289700000005</v>
      </c>
      <c r="BF11" s="14">
        <f t="shared" si="1"/>
        <v>1085.5895219999998</v>
      </c>
      <c r="BG11" s="14">
        <f t="shared" si="1"/>
        <v>1254.2400979999998</v>
      </c>
      <c r="BH11" s="14">
        <f t="shared" si="1"/>
        <v>1295.6908740000003</v>
      </c>
      <c r="BI11" s="14">
        <f t="shared" si="1"/>
        <v>1119.5205779999999</v>
      </c>
      <c r="BJ11" s="14">
        <f t="shared" si="1"/>
        <v>1098.862453</v>
      </c>
    </row>
    <row r="12" spans="2:62">
      <c r="B12" s="7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9"/>
    </row>
    <row r="13" spans="2:62">
      <c r="B13" s="7"/>
      <c r="C13" s="10">
        <v>38443</v>
      </c>
      <c r="D13" s="10">
        <v>38473</v>
      </c>
      <c r="E13" s="10">
        <v>38504</v>
      </c>
      <c r="F13" s="10">
        <v>38534</v>
      </c>
      <c r="G13" s="10">
        <v>38565</v>
      </c>
      <c r="H13" s="10">
        <v>38596</v>
      </c>
      <c r="I13" s="10">
        <v>38626</v>
      </c>
      <c r="J13" s="10">
        <v>38657</v>
      </c>
      <c r="K13" s="10">
        <v>38687</v>
      </c>
      <c r="L13" s="10">
        <v>38718</v>
      </c>
      <c r="M13" s="10">
        <v>38749</v>
      </c>
      <c r="N13" s="10">
        <v>38777</v>
      </c>
      <c r="O13" s="10">
        <v>38808</v>
      </c>
      <c r="P13" s="10">
        <v>38838</v>
      </c>
      <c r="Q13" s="10">
        <v>38869</v>
      </c>
      <c r="R13" s="10">
        <v>38899</v>
      </c>
      <c r="S13" s="10">
        <v>38930</v>
      </c>
      <c r="T13" s="10">
        <v>38961</v>
      </c>
      <c r="U13" s="10">
        <v>38991</v>
      </c>
      <c r="V13" s="10">
        <v>39022</v>
      </c>
      <c r="W13" s="10">
        <v>39052</v>
      </c>
      <c r="X13" s="10">
        <v>39083</v>
      </c>
      <c r="Y13" s="10">
        <v>39114</v>
      </c>
      <c r="Z13" s="10">
        <v>39142</v>
      </c>
      <c r="AA13" s="10">
        <v>39173</v>
      </c>
      <c r="AB13" s="10">
        <v>39203</v>
      </c>
      <c r="AC13" s="10">
        <v>39234</v>
      </c>
      <c r="AD13" s="10">
        <v>39264</v>
      </c>
      <c r="AE13" s="10">
        <v>39295</v>
      </c>
      <c r="AF13" s="10">
        <v>39326</v>
      </c>
      <c r="AG13" s="10">
        <v>39356</v>
      </c>
      <c r="AH13" s="10">
        <v>39387</v>
      </c>
      <c r="AI13" s="10">
        <v>39417</v>
      </c>
      <c r="AJ13" s="10">
        <v>39448</v>
      </c>
      <c r="AK13" s="10">
        <v>39479</v>
      </c>
      <c r="AL13" s="10">
        <v>39508</v>
      </c>
      <c r="AM13" s="10">
        <v>39539</v>
      </c>
      <c r="AN13" s="10">
        <v>39569</v>
      </c>
      <c r="AO13" s="10">
        <v>39600</v>
      </c>
      <c r="AP13" s="10">
        <v>39630</v>
      </c>
      <c r="AQ13" s="10">
        <v>39661</v>
      </c>
      <c r="AR13" s="10">
        <v>39692</v>
      </c>
      <c r="AS13" s="10">
        <v>39722</v>
      </c>
      <c r="AT13" s="10">
        <v>39753</v>
      </c>
      <c r="AU13" s="10">
        <v>39783</v>
      </c>
      <c r="AV13" s="10">
        <v>39814</v>
      </c>
      <c r="AW13" s="10">
        <v>39845</v>
      </c>
      <c r="AX13" s="10">
        <v>39873</v>
      </c>
      <c r="AY13" s="10">
        <v>39904</v>
      </c>
      <c r="AZ13" s="10">
        <v>39934</v>
      </c>
      <c r="BA13" s="10">
        <v>39965</v>
      </c>
      <c r="BB13" s="10">
        <v>39995</v>
      </c>
      <c r="BC13" s="10">
        <v>40026</v>
      </c>
      <c r="BD13" s="10">
        <v>40057</v>
      </c>
      <c r="BE13" s="10">
        <v>40087</v>
      </c>
      <c r="BF13" s="10">
        <v>40118</v>
      </c>
      <c r="BG13" s="10">
        <v>40148</v>
      </c>
      <c r="BH13" s="10">
        <v>40179</v>
      </c>
      <c r="BI13" s="10">
        <v>40210</v>
      </c>
      <c r="BJ13" s="11">
        <v>40238</v>
      </c>
    </row>
    <row r="14" spans="2:62">
      <c r="B14" s="12" t="s">
        <v>8</v>
      </c>
      <c r="C14" s="13">
        <f>SUM(C11,C16)</f>
        <v>2163.3498050333333</v>
      </c>
      <c r="D14" s="13">
        <f t="shared" ref="D14:BJ14" si="2">SUM(D11,D16)</f>
        <v>2066.311944633333</v>
      </c>
      <c r="E14" s="13">
        <f t="shared" si="2"/>
        <v>1964.4618439333333</v>
      </c>
      <c r="F14" s="13">
        <f t="shared" si="2"/>
        <v>1960.7738431333335</v>
      </c>
      <c r="G14" s="13">
        <f t="shared" si="2"/>
        <v>1980.2195547333331</v>
      </c>
      <c r="H14" s="13">
        <f t="shared" si="2"/>
        <v>2026.7320047333333</v>
      </c>
      <c r="I14" s="13">
        <f t="shared" si="2"/>
        <v>2219.0512069333336</v>
      </c>
      <c r="J14" s="13">
        <f t="shared" si="2"/>
        <v>2433.2337182333335</v>
      </c>
      <c r="K14" s="13">
        <f t="shared" si="2"/>
        <v>2456.6838724083336</v>
      </c>
      <c r="L14" s="13">
        <f t="shared" si="2"/>
        <v>2543.1500766333329</v>
      </c>
      <c r="M14" s="13">
        <f t="shared" si="2"/>
        <v>2278.1184505803635</v>
      </c>
      <c r="N14" s="13">
        <f t="shared" si="2"/>
        <v>2490.2706513693784</v>
      </c>
      <c r="O14" s="13">
        <f t="shared" si="2"/>
        <v>2081.0543843666665</v>
      </c>
      <c r="P14" s="13">
        <f t="shared" si="2"/>
        <v>2044.3752890666667</v>
      </c>
      <c r="Q14" s="13">
        <f t="shared" si="2"/>
        <v>1944.0654056666667</v>
      </c>
      <c r="R14" s="13">
        <f t="shared" si="2"/>
        <v>1961.7598460666668</v>
      </c>
      <c r="S14" s="13">
        <f t="shared" si="2"/>
        <v>1955.1792501666664</v>
      </c>
      <c r="T14" s="13">
        <f t="shared" si="2"/>
        <v>1973.8252230666662</v>
      </c>
      <c r="U14" s="13">
        <f t="shared" si="2"/>
        <v>2190.7822882666669</v>
      </c>
      <c r="V14" s="13">
        <f t="shared" si="2"/>
        <v>2339.8345063666666</v>
      </c>
      <c r="W14" s="13">
        <f t="shared" si="2"/>
        <v>2354.0407363666664</v>
      </c>
      <c r="X14" s="13">
        <f t="shared" si="2"/>
        <v>2424.9530016666663</v>
      </c>
      <c r="Y14" s="13">
        <f t="shared" si="2"/>
        <v>2161.0167574666666</v>
      </c>
      <c r="Z14" s="13">
        <f t="shared" si="2"/>
        <v>2305.4934353666667</v>
      </c>
      <c r="AA14" s="13">
        <f t="shared" si="2"/>
        <v>2002.1077822000002</v>
      </c>
      <c r="AB14" s="13">
        <f t="shared" si="2"/>
        <v>1992.6367999000001</v>
      </c>
      <c r="AC14" s="13">
        <f t="shared" si="2"/>
        <v>1905.2436712000003</v>
      </c>
      <c r="AD14" s="13">
        <f t="shared" si="2"/>
        <v>1927.6062677</v>
      </c>
      <c r="AE14" s="13">
        <f t="shared" si="2"/>
        <v>1908.52479675</v>
      </c>
      <c r="AF14" s="13">
        <f t="shared" si="2"/>
        <v>1961.0844842000001</v>
      </c>
      <c r="AG14" s="13">
        <f t="shared" si="2"/>
        <v>2187.0357959000003</v>
      </c>
      <c r="AH14" s="13">
        <f t="shared" si="2"/>
        <v>2300.9320792000003</v>
      </c>
      <c r="AI14" s="13">
        <f t="shared" si="2"/>
        <v>2366.1686749</v>
      </c>
      <c r="AJ14" s="13">
        <f t="shared" si="2"/>
        <v>2419.4760675000002</v>
      </c>
      <c r="AK14" s="13">
        <f t="shared" si="2"/>
        <v>2245.6846158999997</v>
      </c>
      <c r="AL14" s="13">
        <f t="shared" si="2"/>
        <v>2337.6783149785851</v>
      </c>
      <c r="AM14" s="13">
        <f t="shared" si="2"/>
        <v>2116.9844305333336</v>
      </c>
      <c r="AN14" s="13">
        <f t="shared" si="2"/>
        <v>1946.6775988333329</v>
      </c>
      <c r="AO14" s="13">
        <f t="shared" si="2"/>
        <v>1862.7368347333331</v>
      </c>
      <c r="AP14" s="13">
        <f t="shared" si="2"/>
        <v>1932.8271339333332</v>
      </c>
      <c r="AQ14" s="13">
        <f t="shared" si="2"/>
        <v>1881.0518529333331</v>
      </c>
      <c r="AR14" s="13">
        <f t="shared" si="2"/>
        <v>1937.0747474533337</v>
      </c>
      <c r="AS14" s="13">
        <f t="shared" si="2"/>
        <v>2168.6003350593182</v>
      </c>
      <c r="AT14" s="13">
        <f t="shared" si="2"/>
        <v>2235.1596479613754</v>
      </c>
      <c r="AU14" s="13">
        <f t="shared" si="2"/>
        <v>2333.1420716333332</v>
      </c>
      <c r="AV14" s="13">
        <f t="shared" si="2"/>
        <v>2383.8139330166664</v>
      </c>
      <c r="AW14" s="13">
        <f t="shared" si="2"/>
        <v>2114.995613082343</v>
      </c>
      <c r="AX14" s="13">
        <f t="shared" si="2"/>
        <v>2187.6978173382104</v>
      </c>
      <c r="AY14" s="13">
        <f t="shared" si="2"/>
        <v>1872.7322384266665</v>
      </c>
      <c r="AZ14" s="13">
        <f t="shared" si="2"/>
        <v>1855.2632668400001</v>
      </c>
      <c r="BA14" s="13">
        <f t="shared" si="2"/>
        <v>1766.3195876533337</v>
      </c>
      <c r="BB14" s="13">
        <f t="shared" si="2"/>
        <v>1833.7197918416664</v>
      </c>
      <c r="BC14" s="13">
        <f t="shared" si="2"/>
        <v>1795.9613444911292</v>
      </c>
      <c r="BD14" s="13">
        <f t="shared" si="2"/>
        <v>1861.6697393916666</v>
      </c>
      <c r="BE14" s="13">
        <f t="shared" si="2"/>
        <v>2040.3990304943552</v>
      </c>
      <c r="BF14" s="13">
        <f t="shared" si="2"/>
        <v>2142.692419427086</v>
      </c>
      <c r="BG14" s="13">
        <f t="shared" si="2"/>
        <v>2290.292694483333</v>
      </c>
      <c r="BH14" s="13">
        <f t="shared" si="2"/>
        <v>2384.4800827000008</v>
      </c>
      <c r="BI14" s="13">
        <f t="shared" si="2"/>
        <v>2122.0134871823434</v>
      </c>
      <c r="BJ14" s="13">
        <f t="shared" si="2"/>
        <v>2202.4519721715437</v>
      </c>
    </row>
    <row r="15" spans="2:62">
      <c r="B15" s="12" t="s">
        <v>9</v>
      </c>
      <c r="C15" s="6">
        <v>2286.9014870333331</v>
      </c>
      <c r="D15" s="6">
        <v>2165.1893395333336</v>
      </c>
      <c r="E15" s="6">
        <v>2050.9543785333335</v>
      </c>
      <c r="F15" s="6">
        <v>2035.0779296333328</v>
      </c>
      <c r="G15" s="6">
        <v>2056.906700333333</v>
      </c>
      <c r="H15" s="6">
        <v>2123.4258787333333</v>
      </c>
      <c r="I15" s="6">
        <v>2323.4963297333329</v>
      </c>
      <c r="J15" s="6">
        <v>2519.0314963333331</v>
      </c>
      <c r="K15" s="6">
        <v>2601.1561762333326</v>
      </c>
      <c r="L15" s="6">
        <v>2658.4760681333332</v>
      </c>
      <c r="M15" s="6">
        <v>2396.9898413333322</v>
      </c>
      <c r="N15" s="6">
        <v>2637.8505813333331</v>
      </c>
      <c r="O15" s="6">
        <v>2213.4959142000002</v>
      </c>
      <c r="P15" s="6">
        <v>2182.6520367000003</v>
      </c>
      <c r="Q15" s="6">
        <v>2007.7734422000001</v>
      </c>
      <c r="R15" s="6">
        <v>2042.8935713999997</v>
      </c>
      <c r="S15" s="6">
        <v>2047.0255379</v>
      </c>
      <c r="T15" s="6">
        <v>2058.9309315999999</v>
      </c>
      <c r="U15" s="6">
        <v>2271.4618316999995</v>
      </c>
      <c r="V15" s="6">
        <v>2423.7683242999988</v>
      </c>
      <c r="W15" s="6">
        <v>2475.871611099999</v>
      </c>
      <c r="X15" s="6">
        <v>2553.9482742999999</v>
      </c>
      <c r="Y15" s="6">
        <v>2282.7937376000004</v>
      </c>
      <c r="Z15" s="6">
        <v>2465.1894853999997</v>
      </c>
      <c r="AA15" s="6">
        <v>2071.5720500333332</v>
      </c>
      <c r="AB15" s="6">
        <v>2118.7008809333329</v>
      </c>
      <c r="AC15" s="6">
        <v>1994.3418944333334</v>
      </c>
      <c r="AD15" s="6">
        <v>2045.6070248333331</v>
      </c>
      <c r="AE15" s="6">
        <v>2016.4033538333333</v>
      </c>
      <c r="AF15" s="6">
        <v>2060.6969951333335</v>
      </c>
      <c r="AG15" s="6">
        <v>2333.8357669333336</v>
      </c>
      <c r="AH15" s="6">
        <v>2421.3376028333332</v>
      </c>
      <c r="AI15" s="6">
        <v>2522.3498911333331</v>
      </c>
      <c r="AJ15" s="6">
        <v>2587.7362689333331</v>
      </c>
      <c r="AK15" s="6">
        <v>2387.805676533334</v>
      </c>
      <c r="AL15" s="6">
        <v>2403.3181204333332</v>
      </c>
      <c r="AM15" s="6">
        <v>2270.030560366667</v>
      </c>
      <c r="AN15" s="6">
        <v>2055.9204781666667</v>
      </c>
      <c r="AO15" s="6">
        <v>1969.9268068666665</v>
      </c>
      <c r="AP15" s="6">
        <v>2048.2399185666668</v>
      </c>
      <c r="AQ15" s="6">
        <v>1999.3653800666668</v>
      </c>
      <c r="AR15" s="6">
        <v>2042.6267849666667</v>
      </c>
      <c r="AS15" s="6">
        <v>2293.6211144666663</v>
      </c>
      <c r="AT15" s="6">
        <v>2340.5318941666665</v>
      </c>
      <c r="AU15" s="6">
        <v>2478.414060966667</v>
      </c>
      <c r="AV15" s="6">
        <v>2526.3101910666669</v>
      </c>
      <c r="AW15" s="6">
        <v>2234.7018178666667</v>
      </c>
      <c r="AX15" s="6">
        <v>2298.983750266666</v>
      </c>
      <c r="AY15" s="14">
        <v>1978.3441854000005</v>
      </c>
      <c r="AZ15" s="14">
        <v>2001.2144702999997</v>
      </c>
      <c r="BA15" s="14">
        <v>1870.6789448000004</v>
      </c>
      <c r="BB15" s="14">
        <v>1927.1493764000002</v>
      </c>
      <c r="BC15" s="14">
        <v>1896.3837456000001</v>
      </c>
      <c r="BD15" s="14">
        <v>1967.4387343999999</v>
      </c>
      <c r="BE15" s="14">
        <v>2167.3533099000006</v>
      </c>
      <c r="BF15" s="14">
        <v>2256.6289683</v>
      </c>
      <c r="BG15" s="14">
        <v>2445.7463365000003</v>
      </c>
      <c r="BH15" s="14">
        <v>2553.5014369</v>
      </c>
      <c r="BI15" s="14">
        <v>2264.6912436000002</v>
      </c>
      <c r="BJ15" s="14">
        <v>2344.8434243000002</v>
      </c>
    </row>
    <row r="16" spans="2:62">
      <c r="B16" s="12" t="s">
        <v>10</v>
      </c>
      <c r="C16" s="6">
        <v>1181.0829850333332</v>
      </c>
      <c r="D16" s="6">
        <v>1146.1360586333333</v>
      </c>
      <c r="E16" s="6">
        <v>1146.7566039333333</v>
      </c>
      <c r="F16" s="6">
        <v>1124.7268771333333</v>
      </c>
      <c r="G16" s="6">
        <v>1146.6409877333333</v>
      </c>
      <c r="H16" s="6">
        <v>1170.7036527333332</v>
      </c>
      <c r="I16" s="6">
        <v>1206.2894789333334</v>
      </c>
      <c r="J16" s="6">
        <v>1210.1405542333332</v>
      </c>
      <c r="K16" s="6">
        <v>1136.2355294083334</v>
      </c>
      <c r="L16" s="6">
        <v>1233.8626356333332</v>
      </c>
      <c r="M16" s="6">
        <v>1102.6155345803634</v>
      </c>
      <c r="N16" s="6">
        <v>1238.1371803693783</v>
      </c>
      <c r="O16" s="6">
        <v>1082.3124933666668</v>
      </c>
      <c r="P16" s="6">
        <v>1164.2931320666667</v>
      </c>
      <c r="Q16" s="6">
        <v>1121.2174466666668</v>
      </c>
      <c r="R16" s="6">
        <v>1138.5333670666669</v>
      </c>
      <c r="S16" s="6">
        <v>1124.7000601666664</v>
      </c>
      <c r="T16" s="6">
        <v>1128.8914300666661</v>
      </c>
      <c r="U16" s="6">
        <v>1185.0381132666669</v>
      </c>
      <c r="V16" s="6">
        <v>1183.1452573666666</v>
      </c>
      <c r="W16" s="6">
        <v>1087.7475463666665</v>
      </c>
      <c r="X16" s="6">
        <v>1182.2826986666664</v>
      </c>
      <c r="Y16" s="6">
        <v>1057.6188434666667</v>
      </c>
      <c r="Z16" s="6">
        <v>1165.1020383666666</v>
      </c>
      <c r="AA16" s="6">
        <v>1064.4926702000002</v>
      </c>
      <c r="AB16" s="6">
        <v>1117.0265619000002</v>
      </c>
      <c r="AC16" s="6">
        <v>1106.9563222000004</v>
      </c>
      <c r="AD16" s="6">
        <v>1096.0251607</v>
      </c>
      <c r="AE16" s="6">
        <v>1089.3809027499999</v>
      </c>
      <c r="AF16" s="6">
        <v>1099.9148382000001</v>
      </c>
      <c r="AG16" s="6">
        <v>1193.7975159</v>
      </c>
      <c r="AH16" s="6">
        <v>1145.2921882000005</v>
      </c>
      <c r="AI16" s="6">
        <v>1102.4555449000002</v>
      </c>
      <c r="AJ16" s="6">
        <v>1190.9995054999999</v>
      </c>
      <c r="AK16" s="6">
        <v>1114.4379848999995</v>
      </c>
      <c r="AL16" s="6">
        <v>1155.2118249785856</v>
      </c>
      <c r="AM16" s="6">
        <v>1124.7667425333334</v>
      </c>
      <c r="AN16" s="6">
        <v>1100.8993728333328</v>
      </c>
      <c r="AO16" s="6">
        <v>1074.1820507333332</v>
      </c>
      <c r="AP16" s="6">
        <v>1120.2911709333332</v>
      </c>
      <c r="AQ16" s="6">
        <v>1078.909218933333</v>
      </c>
      <c r="AR16" s="6">
        <v>1086.9827064533335</v>
      </c>
      <c r="AS16" s="6">
        <v>1160.0021250593179</v>
      </c>
      <c r="AT16" s="6">
        <v>1090.3745749613749</v>
      </c>
      <c r="AU16" s="6">
        <v>1053.6391826333333</v>
      </c>
      <c r="AV16" s="6">
        <v>1115.6503410166663</v>
      </c>
      <c r="AW16" s="6">
        <v>1008.9475520823433</v>
      </c>
      <c r="AX16" s="6">
        <v>1083.1539913382098</v>
      </c>
      <c r="AY16" s="14">
        <v>980.56966242666647</v>
      </c>
      <c r="AZ16" s="14">
        <v>1010.7826998400002</v>
      </c>
      <c r="BA16" s="14">
        <v>991.40729465333379</v>
      </c>
      <c r="BB16" s="14">
        <v>1037.4773908416664</v>
      </c>
      <c r="BC16" s="14">
        <v>1001.9838214911291</v>
      </c>
      <c r="BD16" s="14">
        <v>1036.4280893916666</v>
      </c>
      <c r="BE16" s="14">
        <v>1080.8661334943552</v>
      </c>
      <c r="BF16" s="14">
        <v>1057.102897427086</v>
      </c>
      <c r="BG16" s="14">
        <v>1036.0525964833332</v>
      </c>
      <c r="BH16" s="14">
        <v>1088.7892087000002</v>
      </c>
      <c r="BI16" s="14">
        <v>1002.4929091823435</v>
      </c>
      <c r="BJ16" s="14">
        <v>1103.5895191715438</v>
      </c>
    </row>
    <row r="19" spans="2:9">
      <c r="B19" s="16"/>
    </row>
    <row r="20" spans="2:9">
      <c r="B20" s="16"/>
    </row>
    <row r="21" spans="2:9">
      <c r="B21" s="62"/>
    </row>
    <row r="22" spans="2:9">
      <c r="B22" s="62" t="s">
        <v>79</v>
      </c>
    </row>
    <row r="23" spans="2:9">
      <c r="B23" s="62" t="s">
        <v>80</v>
      </c>
      <c r="C23" s="76" t="s">
        <v>81</v>
      </c>
      <c r="D23" s="76" t="s">
        <v>82</v>
      </c>
      <c r="E23" s="76" t="s">
        <v>83</v>
      </c>
      <c r="F23" s="76" t="s">
        <v>84</v>
      </c>
      <c r="G23" s="76" t="s">
        <v>85</v>
      </c>
      <c r="I23" s="76" t="s">
        <v>86</v>
      </c>
    </row>
    <row r="24" spans="2:9">
      <c r="B24" s="77" t="s">
        <v>87</v>
      </c>
      <c r="C24" s="18">
        <f>SUM(C15:N15)</f>
        <v>27855.456206899991</v>
      </c>
      <c r="D24" s="18">
        <f>SUM(O15:Z15)</f>
        <v>27025.804698399996</v>
      </c>
      <c r="E24" s="18">
        <f>SUM(AA15:AL15)</f>
        <v>26963.705526000005</v>
      </c>
      <c r="F24" s="18">
        <f>SUM(AM15:AX15)</f>
        <v>26558.672757800003</v>
      </c>
      <c r="G24" s="18">
        <f>SUM(AY15:BJ15)</f>
        <v>25673.974176399999</v>
      </c>
      <c r="I24" s="78">
        <f>SUM(D24:E24)</f>
        <v>53989.510224400001</v>
      </c>
    </row>
    <row r="25" spans="2:9">
      <c r="B25" s="77" t="s">
        <v>88</v>
      </c>
      <c r="C25" s="18">
        <f>SUM(C11:N11)+SUM(C16:N16)</f>
        <v>26582.356972358073</v>
      </c>
      <c r="D25" s="18">
        <f>SUM(O11:Z11)+SUM(O16:Z16)</f>
        <v>25736.380123899995</v>
      </c>
      <c r="E25" s="18">
        <f>SUM(AA11:AL11)+SUM(AA16:AL16)</f>
        <v>25554.179350328588</v>
      </c>
      <c r="F25" s="18">
        <f>SUM(AM11:AX11)+SUM(AM16:AX16)</f>
        <v>25100.762016511246</v>
      </c>
      <c r="G25" s="18">
        <f>SUM(AY11:BJ11)+SUM(AY16:BJ16)</f>
        <v>24167.995655103125</v>
      </c>
      <c r="I25" s="78">
        <f>SUM(D25:E25)</f>
        <v>51290.559474228583</v>
      </c>
    </row>
    <row r="26" spans="2:9">
      <c r="B26" s="77" t="s">
        <v>89</v>
      </c>
      <c r="C26" s="18">
        <f>C24-C25</f>
        <v>1273.0992345419181</v>
      </c>
      <c r="D26" s="18">
        <f t="shared" ref="D26:I26" si="3">D24-D25</f>
        <v>1289.4245745000007</v>
      </c>
      <c r="E26" s="18">
        <f t="shared" si="3"/>
        <v>1409.5261756714171</v>
      </c>
      <c r="F26" s="18">
        <f t="shared" si="3"/>
        <v>1457.910741288757</v>
      </c>
      <c r="G26" s="18">
        <f t="shared" si="3"/>
        <v>1505.9785212968745</v>
      </c>
      <c r="I26" s="18">
        <f t="shared" si="3"/>
        <v>2698.9507501714179</v>
      </c>
    </row>
    <row r="27" spans="2:9">
      <c r="B27" s="77" t="s">
        <v>90</v>
      </c>
      <c r="C27" s="17">
        <f>C26/C25</f>
        <v>4.7892639312073153E-2</v>
      </c>
      <c r="D27" s="17">
        <f t="shared" ref="D27:I27" si="4">D26/D25</f>
        <v>5.0101240667586401E-2</v>
      </c>
      <c r="E27" s="17">
        <f t="shared" si="4"/>
        <v>5.515834245145864E-2</v>
      </c>
      <c r="F27" s="17">
        <f t="shared" si="4"/>
        <v>5.8082329943997132E-2</v>
      </c>
      <c r="G27" s="17">
        <f t="shared" si="4"/>
        <v>6.2312925854026459E-2</v>
      </c>
      <c r="I27" s="17">
        <f t="shared" si="4"/>
        <v>5.2620809323156839E-2</v>
      </c>
    </row>
  </sheetData>
  <pageMargins left="0.70866141732283472" right="0.70866141732283472" top="0.74803149606299213" bottom="0.74803149606299213" header="0.31496062992125984" footer="0.31496062992125984"/>
  <pageSetup paperSize="9" scale="2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BJ43"/>
  <sheetViews>
    <sheetView workbookViewId="0">
      <pane xSplit="2" ySplit="4" topLeftCell="C5" activePane="bottomRight" state="frozen"/>
      <selection pane="topRight" activeCell="C1" sqref="C1"/>
      <selection pane="bottomLeft" activeCell="A3" sqref="A3"/>
      <selection pane="bottomRight"/>
    </sheetView>
  </sheetViews>
  <sheetFormatPr defaultRowHeight="15"/>
  <cols>
    <col min="1" max="1" width="8.28515625" customWidth="1"/>
    <col min="2" max="2" width="25" customWidth="1"/>
    <col min="3" max="3" width="11.28515625" bestFit="1" customWidth="1"/>
    <col min="63" max="64" width="10.5703125" bestFit="1" customWidth="1"/>
  </cols>
  <sheetData>
    <row r="1" spans="1:62">
      <c r="B1" s="62" t="s">
        <v>131</v>
      </c>
    </row>
    <row r="3" spans="1:62">
      <c r="A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</row>
    <row r="4" spans="1:62">
      <c r="A4" s="1"/>
      <c r="B4" s="2" t="s">
        <v>0</v>
      </c>
      <c r="C4" s="3">
        <v>38443</v>
      </c>
      <c r="D4" s="3">
        <v>38473</v>
      </c>
      <c r="E4" s="3">
        <v>38504</v>
      </c>
      <c r="F4" s="3">
        <v>38534</v>
      </c>
      <c r="G4" s="3">
        <v>38565</v>
      </c>
      <c r="H4" s="3">
        <v>38596</v>
      </c>
      <c r="I4" s="3">
        <v>38626</v>
      </c>
      <c r="J4" s="3">
        <v>38657</v>
      </c>
      <c r="K4" s="3">
        <v>38687</v>
      </c>
      <c r="L4" s="3">
        <v>38718</v>
      </c>
      <c r="M4" s="3">
        <v>38749</v>
      </c>
      <c r="N4" s="3">
        <v>38777</v>
      </c>
      <c r="O4" s="3">
        <v>38808</v>
      </c>
      <c r="P4" s="3">
        <v>38838</v>
      </c>
      <c r="Q4" s="3">
        <v>38869</v>
      </c>
      <c r="R4" s="3">
        <v>38899</v>
      </c>
      <c r="S4" s="3">
        <v>38930</v>
      </c>
      <c r="T4" s="3">
        <v>38961</v>
      </c>
      <c r="U4" s="3">
        <v>38991</v>
      </c>
      <c r="V4" s="3">
        <v>39022</v>
      </c>
      <c r="W4" s="3">
        <v>39052</v>
      </c>
      <c r="X4" s="3">
        <v>39083</v>
      </c>
      <c r="Y4" s="3">
        <v>39114</v>
      </c>
      <c r="Z4" s="3">
        <v>39142</v>
      </c>
      <c r="AA4" s="3">
        <v>39173</v>
      </c>
      <c r="AB4" s="3">
        <v>39203</v>
      </c>
      <c r="AC4" s="3">
        <v>39234</v>
      </c>
      <c r="AD4" s="3">
        <v>39264</v>
      </c>
      <c r="AE4" s="3">
        <v>39295</v>
      </c>
      <c r="AF4" s="3">
        <v>39326</v>
      </c>
      <c r="AG4" s="3">
        <v>39356</v>
      </c>
      <c r="AH4" s="3">
        <v>39387</v>
      </c>
      <c r="AI4" s="3">
        <v>39417</v>
      </c>
      <c r="AJ4" s="3">
        <v>39448</v>
      </c>
      <c r="AK4" s="3">
        <v>39479</v>
      </c>
      <c r="AL4" s="3">
        <v>39508</v>
      </c>
      <c r="AM4" s="3">
        <v>39539</v>
      </c>
      <c r="AN4" s="3">
        <v>39569</v>
      </c>
      <c r="AO4" s="3">
        <v>39600</v>
      </c>
      <c r="AP4" s="3">
        <v>39630</v>
      </c>
      <c r="AQ4" s="3">
        <v>39661</v>
      </c>
      <c r="AR4" s="3">
        <v>39692</v>
      </c>
      <c r="AS4" s="3">
        <v>39722</v>
      </c>
      <c r="AT4" s="3">
        <v>39753</v>
      </c>
      <c r="AU4" s="3">
        <v>39783</v>
      </c>
      <c r="AV4" s="3">
        <v>39814</v>
      </c>
      <c r="AW4" s="3">
        <v>39845</v>
      </c>
      <c r="AX4" s="3">
        <v>39873</v>
      </c>
      <c r="AY4" s="3">
        <v>39904</v>
      </c>
      <c r="AZ4" s="3">
        <v>39934</v>
      </c>
      <c r="BA4" s="3">
        <v>39965</v>
      </c>
      <c r="BB4" s="3">
        <v>39995</v>
      </c>
      <c r="BC4" s="3">
        <v>40026</v>
      </c>
      <c r="BD4" s="3">
        <v>40057</v>
      </c>
      <c r="BE4" s="3">
        <v>40087</v>
      </c>
      <c r="BF4" s="3">
        <v>40118</v>
      </c>
      <c r="BG4" s="3">
        <v>40148</v>
      </c>
      <c r="BH4" s="3">
        <v>40179</v>
      </c>
      <c r="BI4" s="3">
        <v>40210</v>
      </c>
      <c r="BJ4" s="3">
        <v>40238</v>
      </c>
    </row>
    <row r="5" spans="1:62">
      <c r="A5" s="1"/>
      <c r="B5" s="5" t="s">
        <v>1</v>
      </c>
      <c r="C5" s="20">
        <v>963.17147199999999</v>
      </c>
      <c r="D5" s="20">
        <v>898.88306399999988</v>
      </c>
      <c r="E5" s="20">
        <v>801.60278700000003</v>
      </c>
      <c r="F5" s="20">
        <v>824.26511699999992</v>
      </c>
      <c r="G5" s="20">
        <v>824.24982199999988</v>
      </c>
      <c r="H5" s="20">
        <v>871.65681099999995</v>
      </c>
      <c r="I5" s="20">
        <v>1038.854235</v>
      </c>
      <c r="J5" s="20">
        <v>1247.805719</v>
      </c>
      <c r="K5" s="20">
        <v>1346.484563</v>
      </c>
      <c r="L5" s="20">
        <v>1327.3159919999998</v>
      </c>
      <c r="M5" s="20">
        <v>1097.5858994285716</v>
      </c>
      <c r="N5" s="20">
        <v>0</v>
      </c>
      <c r="O5" s="21">
        <v>984.12310300000013</v>
      </c>
      <c r="P5" s="21">
        <v>865.81467399999997</v>
      </c>
      <c r="Q5" s="21">
        <v>820.32550399999991</v>
      </c>
      <c r="R5" s="21">
        <v>828.94790599999999</v>
      </c>
      <c r="S5" s="21">
        <v>837.03333799999996</v>
      </c>
      <c r="T5" s="21">
        <v>853.37618999999995</v>
      </c>
      <c r="U5" s="21">
        <v>1028.5017780000001</v>
      </c>
      <c r="V5" s="21">
        <v>1178.8768300000002</v>
      </c>
      <c r="W5" s="21">
        <v>1280.7172109999999</v>
      </c>
      <c r="X5" s="21">
        <v>1246.6784281666667</v>
      </c>
      <c r="Y5" s="21">
        <v>1017.1677526785713</v>
      </c>
      <c r="Z5" s="21">
        <v>0</v>
      </c>
      <c r="AA5" s="22">
        <v>933.40273800000011</v>
      </c>
      <c r="AB5" s="22">
        <v>856.35539700000004</v>
      </c>
      <c r="AC5" s="22">
        <v>772.55204199999991</v>
      </c>
      <c r="AD5" s="22">
        <v>809.93651399999999</v>
      </c>
      <c r="AE5" s="22">
        <v>811.87895400000002</v>
      </c>
      <c r="AF5" s="22">
        <v>866.67721900000004</v>
      </c>
      <c r="AG5" s="22">
        <v>1012.586493</v>
      </c>
      <c r="AH5" s="22">
        <v>1196.853728</v>
      </c>
      <c r="AI5" s="22">
        <v>1311.6840749999999</v>
      </c>
      <c r="AJ5" s="22">
        <v>1270.0192339999999</v>
      </c>
      <c r="AK5" s="22">
        <v>951.72121938461532</v>
      </c>
      <c r="AL5" s="22">
        <v>0</v>
      </c>
      <c r="AM5" s="23">
        <v>996.06307599999991</v>
      </c>
      <c r="AN5" s="23">
        <v>838.34887500000002</v>
      </c>
      <c r="AO5" s="23">
        <v>778.26681000000008</v>
      </c>
      <c r="AP5" s="23">
        <v>807.48378500000001</v>
      </c>
      <c r="AQ5" s="23">
        <v>808.67079899999987</v>
      </c>
      <c r="AR5" s="23">
        <v>870.88100400000008</v>
      </c>
      <c r="AS5" s="23">
        <v>1049.9878180000001</v>
      </c>
      <c r="AT5" s="23">
        <v>1212.3161789999997</v>
      </c>
      <c r="AU5" s="23">
        <v>1357.2090119999998</v>
      </c>
      <c r="AV5" s="23">
        <v>1322.3300490000001</v>
      </c>
      <c r="AW5" s="23">
        <v>911.09231007142853</v>
      </c>
      <c r="AX5" s="23">
        <v>0</v>
      </c>
      <c r="AY5" s="24">
        <v>907.41279000000009</v>
      </c>
      <c r="AZ5" s="24">
        <v>846.29587100000003</v>
      </c>
      <c r="BA5" s="24">
        <v>772.45807699999966</v>
      </c>
      <c r="BB5" s="24">
        <v>794.18391299999973</v>
      </c>
      <c r="BC5" s="24">
        <v>795.03903399999979</v>
      </c>
      <c r="BD5" s="24">
        <v>830.81527699999992</v>
      </c>
      <c r="BE5" s="24">
        <v>976.84995200000003</v>
      </c>
      <c r="BF5" s="24">
        <v>1117.4687990000007</v>
      </c>
      <c r="BG5" s="24">
        <v>1294.0532530000003</v>
      </c>
      <c r="BH5" s="24">
        <v>1332.7389739999999</v>
      </c>
      <c r="BI5" s="24">
        <v>857.32817625000007</v>
      </c>
      <c r="BJ5" s="24">
        <v>0</v>
      </c>
    </row>
    <row r="6" spans="1:62">
      <c r="A6" s="1"/>
      <c r="B6" s="5" t="s">
        <v>2</v>
      </c>
      <c r="C6" s="20">
        <v>-6.5991999999999967E-2</v>
      </c>
      <c r="D6" s="20">
        <v>2.7854680000000003</v>
      </c>
      <c r="E6" s="20">
        <v>5.3544879999999999</v>
      </c>
      <c r="F6" s="20">
        <v>5.0663149999999995</v>
      </c>
      <c r="G6" s="20">
        <v>3.1619329999999999</v>
      </c>
      <c r="H6" s="20">
        <v>2.0296959999999999</v>
      </c>
      <c r="I6" s="20">
        <v>-16.970754000000014</v>
      </c>
      <c r="J6" s="20">
        <v>1.3583219999999998</v>
      </c>
      <c r="K6" s="20">
        <v>-3.8938809999999999</v>
      </c>
      <c r="L6" s="20">
        <v>-4.06271</v>
      </c>
      <c r="M6" s="20">
        <v>-6.5224621428571421</v>
      </c>
      <c r="N6" s="20">
        <v>0</v>
      </c>
      <c r="O6" s="21">
        <v>0.45835000000000004</v>
      </c>
      <c r="P6" s="21">
        <v>3.3486670000000003</v>
      </c>
      <c r="Q6" s="21">
        <v>4.8484760000000007</v>
      </c>
      <c r="R6" s="21">
        <v>2.7217070000000003</v>
      </c>
      <c r="S6" s="21">
        <v>0.17865300000000026</v>
      </c>
      <c r="T6" s="21">
        <v>-1.5049230000000002</v>
      </c>
      <c r="U6" s="21">
        <v>-1.00115</v>
      </c>
      <c r="V6" s="21">
        <v>-3.4849479999999997</v>
      </c>
      <c r="W6" s="21">
        <v>-6.3576859999999993</v>
      </c>
      <c r="X6" s="21">
        <v>-7.243983899999999</v>
      </c>
      <c r="Y6" s="21">
        <v>-3.2026705357142862</v>
      </c>
      <c r="Z6" s="21">
        <v>0</v>
      </c>
      <c r="AA6" s="22">
        <v>-2.046856</v>
      </c>
      <c r="AB6" s="22">
        <v>-1.8206729999999998</v>
      </c>
      <c r="AC6" s="22">
        <v>1.3255639999999997</v>
      </c>
      <c r="AD6" s="22">
        <v>4.7783150000000001</v>
      </c>
      <c r="AE6" s="22">
        <v>8.5720839999999985</v>
      </c>
      <c r="AF6" s="22">
        <v>5.0696870000000001</v>
      </c>
      <c r="AG6" s="22">
        <v>3.3576480000000002</v>
      </c>
      <c r="AH6" s="22">
        <v>3.0908339999999996</v>
      </c>
      <c r="AI6" s="22">
        <v>-1.9960570000000006</v>
      </c>
      <c r="AJ6" s="22">
        <v>-6.3364149999999988</v>
      </c>
      <c r="AK6" s="22">
        <v>-5.5137553846153846</v>
      </c>
      <c r="AL6" s="22">
        <v>0</v>
      </c>
      <c r="AM6" s="23">
        <v>-3.3200369999999997</v>
      </c>
      <c r="AN6" s="23">
        <v>-0.24291800000000002</v>
      </c>
      <c r="AO6" s="23">
        <v>2.9276799999999996</v>
      </c>
      <c r="AP6" s="23">
        <v>4.983206</v>
      </c>
      <c r="AQ6" s="23">
        <v>5.8889659999999981</v>
      </c>
      <c r="AR6" s="23">
        <v>3.507279</v>
      </c>
      <c r="AS6" s="23">
        <v>2.4314010000000001</v>
      </c>
      <c r="AT6" s="23">
        <v>2.4789010000000009</v>
      </c>
      <c r="AU6" s="23">
        <v>-9.3875250000000019</v>
      </c>
      <c r="AV6" s="23">
        <v>-15.856626</v>
      </c>
      <c r="AW6" s="23">
        <v>0</v>
      </c>
      <c r="AX6" s="23">
        <v>0</v>
      </c>
      <c r="AY6" s="24">
        <v>-8.0316230000000033</v>
      </c>
      <c r="AZ6" s="24">
        <v>-4.4146909999999986</v>
      </c>
      <c r="BA6" s="24">
        <v>1.1686269999999999</v>
      </c>
      <c r="BB6" s="24">
        <v>3.3389419999999994</v>
      </c>
      <c r="BC6" s="24">
        <v>5.2052760000000005</v>
      </c>
      <c r="BD6" s="24">
        <v>2.7740250000000004</v>
      </c>
      <c r="BE6" s="24">
        <v>2.5967579999999999</v>
      </c>
      <c r="BF6" s="24">
        <v>1.1504179999999999</v>
      </c>
      <c r="BG6" s="24">
        <v>-3.8873470000000001</v>
      </c>
      <c r="BH6" s="24">
        <v>-8.9786239999999946</v>
      </c>
      <c r="BI6" s="24">
        <v>-7.1740582499999999</v>
      </c>
      <c r="BJ6" s="24">
        <v>0</v>
      </c>
    </row>
    <row r="7" spans="1:62">
      <c r="A7" s="1"/>
      <c r="B7" s="5" t="s">
        <v>3</v>
      </c>
      <c r="C7" s="20">
        <v>-6.5874049999999995</v>
      </c>
      <c r="D7" s="20">
        <v>-1.5861329999999998</v>
      </c>
      <c r="E7" s="20">
        <v>4.9968369999999993</v>
      </c>
      <c r="F7" s="20">
        <v>13.444681999999997</v>
      </c>
      <c r="G7" s="20">
        <v>12.951099000000001</v>
      </c>
      <c r="H7" s="20">
        <v>5.4964639999999996</v>
      </c>
      <c r="I7" s="20">
        <v>5.6764889999999992</v>
      </c>
      <c r="J7" s="20">
        <v>4.5643390000000013</v>
      </c>
      <c r="K7" s="20">
        <v>1.0129810000000143</v>
      </c>
      <c r="L7" s="20">
        <v>-3.7889629999999999</v>
      </c>
      <c r="M7" s="20">
        <v>-9.6044464285714302</v>
      </c>
      <c r="N7" s="20">
        <v>0</v>
      </c>
      <c r="O7" s="21">
        <v>-7.6018259999999991</v>
      </c>
      <c r="P7" s="21">
        <v>-0.82141699999999929</v>
      </c>
      <c r="Q7" s="21">
        <v>5.3286719999999992</v>
      </c>
      <c r="R7" s="21">
        <v>11.212425000000001</v>
      </c>
      <c r="S7" s="21">
        <v>6.7487889999999995</v>
      </c>
      <c r="T7" s="21">
        <v>-0.86915999999999916</v>
      </c>
      <c r="U7" s="21">
        <v>-4.5535149999999991</v>
      </c>
      <c r="V7" s="21">
        <v>-3.5863519999999989</v>
      </c>
      <c r="W7" s="21">
        <v>-5.1955559999999998</v>
      </c>
      <c r="X7" s="21">
        <v>-11.545586266666668</v>
      </c>
      <c r="Y7" s="21">
        <v>-11.675916071428572</v>
      </c>
      <c r="Z7" s="21">
        <v>0</v>
      </c>
      <c r="AA7" s="22">
        <v>-2.4447160000000006</v>
      </c>
      <c r="AB7" s="22">
        <v>-1.63269</v>
      </c>
      <c r="AC7" s="22">
        <v>-1.2853890000000008</v>
      </c>
      <c r="AD7" s="22">
        <v>1.8528180000000005</v>
      </c>
      <c r="AE7" s="22">
        <v>15.605469000000001</v>
      </c>
      <c r="AF7" s="22">
        <v>17.012095000000002</v>
      </c>
      <c r="AG7" s="22">
        <v>11.996383</v>
      </c>
      <c r="AH7" s="22">
        <v>8.8755480000000002</v>
      </c>
      <c r="AI7" s="22">
        <v>3.4533209999999999</v>
      </c>
      <c r="AJ7" s="22">
        <v>-4.1217279999999992</v>
      </c>
      <c r="AK7" s="22">
        <v>-12.814821230769232</v>
      </c>
      <c r="AL7" s="22">
        <v>0</v>
      </c>
      <c r="AM7" s="23">
        <v>-9.5607489999999995</v>
      </c>
      <c r="AN7" s="23">
        <v>-7.9304310000000013</v>
      </c>
      <c r="AO7" s="23">
        <v>-1.766729</v>
      </c>
      <c r="AP7" s="23">
        <v>4.5462720000000001</v>
      </c>
      <c r="AQ7" s="23">
        <v>11.835543000000001</v>
      </c>
      <c r="AR7" s="23">
        <v>9.9602270000000015</v>
      </c>
      <c r="AS7" s="23">
        <v>7.1463980000000014</v>
      </c>
      <c r="AT7" s="23">
        <v>2.5544850000000001</v>
      </c>
      <c r="AU7" s="23">
        <v>-6.0362410000000013</v>
      </c>
      <c r="AV7" s="23">
        <v>-15.834735</v>
      </c>
      <c r="AW7" s="23">
        <v>-30.005064571428569</v>
      </c>
      <c r="AX7" s="23">
        <v>0</v>
      </c>
      <c r="AY7" s="24">
        <v>-27.446852999999997</v>
      </c>
      <c r="AZ7" s="24">
        <v>-25.00413</v>
      </c>
      <c r="BA7" s="24">
        <v>-9.3899330000000027</v>
      </c>
      <c r="BB7" s="24">
        <v>0.33448600000000045</v>
      </c>
      <c r="BC7" s="24">
        <v>8.6099589999999999</v>
      </c>
      <c r="BD7" s="24">
        <v>5.1588279999999997</v>
      </c>
      <c r="BE7" s="24">
        <v>4.6737689999999983</v>
      </c>
      <c r="BF7" s="24">
        <v>5.0951829999999978</v>
      </c>
      <c r="BG7" s="24">
        <v>0.50581399999999943</v>
      </c>
      <c r="BH7" s="24">
        <v>-4.5213230000000024</v>
      </c>
      <c r="BI7" s="24">
        <v>-9.3661785000000002</v>
      </c>
      <c r="BJ7" s="24">
        <v>0</v>
      </c>
    </row>
    <row r="8" spans="1:62">
      <c r="A8" s="1"/>
      <c r="B8" s="5" t="s">
        <v>4</v>
      </c>
      <c r="C8" s="20">
        <v>-0.80570099999999989</v>
      </c>
      <c r="D8" s="20">
        <v>-1.708893</v>
      </c>
      <c r="E8" s="20">
        <v>-2.3027740000000003</v>
      </c>
      <c r="F8" s="20">
        <v>-0.10304799999999954</v>
      </c>
      <c r="G8" s="20">
        <v>1.1808810000000001</v>
      </c>
      <c r="H8" s="20">
        <v>2.6183780000000003</v>
      </c>
      <c r="I8" s="20">
        <v>3.8566729999999998</v>
      </c>
      <c r="J8" s="20">
        <v>4.2528939999999995</v>
      </c>
      <c r="K8" s="20">
        <v>2.3897569999999999</v>
      </c>
      <c r="L8" s="20">
        <v>0.91198000000000001</v>
      </c>
      <c r="M8" s="20">
        <v>1.12554</v>
      </c>
      <c r="N8" s="20">
        <v>0</v>
      </c>
      <c r="O8" s="21">
        <v>-1.50949</v>
      </c>
      <c r="P8" s="21">
        <v>-4.7498180000000003</v>
      </c>
      <c r="Q8" s="21">
        <v>-3.426701</v>
      </c>
      <c r="R8" s="21">
        <v>-1.9955560000000001</v>
      </c>
      <c r="S8" s="21">
        <v>0.44302200000000003</v>
      </c>
      <c r="T8" s="21">
        <v>2.0168940000000002</v>
      </c>
      <c r="U8" s="21">
        <v>1.3072260000000002</v>
      </c>
      <c r="V8" s="21">
        <v>0.66201500000000002</v>
      </c>
      <c r="W8" s="21">
        <v>-0.89214199999999999</v>
      </c>
      <c r="X8" s="21">
        <v>-1.2650614333333332</v>
      </c>
      <c r="Y8" s="21">
        <v>-2.2543678571428569</v>
      </c>
      <c r="Z8" s="21">
        <v>0</v>
      </c>
      <c r="AA8" s="22">
        <v>-1.0238339999999999</v>
      </c>
      <c r="AB8" s="22">
        <v>-5.6287919999999998</v>
      </c>
      <c r="AC8" s="22">
        <v>-5.5939799999999993</v>
      </c>
      <c r="AD8" s="22">
        <v>-5.1584769999999995</v>
      </c>
      <c r="AE8" s="22">
        <v>0.8560239999999999</v>
      </c>
      <c r="AF8" s="22">
        <v>2.4038429999999997</v>
      </c>
      <c r="AG8" s="22">
        <v>3.425173</v>
      </c>
      <c r="AH8" s="22">
        <v>5.4233080000000005</v>
      </c>
      <c r="AI8" s="22">
        <v>4.6918449999999989</v>
      </c>
      <c r="AJ8" s="22">
        <v>4.7048940000000004</v>
      </c>
      <c r="AK8" s="22">
        <v>1.179459</v>
      </c>
      <c r="AL8" s="22">
        <v>0</v>
      </c>
      <c r="AM8" s="23">
        <v>-2.3789099999999999</v>
      </c>
      <c r="AN8" s="23">
        <v>-5.0011349000000012</v>
      </c>
      <c r="AO8" s="23">
        <v>-5.1697049999999996</v>
      </c>
      <c r="AP8" s="23">
        <v>-4.587523</v>
      </c>
      <c r="AQ8" s="23">
        <v>-0.81891200000000008</v>
      </c>
      <c r="AR8" s="23">
        <v>0.51317000000000068</v>
      </c>
      <c r="AS8" s="23">
        <v>1.3029649999999999</v>
      </c>
      <c r="AT8" s="23">
        <v>0.76665700000000014</v>
      </c>
      <c r="AU8" s="23">
        <v>1.32704</v>
      </c>
      <c r="AV8" s="23">
        <v>-1.4292320000000003</v>
      </c>
      <c r="AW8" s="23">
        <v>-4.7366730714285721</v>
      </c>
      <c r="AX8" s="23">
        <v>0</v>
      </c>
      <c r="AY8" s="24">
        <v>-7.9666050000000004</v>
      </c>
      <c r="AZ8" s="24">
        <v>-14.881491000000002</v>
      </c>
      <c r="BA8" s="24">
        <v>-12.696954999999999</v>
      </c>
      <c r="BB8" s="24">
        <v>-13.099954000000006</v>
      </c>
      <c r="BC8" s="24">
        <v>-9.1002410000000076</v>
      </c>
      <c r="BD8" s="24">
        <v>-2.9609660000000044</v>
      </c>
      <c r="BE8" s="24">
        <v>-2.4957640000000016</v>
      </c>
      <c r="BF8" s="24">
        <v>1.0237350000000001</v>
      </c>
      <c r="BG8" s="24">
        <v>1.5143109999999993</v>
      </c>
      <c r="BH8" s="24">
        <v>0.21063300000000013</v>
      </c>
      <c r="BI8" s="24">
        <v>-1.5707152499999997</v>
      </c>
      <c r="BJ8" s="24">
        <v>0</v>
      </c>
    </row>
    <row r="9" spans="1:62">
      <c r="A9" s="1"/>
      <c r="B9" s="5" t="s">
        <v>5</v>
      </c>
      <c r="C9" s="20">
        <v>-9.321699999999998E-2</v>
      </c>
      <c r="D9" s="20">
        <v>-0.27601799999999993</v>
      </c>
      <c r="E9" s="20">
        <v>-1.5139000000000034E-2</v>
      </c>
      <c r="F9" s="20">
        <v>0.58823500000000006</v>
      </c>
      <c r="G9" s="20">
        <v>0.19947699999999985</v>
      </c>
      <c r="H9" s="20">
        <v>0.29277800000000015</v>
      </c>
      <c r="I9" s="20">
        <v>0.35482600000000003</v>
      </c>
      <c r="J9" s="20">
        <v>0.11643000000000001</v>
      </c>
      <c r="K9" s="20">
        <v>8.1141999999999964E-2</v>
      </c>
      <c r="L9" s="20">
        <v>-0.11244100000000003</v>
      </c>
      <c r="M9" s="20">
        <v>9.3575000000000005E-2</v>
      </c>
      <c r="N9" s="20">
        <v>0</v>
      </c>
      <c r="O9" s="21">
        <v>-2.4893000000000002E-2</v>
      </c>
      <c r="P9" s="21">
        <v>-0.66336200000000001</v>
      </c>
      <c r="Q9" s="21">
        <v>0.33460899999999993</v>
      </c>
      <c r="R9" s="21">
        <v>3.5388000000000031E-2</v>
      </c>
      <c r="S9" s="21">
        <v>0.25099300000000008</v>
      </c>
      <c r="T9" s="21">
        <v>5.8785999999999998E-2</v>
      </c>
      <c r="U9" s="21">
        <v>-0.19867700000000002</v>
      </c>
      <c r="V9" s="21">
        <v>-0.25448299999999996</v>
      </c>
      <c r="W9" s="21">
        <v>-0.12345100000000002</v>
      </c>
      <c r="X9" s="21">
        <v>-8.0589666666666657E-2</v>
      </c>
      <c r="Y9" s="21">
        <v>-0.1301357142857143</v>
      </c>
      <c r="Z9" s="21">
        <v>0</v>
      </c>
      <c r="AA9" s="22">
        <v>-4.346899999999998E-2</v>
      </c>
      <c r="AB9" s="22">
        <v>4.0127999999999983E-2</v>
      </c>
      <c r="AC9" s="22">
        <v>0.18751699999999988</v>
      </c>
      <c r="AD9" s="22">
        <v>5.2482999999999946E-2</v>
      </c>
      <c r="AE9" s="22">
        <v>0.29154899999999995</v>
      </c>
      <c r="AF9" s="22">
        <v>8.0408999999999939E-2</v>
      </c>
      <c r="AG9" s="22">
        <v>0.10559600000000006</v>
      </c>
      <c r="AH9" s="22">
        <v>0.55364999999999998</v>
      </c>
      <c r="AI9" s="22">
        <v>0.160547</v>
      </c>
      <c r="AJ9" s="22">
        <v>0.5573809999999999</v>
      </c>
      <c r="AK9" s="22">
        <v>0.24938307692307693</v>
      </c>
      <c r="AL9" s="22">
        <v>0</v>
      </c>
      <c r="AM9" s="23">
        <v>-1.2470840000000001</v>
      </c>
      <c r="AN9" s="23">
        <v>-6.5650000000000543E-3</v>
      </c>
      <c r="AO9" s="23">
        <v>-0.50995000000000001</v>
      </c>
      <c r="AP9" s="23">
        <v>-0.79335100000000003</v>
      </c>
      <c r="AQ9" s="23">
        <v>-2.0084330000000001</v>
      </c>
      <c r="AR9" s="23">
        <v>-1.4935610000000001</v>
      </c>
      <c r="AS9" s="23">
        <v>-1.2141230000000001</v>
      </c>
      <c r="AT9" s="23">
        <v>-2.9429590000000001</v>
      </c>
      <c r="AU9" s="23">
        <v>-2.3021890000000003</v>
      </c>
      <c r="AV9" s="23">
        <v>-4.0738519999999996</v>
      </c>
      <c r="AW9" s="23">
        <v>-3.482325785714286</v>
      </c>
      <c r="AX9" s="23">
        <v>0</v>
      </c>
      <c r="AY9" s="24">
        <v>-12.166388</v>
      </c>
      <c r="AZ9" s="24">
        <v>-12.247414000000008</v>
      </c>
      <c r="BA9" s="24">
        <v>-7.5397979999999993</v>
      </c>
      <c r="BB9" s="24">
        <v>-6.6993809999999989</v>
      </c>
      <c r="BC9" s="24">
        <v>-8.632586000000007</v>
      </c>
      <c r="BD9" s="24">
        <v>-7.9440770000000001</v>
      </c>
      <c r="BE9" s="24">
        <v>-8.5835630000000052</v>
      </c>
      <c r="BF9" s="24">
        <v>-10.506683000000002</v>
      </c>
      <c r="BG9" s="24">
        <v>-10.817464000000001</v>
      </c>
      <c r="BH9" s="24">
        <v>-12.268231000000004</v>
      </c>
      <c r="BI9" s="24">
        <v>-8.8350794999999991</v>
      </c>
      <c r="BJ9" s="24">
        <v>0</v>
      </c>
    </row>
    <row r="10" spans="1:62">
      <c r="A10" s="1"/>
      <c r="B10" s="5" t="s">
        <v>6</v>
      </c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4">
        <v>-4.1436159999999997</v>
      </c>
      <c r="AZ10" s="24">
        <v>-5.1477790000000025</v>
      </c>
      <c r="BA10" s="24">
        <v>-5.2453059999999985</v>
      </c>
      <c r="BB10" s="24">
        <v>-2.8455360000000001</v>
      </c>
      <c r="BC10" s="24">
        <v>-4.7125559999999984</v>
      </c>
      <c r="BD10" s="24">
        <v>-3.5101370000000007</v>
      </c>
      <c r="BE10" s="24">
        <v>-0.50744599999999984</v>
      </c>
      <c r="BF10" s="24">
        <v>-3.9544299999999999</v>
      </c>
      <c r="BG10" s="24">
        <v>-1.6742300000000001</v>
      </c>
      <c r="BH10" s="24">
        <v>-1.6835959999999999</v>
      </c>
      <c r="BI10" s="24">
        <v>-2.6280277499999998</v>
      </c>
      <c r="BJ10" s="24">
        <v>0</v>
      </c>
    </row>
    <row r="11" spans="1:62">
      <c r="A11" s="1"/>
      <c r="B11" s="5" t="s">
        <v>103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>
        <v>1286.5999999999999</v>
      </c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>
        <v>1248.0999999999999</v>
      </c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>
        <v>1311</v>
      </c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>
        <v>1381.15</v>
      </c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>
        <v>1453.3</v>
      </c>
    </row>
    <row r="12" spans="1:62">
      <c r="B12" s="5" t="s">
        <v>104</v>
      </c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>
        <v>96.3</v>
      </c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>
        <v>11</v>
      </c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>
        <v>-0.7</v>
      </c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>
        <v>62.2</v>
      </c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>
        <v>-53</v>
      </c>
    </row>
    <row r="14" spans="1:62">
      <c r="B14" s="5" t="s">
        <v>105</v>
      </c>
      <c r="C14" s="20">
        <f>SUM(C6:C9)</f>
        <v>-7.5523149999999992</v>
      </c>
      <c r="D14" s="20">
        <f t="shared" ref="D14:BJ14" si="0">SUM(D6:D9)</f>
        <v>-0.78557599999999939</v>
      </c>
      <c r="E14" s="20">
        <f t="shared" si="0"/>
        <v>8.0334120000000002</v>
      </c>
      <c r="F14" s="20">
        <f t="shared" si="0"/>
        <v>18.996183999999996</v>
      </c>
      <c r="G14" s="20">
        <f t="shared" si="0"/>
        <v>17.493389999999998</v>
      </c>
      <c r="H14" s="20">
        <f t="shared" si="0"/>
        <v>10.437315999999999</v>
      </c>
      <c r="I14" s="20">
        <f t="shared" si="0"/>
        <v>-7.0827660000000137</v>
      </c>
      <c r="J14" s="20">
        <f t="shared" si="0"/>
        <v>10.291985</v>
      </c>
      <c r="K14" s="20">
        <f t="shared" si="0"/>
        <v>-0.41000099999998552</v>
      </c>
      <c r="L14" s="20">
        <f t="shared" si="0"/>
        <v>-7.0521340000000006</v>
      </c>
      <c r="M14" s="20">
        <f t="shared" si="0"/>
        <v>-14.907793571428572</v>
      </c>
      <c r="N14" s="20">
        <f t="shared" si="0"/>
        <v>0</v>
      </c>
      <c r="O14" s="21">
        <f t="shared" si="0"/>
        <v>-8.6778589999999998</v>
      </c>
      <c r="P14" s="21">
        <f t="shared" si="0"/>
        <v>-2.8859299999999992</v>
      </c>
      <c r="Q14" s="21">
        <f t="shared" si="0"/>
        <v>7.0850559999999998</v>
      </c>
      <c r="R14" s="21">
        <f t="shared" si="0"/>
        <v>11.973964</v>
      </c>
      <c r="S14" s="21">
        <f t="shared" si="0"/>
        <v>7.6214570000000004</v>
      </c>
      <c r="T14" s="21">
        <f t="shared" si="0"/>
        <v>-0.29840299999999909</v>
      </c>
      <c r="U14" s="21">
        <f t="shared" si="0"/>
        <v>-4.4461159999999991</v>
      </c>
      <c r="V14" s="21">
        <f t="shared" si="0"/>
        <v>-6.6637679999999984</v>
      </c>
      <c r="W14" s="21">
        <f t="shared" si="0"/>
        <v>-12.568834999999998</v>
      </c>
      <c r="X14" s="21">
        <f t="shared" si="0"/>
        <v>-20.135221266666669</v>
      </c>
      <c r="Y14" s="21">
        <f t="shared" si="0"/>
        <v>-17.263090178571431</v>
      </c>
      <c r="Z14" s="21">
        <f t="shared" si="0"/>
        <v>0</v>
      </c>
      <c r="AA14" s="22">
        <f t="shared" si="0"/>
        <v>-5.5588750000000005</v>
      </c>
      <c r="AB14" s="22">
        <f t="shared" si="0"/>
        <v>-9.0420270000000009</v>
      </c>
      <c r="AC14" s="22">
        <f t="shared" si="0"/>
        <v>-5.3662880000000008</v>
      </c>
      <c r="AD14" s="22">
        <f t="shared" si="0"/>
        <v>1.5251390000000007</v>
      </c>
      <c r="AE14" s="22">
        <f t="shared" si="0"/>
        <v>25.325126000000001</v>
      </c>
      <c r="AF14" s="22">
        <f t="shared" si="0"/>
        <v>24.566034000000002</v>
      </c>
      <c r="AG14" s="22">
        <f t="shared" si="0"/>
        <v>18.884799999999998</v>
      </c>
      <c r="AH14" s="22">
        <f t="shared" si="0"/>
        <v>17.943340000000003</v>
      </c>
      <c r="AI14" s="22">
        <f t="shared" si="0"/>
        <v>6.3096559999999986</v>
      </c>
      <c r="AJ14" s="22">
        <f t="shared" si="0"/>
        <v>-5.1958679999999973</v>
      </c>
      <c r="AK14" s="22">
        <f t="shared" si="0"/>
        <v>-16.899734538461537</v>
      </c>
      <c r="AL14" s="22">
        <f t="shared" si="0"/>
        <v>0</v>
      </c>
      <c r="AM14" s="23">
        <f t="shared" si="0"/>
        <v>-16.506779999999999</v>
      </c>
      <c r="AN14" s="23">
        <f t="shared" si="0"/>
        <v>-13.181048900000002</v>
      </c>
      <c r="AO14" s="23">
        <f t="shared" si="0"/>
        <v>-4.5187039999999996</v>
      </c>
      <c r="AP14" s="23">
        <f t="shared" si="0"/>
        <v>4.1486040000000006</v>
      </c>
      <c r="AQ14" s="23">
        <f t="shared" si="0"/>
        <v>14.897163999999997</v>
      </c>
      <c r="AR14" s="23">
        <f t="shared" si="0"/>
        <v>12.487115000000003</v>
      </c>
      <c r="AS14" s="23">
        <f t="shared" si="0"/>
        <v>9.666641000000002</v>
      </c>
      <c r="AT14" s="23">
        <f t="shared" si="0"/>
        <v>2.8570840000000013</v>
      </c>
      <c r="AU14" s="23">
        <f t="shared" si="0"/>
        <v>-16.398915000000002</v>
      </c>
      <c r="AV14" s="23">
        <f t="shared" si="0"/>
        <v>-37.194445000000002</v>
      </c>
      <c r="AW14" s="23">
        <f t="shared" si="0"/>
        <v>-38.224063428571426</v>
      </c>
      <c r="AX14" s="23">
        <f t="shared" si="0"/>
        <v>0</v>
      </c>
      <c r="AY14" s="24">
        <f t="shared" si="0"/>
        <v>-55.611469</v>
      </c>
      <c r="AZ14" s="24">
        <f t="shared" si="0"/>
        <v>-56.547726000000004</v>
      </c>
      <c r="BA14" s="24">
        <f t="shared" si="0"/>
        <v>-28.458058999999999</v>
      </c>
      <c r="BB14" s="24">
        <f t="shared" si="0"/>
        <v>-16.125907000000005</v>
      </c>
      <c r="BC14" s="24">
        <f t="shared" si="0"/>
        <v>-3.9175920000000133</v>
      </c>
      <c r="BD14" s="24">
        <f t="shared" si="0"/>
        <v>-2.9721900000000048</v>
      </c>
      <c r="BE14" s="24">
        <f t="shared" si="0"/>
        <v>-3.8088000000000086</v>
      </c>
      <c r="BF14" s="24">
        <f t="shared" si="0"/>
        <v>-3.2373470000000042</v>
      </c>
      <c r="BG14" s="24">
        <f t="shared" si="0"/>
        <v>-12.684686000000003</v>
      </c>
      <c r="BH14" s="24">
        <f t="shared" si="0"/>
        <v>-25.557545000000001</v>
      </c>
      <c r="BI14" s="24">
        <f t="shared" si="0"/>
        <v>-26.946031499999997</v>
      </c>
      <c r="BJ14" s="24">
        <f t="shared" si="0"/>
        <v>0</v>
      </c>
    </row>
    <row r="16" spans="1:62">
      <c r="B16" s="16" t="s">
        <v>132</v>
      </c>
    </row>
    <row r="17" spans="2:7">
      <c r="B17" s="16" t="s">
        <v>141</v>
      </c>
    </row>
    <row r="18" spans="2:7">
      <c r="B18" s="16" t="s">
        <v>142</v>
      </c>
    </row>
    <row r="19" spans="2:7">
      <c r="B19" s="16" t="s">
        <v>106</v>
      </c>
    </row>
    <row r="20" spans="2:7">
      <c r="B20" s="16" t="s">
        <v>107</v>
      </c>
    </row>
    <row r="21" spans="2:7">
      <c r="B21" s="16" t="s">
        <v>108</v>
      </c>
    </row>
    <row r="22" spans="2:7">
      <c r="B22" s="16" t="s">
        <v>144</v>
      </c>
    </row>
    <row r="24" spans="2:7">
      <c r="B24" s="16" t="s">
        <v>109</v>
      </c>
      <c r="C24" s="103" t="s">
        <v>81</v>
      </c>
      <c r="D24" s="103" t="s">
        <v>82</v>
      </c>
      <c r="E24" s="103" t="s">
        <v>83</v>
      </c>
      <c r="F24" s="103" t="s">
        <v>84</v>
      </c>
      <c r="G24" s="103" t="s">
        <v>85</v>
      </c>
    </row>
    <row r="25" spans="2:7">
      <c r="B25" s="5" t="s">
        <v>1</v>
      </c>
      <c r="C25" s="78">
        <f>SUM(C5:N5)</f>
        <v>11241.875481428571</v>
      </c>
      <c r="D25" s="78">
        <f>SUM(O5:Z5)</f>
        <v>10941.562714845237</v>
      </c>
      <c r="E25" s="78">
        <f>SUM(AA5:AL5)</f>
        <v>10793.667613384614</v>
      </c>
      <c r="F25" s="78">
        <f>SUM(AM5:AX5)</f>
        <v>10952.649717071426</v>
      </c>
      <c r="G25" s="78">
        <f>SUM(AY5:BJ5)</f>
        <v>10524.644116249998</v>
      </c>
    </row>
    <row r="26" spans="2:7">
      <c r="B26" s="5" t="s">
        <v>2</v>
      </c>
      <c r="C26" s="78">
        <f t="shared" ref="C26:C32" si="1">SUM(C6:N6)</f>
        <v>-11.759577142857154</v>
      </c>
      <c r="D26" s="78">
        <f t="shared" ref="D26:D32" si="2">SUM(O6:Z6)</f>
        <v>-11.239508435714281</v>
      </c>
      <c r="E26" s="78">
        <f t="shared" ref="E26:E32" si="3">SUM(AA6:AL6)</f>
        <v>8.4803756153846148</v>
      </c>
      <c r="F26" s="78">
        <f t="shared" ref="F26:F32" si="4">SUM(AM6:AX6)</f>
        <v>-6.5896730000000012</v>
      </c>
      <c r="G26" s="78">
        <f t="shared" ref="G26:G32" si="5">SUM(AY6:BJ6)</f>
        <v>-16.252297249999994</v>
      </c>
    </row>
    <row r="27" spans="2:7">
      <c r="B27" s="5" t="s">
        <v>3</v>
      </c>
      <c r="C27" s="78">
        <f t="shared" si="1"/>
        <v>26.575943571428589</v>
      </c>
      <c r="D27" s="78">
        <f t="shared" si="2"/>
        <v>-22.559442338095231</v>
      </c>
      <c r="E27" s="78">
        <f t="shared" si="3"/>
        <v>36.496289769230778</v>
      </c>
      <c r="F27" s="78">
        <f t="shared" si="4"/>
        <v>-35.091024571428569</v>
      </c>
      <c r="G27" s="78">
        <f t="shared" si="5"/>
        <v>-51.350378499999991</v>
      </c>
    </row>
    <row r="28" spans="2:7">
      <c r="B28" s="5" t="s">
        <v>4</v>
      </c>
      <c r="C28" s="78">
        <f t="shared" si="1"/>
        <v>11.415686999999998</v>
      </c>
      <c r="D28" s="78">
        <f t="shared" si="2"/>
        <v>-11.663979290476188</v>
      </c>
      <c r="E28" s="78">
        <f t="shared" si="3"/>
        <v>5.2794630000000033</v>
      </c>
      <c r="F28" s="78">
        <f t="shared" si="4"/>
        <v>-20.212257971428574</v>
      </c>
      <c r="G28" s="78">
        <f t="shared" si="5"/>
        <v>-62.024012250000013</v>
      </c>
    </row>
    <row r="29" spans="2:7">
      <c r="B29" s="5" t="s">
        <v>5</v>
      </c>
      <c r="C29" s="78">
        <f t="shared" si="1"/>
        <v>1.2296480000000003</v>
      </c>
      <c r="D29" s="78">
        <f t="shared" si="2"/>
        <v>-0.79581538095238091</v>
      </c>
      <c r="E29" s="78">
        <f t="shared" si="3"/>
        <v>2.2351740769230766</v>
      </c>
      <c r="F29" s="78">
        <f t="shared" si="4"/>
        <v>-20.074392785714288</v>
      </c>
      <c r="G29" s="78">
        <f t="shared" si="5"/>
        <v>-106.24066450000001</v>
      </c>
    </row>
    <row r="30" spans="2:7">
      <c r="B30" s="5" t="s">
        <v>6</v>
      </c>
      <c r="C30" s="78">
        <f t="shared" si="1"/>
        <v>0</v>
      </c>
      <c r="D30" s="78">
        <f t="shared" si="2"/>
        <v>0</v>
      </c>
      <c r="E30" s="78">
        <f t="shared" si="3"/>
        <v>0</v>
      </c>
      <c r="F30" s="78">
        <f t="shared" si="4"/>
        <v>0</v>
      </c>
      <c r="G30" s="78">
        <f t="shared" si="5"/>
        <v>-36.052659749999997</v>
      </c>
    </row>
    <row r="31" spans="2:7">
      <c r="B31" s="5" t="s">
        <v>103</v>
      </c>
      <c r="C31" s="78">
        <f t="shared" si="1"/>
        <v>1286.5999999999999</v>
      </c>
      <c r="D31" s="78">
        <f t="shared" si="2"/>
        <v>1248.0999999999999</v>
      </c>
      <c r="E31" s="78">
        <f t="shared" si="3"/>
        <v>1311</v>
      </c>
      <c r="F31" s="78">
        <f t="shared" si="4"/>
        <v>1381.15</v>
      </c>
      <c r="G31" s="78">
        <f t="shared" si="5"/>
        <v>1453.3</v>
      </c>
    </row>
    <row r="32" spans="2:7">
      <c r="B32" s="5" t="s">
        <v>104</v>
      </c>
      <c r="C32" s="78">
        <f t="shared" si="1"/>
        <v>96.3</v>
      </c>
      <c r="D32" s="78">
        <f t="shared" si="2"/>
        <v>11</v>
      </c>
      <c r="E32" s="78">
        <f t="shared" si="3"/>
        <v>-0.7</v>
      </c>
      <c r="F32" s="78">
        <f t="shared" si="4"/>
        <v>62.2</v>
      </c>
      <c r="G32" s="78">
        <f t="shared" si="5"/>
        <v>-53</v>
      </c>
    </row>
    <row r="33" spans="2:15">
      <c r="B33" s="5" t="s">
        <v>110</v>
      </c>
      <c r="C33" s="78">
        <f>SUM(C25:C32)</f>
        <v>12652.237182857143</v>
      </c>
      <c r="D33" s="78">
        <f t="shared" ref="D33:G33" si="6">SUM(D25:D32)</f>
        <v>12154.403969399998</v>
      </c>
      <c r="E33" s="78">
        <f t="shared" si="6"/>
        <v>12156.458915846153</v>
      </c>
      <c r="F33" s="78">
        <f t="shared" si="6"/>
        <v>12314.032368742854</v>
      </c>
      <c r="G33" s="78">
        <f t="shared" si="6"/>
        <v>11653.024104</v>
      </c>
    </row>
    <row r="34" spans="2:15">
      <c r="B34" s="78"/>
      <c r="C34" s="78"/>
      <c r="D34" s="78"/>
      <c r="E34" s="78"/>
      <c r="F34" s="78"/>
      <c r="G34" s="78"/>
    </row>
    <row r="35" spans="2:15">
      <c r="B35" s="104" t="s">
        <v>140</v>
      </c>
      <c r="C35" s="78">
        <v>12652.199999999999</v>
      </c>
      <c r="D35" s="78">
        <v>12154.4</v>
      </c>
      <c r="E35" s="78">
        <v>12156.3</v>
      </c>
      <c r="F35" s="78">
        <v>12314.03</v>
      </c>
      <c r="G35" s="78">
        <v>11653</v>
      </c>
    </row>
    <row r="37" spans="2:15">
      <c r="B37" s="104" t="s">
        <v>139</v>
      </c>
    </row>
    <row r="38" spans="2:15" ht="45">
      <c r="B38" s="52" t="s">
        <v>38</v>
      </c>
      <c r="C38" s="53" t="s">
        <v>39</v>
      </c>
      <c r="D38" s="53" t="s">
        <v>40</v>
      </c>
      <c r="E38" s="53" t="s">
        <v>41</v>
      </c>
      <c r="F38" s="53" t="s">
        <v>42</v>
      </c>
      <c r="G38" s="53" t="s">
        <v>43</v>
      </c>
      <c r="H38" s="53" t="s">
        <v>44</v>
      </c>
      <c r="I38" s="53" t="s">
        <v>45</v>
      </c>
      <c r="J38" s="53" t="s">
        <v>46</v>
      </c>
      <c r="K38" s="53" t="s">
        <v>47</v>
      </c>
      <c r="L38" s="53" t="s">
        <v>48</v>
      </c>
      <c r="M38" s="53" t="s">
        <v>49</v>
      </c>
      <c r="N38" s="53" t="s">
        <v>50</v>
      </c>
      <c r="O38" s="54" t="s">
        <v>51</v>
      </c>
    </row>
    <row r="39" spans="2:15">
      <c r="B39" s="52" t="s">
        <v>52</v>
      </c>
      <c r="C39" s="55">
        <f>C14</f>
        <v>-7.5523149999999992</v>
      </c>
      <c r="D39" s="55">
        <f t="shared" ref="D39:N39" si="7">D14</f>
        <v>-0.78557599999999939</v>
      </c>
      <c r="E39" s="55">
        <f t="shared" si="7"/>
        <v>8.0334120000000002</v>
      </c>
      <c r="F39" s="55">
        <f t="shared" si="7"/>
        <v>18.996183999999996</v>
      </c>
      <c r="G39" s="55">
        <f t="shared" si="7"/>
        <v>17.493389999999998</v>
      </c>
      <c r="H39" s="55">
        <f t="shared" si="7"/>
        <v>10.437315999999999</v>
      </c>
      <c r="I39" s="55">
        <f t="shared" si="7"/>
        <v>-7.0827660000000137</v>
      </c>
      <c r="J39" s="55">
        <f t="shared" si="7"/>
        <v>10.291985</v>
      </c>
      <c r="K39" s="55">
        <f t="shared" si="7"/>
        <v>-0.41000099999998552</v>
      </c>
      <c r="L39" s="55">
        <f t="shared" si="7"/>
        <v>-7.0521340000000006</v>
      </c>
      <c r="M39" s="55">
        <f t="shared" si="7"/>
        <v>-14.907793571428572</v>
      </c>
      <c r="N39" s="55">
        <f t="shared" si="7"/>
        <v>0</v>
      </c>
      <c r="O39" s="13">
        <f>SUM(C39:N39)</f>
        <v>27.46170142857143</v>
      </c>
    </row>
    <row r="40" spans="2:15">
      <c r="B40" s="52" t="s">
        <v>53</v>
      </c>
      <c r="C40" s="55">
        <f>O14</f>
        <v>-8.6778589999999998</v>
      </c>
      <c r="D40" s="55">
        <f t="shared" ref="D40:N40" si="8">P14</f>
        <v>-2.8859299999999992</v>
      </c>
      <c r="E40" s="55">
        <f t="shared" si="8"/>
        <v>7.0850559999999998</v>
      </c>
      <c r="F40" s="55">
        <f t="shared" si="8"/>
        <v>11.973964</v>
      </c>
      <c r="G40" s="55">
        <f t="shared" si="8"/>
        <v>7.6214570000000004</v>
      </c>
      <c r="H40" s="55">
        <f t="shared" si="8"/>
        <v>-0.29840299999999909</v>
      </c>
      <c r="I40" s="55">
        <f t="shared" si="8"/>
        <v>-4.4461159999999991</v>
      </c>
      <c r="J40" s="55">
        <f t="shared" si="8"/>
        <v>-6.6637679999999984</v>
      </c>
      <c r="K40" s="55">
        <f t="shared" si="8"/>
        <v>-12.568834999999998</v>
      </c>
      <c r="L40" s="55">
        <f t="shared" si="8"/>
        <v>-20.135221266666669</v>
      </c>
      <c r="M40" s="55">
        <f t="shared" si="8"/>
        <v>-17.263090178571431</v>
      </c>
      <c r="N40" s="55">
        <f t="shared" si="8"/>
        <v>0</v>
      </c>
      <c r="O40" s="13">
        <f t="shared" ref="O40:O43" si="9">SUM(C40:N40)</f>
        <v>-46.258745445238091</v>
      </c>
    </row>
    <row r="41" spans="2:15">
      <c r="B41" s="52" t="s">
        <v>55</v>
      </c>
      <c r="C41" s="55">
        <f>AA14</f>
        <v>-5.5588750000000005</v>
      </c>
      <c r="D41" s="55">
        <f t="shared" ref="D41:N41" si="10">AB14</f>
        <v>-9.0420270000000009</v>
      </c>
      <c r="E41" s="55">
        <f t="shared" si="10"/>
        <v>-5.3662880000000008</v>
      </c>
      <c r="F41" s="55">
        <f t="shared" si="10"/>
        <v>1.5251390000000007</v>
      </c>
      <c r="G41" s="55">
        <f t="shared" si="10"/>
        <v>25.325126000000001</v>
      </c>
      <c r="H41" s="55">
        <f t="shared" si="10"/>
        <v>24.566034000000002</v>
      </c>
      <c r="I41" s="55">
        <f t="shared" si="10"/>
        <v>18.884799999999998</v>
      </c>
      <c r="J41" s="55">
        <f t="shared" si="10"/>
        <v>17.943340000000003</v>
      </c>
      <c r="K41" s="55">
        <f t="shared" si="10"/>
        <v>6.3096559999999986</v>
      </c>
      <c r="L41" s="55">
        <f t="shared" si="10"/>
        <v>-5.1958679999999973</v>
      </c>
      <c r="M41" s="55">
        <f t="shared" si="10"/>
        <v>-16.899734538461537</v>
      </c>
      <c r="N41" s="55">
        <f t="shared" si="10"/>
        <v>0</v>
      </c>
      <c r="O41" s="13">
        <f t="shared" si="9"/>
        <v>52.491302461538474</v>
      </c>
    </row>
    <row r="42" spans="2:15">
      <c r="B42" s="52" t="s">
        <v>56</v>
      </c>
      <c r="C42" s="55">
        <f>AM14</f>
        <v>-16.506779999999999</v>
      </c>
      <c r="D42" s="55">
        <f t="shared" ref="D42:N42" si="11">AN14</f>
        <v>-13.181048900000002</v>
      </c>
      <c r="E42" s="55">
        <f t="shared" si="11"/>
        <v>-4.5187039999999996</v>
      </c>
      <c r="F42" s="55">
        <f t="shared" si="11"/>
        <v>4.1486040000000006</v>
      </c>
      <c r="G42" s="55">
        <f t="shared" si="11"/>
        <v>14.897163999999997</v>
      </c>
      <c r="H42" s="55">
        <f t="shared" si="11"/>
        <v>12.487115000000003</v>
      </c>
      <c r="I42" s="55">
        <f t="shared" si="11"/>
        <v>9.666641000000002</v>
      </c>
      <c r="J42" s="55">
        <f t="shared" si="11"/>
        <v>2.8570840000000013</v>
      </c>
      <c r="K42" s="55">
        <f t="shared" si="11"/>
        <v>-16.398915000000002</v>
      </c>
      <c r="L42" s="55">
        <f t="shared" si="11"/>
        <v>-37.194445000000002</v>
      </c>
      <c r="M42" s="55">
        <f t="shared" si="11"/>
        <v>-38.224063428571426</v>
      </c>
      <c r="N42" s="55">
        <f t="shared" si="11"/>
        <v>0</v>
      </c>
      <c r="O42" s="13">
        <f t="shared" si="9"/>
        <v>-81.967348328571433</v>
      </c>
    </row>
    <row r="43" spans="2:15">
      <c r="B43" s="52" t="s">
        <v>57</v>
      </c>
      <c r="C43" s="55">
        <f>AY14</f>
        <v>-55.611469</v>
      </c>
      <c r="D43" s="55">
        <f t="shared" ref="D43:N43" si="12">AZ14</f>
        <v>-56.547726000000004</v>
      </c>
      <c r="E43" s="55">
        <f t="shared" si="12"/>
        <v>-28.458058999999999</v>
      </c>
      <c r="F43" s="55">
        <f t="shared" si="12"/>
        <v>-16.125907000000005</v>
      </c>
      <c r="G43" s="55">
        <f t="shared" si="12"/>
        <v>-3.9175920000000133</v>
      </c>
      <c r="H43" s="55">
        <f t="shared" si="12"/>
        <v>-2.9721900000000048</v>
      </c>
      <c r="I43" s="55">
        <f t="shared" si="12"/>
        <v>-3.8088000000000086</v>
      </c>
      <c r="J43" s="55">
        <f t="shared" si="12"/>
        <v>-3.2373470000000042</v>
      </c>
      <c r="K43" s="55">
        <f t="shared" si="12"/>
        <v>-12.684686000000003</v>
      </c>
      <c r="L43" s="55">
        <f t="shared" si="12"/>
        <v>-25.557545000000001</v>
      </c>
      <c r="M43" s="55">
        <f t="shared" si="12"/>
        <v>-26.946031499999997</v>
      </c>
      <c r="N43" s="55">
        <f t="shared" si="12"/>
        <v>0</v>
      </c>
      <c r="O43" s="13">
        <f t="shared" si="9"/>
        <v>-235.86735250000007</v>
      </c>
    </row>
  </sheetData>
  <conditionalFormatting sqref="C5:BJ12 C14:BJ14">
    <cfRule type="expression" dxfId="44" priority="3">
      <formula>NOT(#REF!=1)</formula>
    </cfRule>
  </conditionalFormatting>
  <conditionalFormatting sqref="S5:T7 H5:I7 S14:T14 H14:I14">
    <cfRule type="expression" dxfId="43" priority="2">
      <formula>NOT(#REF!=1)</formula>
    </cfRule>
  </conditionalFormatting>
  <conditionalFormatting sqref="C5:BJ12 C14:BJ14">
    <cfRule type="expression" dxfId="42" priority="1">
      <formula>NOT(#REF!=1)</formula>
    </cfRule>
  </conditionalFormatting>
  <pageMargins left="0.70866141732283472" right="0.70866141732283472" top="0.74803149606299213" bottom="0.74803149606299213" header="0.31496062992125984" footer="0.31496062992125984"/>
  <pageSetup paperSize="9" scale="2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B1:O26"/>
  <sheetViews>
    <sheetView workbookViewId="0"/>
  </sheetViews>
  <sheetFormatPr defaultRowHeight="15"/>
  <cols>
    <col min="2" max="2" width="14.5703125" customWidth="1"/>
    <col min="3" max="3" width="19" customWidth="1"/>
    <col min="4" max="4" width="18.28515625" customWidth="1"/>
    <col min="5" max="5" width="11.42578125" customWidth="1"/>
    <col min="6" max="6" width="18.28515625" customWidth="1"/>
    <col min="7" max="7" width="19" customWidth="1"/>
    <col min="8" max="10" width="10.140625" customWidth="1"/>
  </cols>
  <sheetData>
    <row r="1" spans="2:15">
      <c r="B1" s="100" t="s">
        <v>125</v>
      </c>
    </row>
    <row r="2" spans="2:15"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</row>
    <row r="3" spans="2:15">
      <c r="B3" s="112"/>
      <c r="C3" s="113" t="s">
        <v>138</v>
      </c>
      <c r="D3" s="114"/>
      <c r="E3" s="114"/>
      <c r="F3" s="118" t="s">
        <v>137</v>
      </c>
      <c r="G3" s="114"/>
      <c r="J3" s="114"/>
      <c r="K3" s="114"/>
      <c r="L3" s="112"/>
      <c r="M3" s="112"/>
      <c r="N3" s="112"/>
      <c r="O3" s="112"/>
    </row>
    <row r="4" spans="2:15">
      <c r="B4" s="112"/>
      <c r="C4" s="115" t="s">
        <v>124</v>
      </c>
      <c r="D4" s="114">
        <v>228.150426551511</v>
      </c>
      <c r="E4" s="114"/>
      <c r="F4" s="101" t="s">
        <v>126</v>
      </c>
      <c r="G4" s="114">
        <f>-SUM('Approach C R1RFAbnormality'!AY26:BJ29)</f>
        <v>315.40505659836822</v>
      </c>
      <c r="K4" s="112"/>
      <c r="L4" s="112"/>
      <c r="M4" s="112"/>
      <c r="N4" s="112"/>
      <c r="O4" s="112"/>
    </row>
    <row r="5" spans="2:15">
      <c r="B5" s="112"/>
      <c r="C5" s="115" t="s">
        <v>123</v>
      </c>
      <c r="D5" s="114">
        <v>52.292986425999999</v>
      </c>
      <c r="E5" s="114"/>
      <c r="F5" s="119" t="s">
        <v>54</v>
      </c>
      <c r="G5" s="114">
        <f>-SUM('Approach C SF Normalisation'!AY33:BJ33)</f>
        <v>15.72076245695296</v>
      </c>
      <c r="J5" s="114"/>
      <c r="K5" s="112"/>
      <c r="L5" s="112"/>
      <c r="M5" s="112"/>
      <c r="N5" s="112"/>
      <c r="O5" s="112"/>
    </row>
    <row r="6" spans="2:15">
      <c r="B6" s="112"/>
      <c r="C6" s="116" t="s">
        <v>122</v>
      </c>
      <c r="D6" s="114">
        <v>36.052659749999997</v>
      </c>
      <c r="E6" s="114"/>
      <c r="F6" s="116" t="s">
        <v>122</v>
      </c>
      <c r="G6" s="114">
        <f>D6</f>
        <v>36.052659749999997</v>
      </c>
      <c r="J6" s="114"/>
      <c r="K6" s="112"/>
      <c r="L6" s="117"/>
      <c r="M6" s="112"/>
      <c r="N6" s="112"/>
      <c r="O6" s="112"/>
    </row>
    <row r="7" spans="2:15">
      <c r="B7" s="112"/>
      <c r="C7" s="116" t="s">
        <v>110</v>
      </c>
      <c r="D7" s="118">
        <f>SUM(D4:D6)</f>
        <v>316.49607272751098</v>
      </c>
      <c r="E7" s="118"/>
      <c r="F7" s="115" t="s">
        <v>110</v>
      </c>
      <c r="G7" s="118">
        <f>SUM(G4:G6)</f>
        <v>367.17847880532116</v>
      </c>
      <c r="J7" s="112"/>
      <c r="K7" s="112"/>
      <c r="L7" s="112"/>
      <c r="M7" s="112"/>
      <c r="N7" s="112"/>
      <c r="O7" s="112"/>
    </row>
    <row r="8" spans="2:15">
      <c r="B8" s="112"/>
      <c r="C8" s="116" t="s">
        <v>127</v>
      </c>
      <c r="D8" s="114">
        <f>D18-C18</f>
        <v>316.49599999999919</v>
      </c>
      <c r="E8" s="114"/>
      <c r="F8" s="114"/>
      <c r="H8" s="112"/>
      <c r="J8" s="112"/>
      <c r="K8" s="112"/>
      <c r="L8" s="112"/>
      <c r="M8" s="112"/>
      <c r="N8" s="112"/>
      <c r="O8" s="112"/>
    </row>
    <row r="11" spans="2:15" ht="71.25" customHeight="1">
      <c r="C11" s="105" t="s">
        <v>112</v>
      </c>
      <c r="D11" s="125" t="s">
        <v>130</v>
      </c>
      <c r="G11" s="131" t="s">
        <v>111</v>
      </c>
      <c r="H11" s="135"/>
      <c r="I11" s="135"/>
      <c r="J11" s="132"/>
    </row>
    <row r="12" spans="2:15" ht="30">
      <c r="B12" s="110" t="s">
        <v>57</v>
      </c>
      <c r="C12" s="107" t="s">
        <v>114</v>
      </c>
      <c r="D12" s="107" t="s">
        <v>114</v>
      </c>
      <c r="G12" s="107" t="s">
        <v>115</v>
      </c>
      <c r="H12" s="120" t="s">
        <v>113</v>
      </c>
      <c r="I12" s="120" t="s">
        <v>128</v>
      </c>
      <c r="J12" s="120" t="s">
        <v>76</v>
      </c>
    </row>
    <row r="13" spans="2:15">
      <c r="B13" s="108" t="s">
        <v>116</v>
      </c>
      <c r="C13" s="122">
        <v>1208.5360000000001</v>
      </c>
      <c r="D13" s="122">
        <v>1208.5360000000001</v>
      </c>
      <c r="G13" s="123">
        <f>C13</f>
        <v>1208.5360000000001</v>
      </c>
    </row>
    <row r="14" spans="2:15">
      <c r="B14" s="108" t="s">
        <v>117</v>
      </c>
      <c r="C14" s="122">
        <v>6485.6469999999999</v>
      </c>
      <c r="D14" s="122">
        <v>6485.6469999999999</v>
      </c>
      <c r="G14" s="123">
        <f>C14</f>
        <v>6485.6469999999999</v>
      </c>
    </row>
    <row r="15" spans="2:15">
      <c r="B15" s="108" t="s">
        <v>118</v>
      </c>
      <c r="C15" s="122">
        <v>1075.2260000000001</v>
      </c>
      <c r="D15" s="122">
        <v>1119.2139999999999</v>
      </c>
      <c r="G15" s="123">
        <f>C15+G23</f>
        <v>1100.3392152226456</v>
      </c>
    </row>
    <row r="16" spans="2:15">
      <c r="B16" s="108" t="s">
        <v>119</v>
      </c>
      <c r="C16" s="122">
        <v>1119.8779999999999</v>
      </c>
      <c r="D16" s="122">
        <v>1191.1510000000001</v>
      </c>
      <c r="G16" s="123">
        <f t="shared" ref="G16:G17" si="0">C16+G24</f>
        <v>1145.9862993314066</v>
      </c>
    </row>
    <row r="17" spans="2:10">
      <c r="B17" s="108" t="s">
        <v>120</v>
      </c>
      <c r="C17" s="122">
        <v>14128.734</v>
      </c>
      <c r="D17" s="122">
        <v>14329.968999999999</v>
      </c>
      <c r="G17" s="123">
        <f t="shared" si="0"/>
        <v>14444.690964251269</v>
      </c>
    </row>
    <row r="18" spans="2:10">
      <c r="B18" s="109" t="s">
        <v>110</v>
      </c>
      <c r="C18" s="122">
        <v>24018.021000000001</v>
      </c>
      <c r="D18" s="122">
        <f>SUM(D13:D17)</f>
        <v>24334.517</v>
      </c>
      <c r="G18" s="123">
        <f>SUM(G13:G17)</f>
        <v>24385.19947880532</v>
      </c>
      <c r="H18" s="122">
        <v>25656.284</v>
      </c>
      <c r="I18" s="124">
        <f>H18-G18</f>
        <v>1271.0845211946798</v>
      </c>
      <c r="J18" s="121">
        <f>I18/G18</f>
        <v>5.2125245983714742E-2</v>
      </c>
    </row>
    <row r="21" spans="2:10">
      <c r="B21" s="126" t="s">
        <v>133</v>
      </c>
    </row>
    <row r="22" spans="2:10">
      <c r="C22" s="73" t="s">
        <v>53</v>
      </c>
      <c r="D22" s="73" t="s">
        <v>55</v>
      </c>
      <c r="F22" s="73" t="s">
        <v>121</v>
      </c>
      <c r="G22" s="74" t="s">
        <v>129</v>
      </c>
    </row>
    <row r="23" spans="2:10">
      <c r="B23" s="108" t="s">
        <v>118</v>
      </c>
      <c r="C23" s="122">
        <v>1173.92</v>
      </c>
      <c r="D23" s="122">
        <v>1152.2</v>
      </c>
      <c r="F23" s="111">
        <f>SUM(C23:D23)/SUM($C$26:$D$26)</f>
        <v>6.8395117557967455E-2</v>
      </c>
      <c r="G23" s="122">
        <f>$G$26*F23</f>
        <v>25.113215222645604</v>
      </c>
    </row>
    <row r="24" spans="2:10">
      <c r="B24" s="108" t="s">
        <v>119</v>
      </c>
      <c r="C24" s="122">
        <v>1206.95</v>
      </c>
      <c r="D24" s="122">
        <v>1211.3399999999999</v>
      </c>
      <c r="F24" s="111">
        <f>SUM(C24:D24)/SUM($C$26:$D$26)</f>
        <v>7.1105200436459487E-2</v>
      </c>
      <c r="G24" s="122">
        <f>$G$26*F24</f>
        <v>26.108299331406652</v>
      </c>
    </row>
    <row r="25" spans="2:10">
      <c r="B25" s="108" t="s">
        <v>120</v>
      </c>
      <c r="C25" s="122">
        <v>14640.49</v>
      </c>
      <c r="D25" s="122">
        <v>14625.13</v>
      </c>
      <c r="F25" s="111">
        <f>SUM(C25:D25)/SUM($C$26:$D$26)</f>
        <v>0.86049968200557303</v>
      </c>
      <c r="G25" s="122">
        <f>$G$26*F25</f>
        <v>315.95696425126891</v>
      </c>
    </row>
    <row r="26" spans="2:10">
      <c r="B26" s="109" t="s">
        <v>110</v>
      </c>
      <c r="C26" s="122">
        <f>SUM(C23:C25)</f>
        <v>17021.36</v>
      </c>
      <c r="D26" s="122">
        <f>SUM(D23:D25)</f>
        <v>16988.669999999998</v>
      </c>
      <c r="F26" s="111">
        <f>SUM(C26:D26)/SUM($C$26:$D$26)</f>
        <v>1</v>
      </c>
      <c r="G26" s="122">
        <f>G7</f>
        <v>367.17847880532116</v>
      </c>
    </row>
  </sheetData>
  <mergeCells count="1">
    <mergeCell ref="G11:J11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CQ59"/>
  <sheetViews>
    <sheetView workbookViewId="0">
      <pane xSplit="2" ySplit="4" topLeftCell="C5" activePane="bottomRight" state="frozen"/>
      <selection pane="topRight" activeCell="C1" sqref="C1"/>
      <selection pane="bottomLeft" activeCell="A3" sqref="A3"/>
      <selection pane="bottomRight"/>
    </sheetView>
  </sheetViews>
  <sheetFormatPr defaultRowHeight="15"/>
  <cols>
    <col min="1" max="1" width="8.28515625" customWidth="1"/>
    <col min="2" max="2" width="25" customWidth="1"/>
    <col min="3" max="3" width="11.28515625" bestFit="1" customWidth="1"/>
    <col min="51" max="57" width="9.28515625" bestFit="1" customWidth="1"/>
    <col min="58" max="62" width="9.5703125" bestFit="1" customWidth="1"/>
    <col min="63" max="64" width="10.5703125" bestFit="1" customWidth="1"/>
  </cols>
  <sheetData>
    <row r="1" spans="1:95">
      <c r="B1" s="100" t="s">
        <v>134</v>
      </c>
    </row>
    <row r="3" spans="1:95">
      <c r="A3" s="1"/>
      <c r="B3" s="16" t="s">
        <v>11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</row>
    <row r="4" spans="1:95">
      <c r="A4" s="1"/>
      <c r="B4" s="2" t="s">
        <v>0</v>
      </c>
      <c r="C4" s="3">
        <v>38443</v>
      </c>
      <c r="D4" s="3">
        <v>38473</v>
      </c>
      <c r="E4" s="3">
        <v>38504</v>
      </c>
      <c r="F4" s="3">
        <v>38534</v>
      </c>
      <c r="G4" s="3">
        <v>38565</v>
      </c>
      <c r="H4" s="3">
        <v>38596</v>
      </c>
      <c r="I4" s="3">
        <v>38626</v>
      </c>
      <c r="J4" s="3">
        <v>38657</v>
      </c>
      <c r="K4" s="3">
        <v>38687</v>
      </c>
      <c r="L4" s="3">
        <v>38718</v>
      </c>
      <c r="M4" s="3">
        <v>38749</v>
      </c>
      <c r="N4" s="3">
        <v>38777</v>
      </c>
      <c r="O4" s="3">
        <v>38808</v>
      </c>
      <c r="P4" s="3">
        <v>38838</v>
      </c>
      <c r="Q4" s="3">
        <v>38869</v>
      </c>
      <c r="R4" s="3">
        <v>38899</v>
      </c>
      <c r="S4" s="3">
        <v>38930</v>
      </c>
      <c r="T4" s="3">
        <v>38961</v>
      </c>
      <c r="U4" s="3">
        <v>38991</v>
      </c>
      <c r="V4" s="3">
        <v>39022</v>
      </c>
      <c r="W4" s="3">
        <v>39052</v>
      </c>
      <c r="X4" s="3">
        <v>39083</v>
      </c>
      <c r="Y4" s="3">
        <v>39114</v>
      </c>
      <c r="Z4" s="3">
        <v>39142</v>
      </c>
      <c r="AA4" s="3">
        <v>39173</v>
      </c>
      <c r="AB4" s="3">
        <v>39203</v>
      </c>
      <c r="AC4" s="3">
        <v>39234</v>
      </c>
      <c r="AD4" s="3">
        <v>39264</v>
      </c>
      <c r="AE4" s="3">
        <v>39295</v>
      </c>
      <c r="AF4" s="3">
        <v>39326</v>
      </c>
      <c r="AG4" s="3">
        <v>39356</v>
      </c>
      <c r="AH4" s="3">
        <v>39387</v>
      </c>
      <c r="AI4" s="3">
        <v>39417</v>
      </c>
      <c r="AJ4" s="3">
        <v>39448</v>
      </c>
      <c r="AK4" s="3">
        <v>39479</v>
      </c>
      <c r="AL4" s="3">
        <v>39508</v>
      </c>
      <c r="AM4" s="3">
        <v>39539</v>
      </c>
      <c r="AN4" s="3">
        <v>39569</v>
      </c>
      <c r="AO4" s="3">
        <v>39600</v>
      </c>
      <c r="AP4" s="3">
        <v>39630</v>
      </c>
      <c r="AQ4" s="3">
        <v>39661</v>
      </c>
      <c r="AR4" s="3">
        <v>39692</v>
      </c>
      <c r="AS4" s="3">
        <v>39722</v>
      </c>
      <c r="AT4" s="3">
        <v>39753</v>
      </c>
      <c r="AU4" s="3">
        <v>39783</v>
      </c>
      <c r="AV4" s="3">
        <v>39814</v>
      </c>
      <c r="AW4" s="3">
        <v>39845</v>
      </c>
      <c r="AX4" s="3">
        <v>39873</v>
      </c>
      <c r="AY4" s="3">
        <v>39904</v>
      </c>
      <c r="AZ4" s="3">
        <v>39934</v>
      </c>
      <c r="BA4" s="3">
        <v>39965</v>
      </c>
      <c r="BB4" s="3">
        <v>39995</v>
      </c>
      <c r="BC4" s="3">
        <v>40026</v>
      </c>
      <c r="BD4" s="3">
        <v>40057</v>
      </c>
      <c r="BE4" s="3">
        <v>40087</v>
      </c>
      <c r="BF4" s="3">
        <v>40118</v>
      </c>
      <c r="BG4" s="3">
        <v>40148</v>
      </c>
      <c r="BH4" s="3">
        <v>40179</v>
      </c>
      <c r="BI4" s="3">
        <v>40210</v>
      </c>
      <c r="BJ4" s="3">
        <v>40238</v>
      </c>
      <c r="BK4" s="3">
        <v>40269</v>
      </c>
      <c r="BL4" s="3">
        <v>40299</v>
      </c>
      <c r="BM4" s="3">
        <v>40330</v>
      </c>
      <c r="BN4" s="3">
        <v>40360</v>
      </c>
      <c r="BO4" s="3">
        <v>40391</v>
      </c>
      <c r="BP4" s="3">
        <v>40422</v>
      </c>
      <c r="BQ4" s="3">
        <v>40452</v>
      </c>
      <c r="BR4" s="3">
        <v>40483</v>
      </c>
      <c r="BS4" s="3">
        <v>40513</v>
      </c>
      <c r="BT4" s="3">
        <v>40544</v>
      </c>
      <c r="BU4" s="3">
        <v>40575</v>
      </c>
      <c r="BV4" s="3">
        <v>40603</v>
      </c>
      <c r="BW4" s="3">
        <v>40634</v>
      </c>
      <c r="BX4" s="3">
        <v>40664</v>
      </c>
      <c r="BY4" s="3">
        <v>40695</v>
      </c>
      <c r="BZ4" s="3">
        <v>40725</v>
      </c>
      <c r="CA4" s="3">
        <v>40756</v>
      </c>
      <c r="CB4" s="3">
        <v>40787</v>
      </c>
      <c r="CC4" s="3">
        <v>40817</v>
      </c>
      <c r="CD4" s="3">
        <v>40848</v>
      </c>
      <c r="CE4" s="3">
        <v>40878</v>
      </c>
      <c r="CF4" s="3">
        <v>40909</v>
      </c>
      <c r="CG4" s="3">
        <v>40940</v>
      </c>
      <c r="CH4" s="3">
        <v>40969</v>
      </c>
      <c r="CI4" s="3">
        <v>41000</v>
      </c>
      <c r="CJ4" s="3">
        <v>41030</v>
      </c>
      <c r="CK4" s="3">
        <v>41061</v>
      </c>
      <c r="CL4" s="3">
        <v>41091</v>
      </c>
      <c r="CM4" s="4">
        <v>41122</v>
      </c>
      <c r="CN4" s="1"/>
      <c r="CO4" s="1"/>
      <c r="CP4" s="1"/>
      <c r="CQ4" s="1"/>
    </row>
    <row r="5" spans="1:95">
      <c r="A5" s="1"/>
      <c r="B5" s="5" t="s">
        <v>1</v>
      </c>
      <c r="C5" s="20">
        <v>962.90448300000003</v>
      </c>
      <c r="D5" s="20">
        <v>909.11441500000001</v>
      </c>
      <c r="E5" s="20">
        <v>803.929936</v>
      </c>
      <c r="F5" s="20">
        <v>824.66359900000009</v>
      </c>
      <c r="G5" s="20">
        <v>824.05538000000001</v>
      </c>
      <c r="H5" s="20">
        <v>856.62667750000003</v>
      </c>
      <c r="I5" s="20">
        <v>1020.4384865000001</v>
      </c>
      <c r="J5" s="20">
        <v>1247.912615</v>
      </c>
      <c r="K5" s="20">
        <v>1346.484563</v>
      </c>
      <c r="L5" s="20">
        <v>1328.083042</v>
      </c>
      <c r="M5" s="20">
        <v>1182.3119220000001</v>
      </c>
      <c r="N5" s="20">
        <v>1244.111846</v>
      </c>
      <c r="O5" s="21">
        <v>983.860006</v>
      </c>
      <c r="P5" s="21">
        <v>865.52413999999999</v>
      </c>
      <c r="Q5" s="21">
        <v>819.29592200000002</v>
      </c>
      <c r="R5" s="21">
        <v>828.86467200000004</v>
      </c>
      <c r="S5" s="21">
        <v>837.08537999999999</v>
      </c>
      <c r="T5" s="21">
        <v>853.58927099999994</v>
      </c>
      <c r="U5" s="21">
        <v>1028.759742</v>
      </c>
      <c r="V5" s="21">
        <v>1179.057006</v>
      </c>
      <c r="W5" s="21">
        <v>1281.4821320000001</v>
      </c>
      <c r="X5" s="21">
        <v>1247.6644680000002</v>
      </c>
      <c r="Y5" s="21">
        <v>1103.6293880000001</v>
      </c>
      <c r="Z5" s="21">
        <v>1137.9399960000001</v>
      </c>
      <c r="AA5" s="22">
        <v>933.402738</v>
      </c>
      <c r="AB5" s="22">
        <v>856.35539099999994</v>
      </c>
      <c r="AC5" s="22">
        <v>772.55204200000003</v>
      </c>
      <c r="AD5" s="22">
        <v>808.80534499999999</v>
      </c>
      <c r="AE5" s="22">
        <v>812.83194800000001</v>
      </c>
      <c r="AF5" s="22">
        <v>866.33610199999998</v>
      </c>
      <c r="AG5" s="22">
        <v>1012.2534790000001</v>
      </c>
      <c r="AH5" s="22">
        <v>1190.911875</v>
      </c>
      <c r="AI5" s="22">
        <v>1311.9575109999998</v>
      </c>
      <c r="AJ5" s="22">
        <v>1270.4893810000001</v>
      </c>
      <c r="AK5" s="22">
        <v>1161.1316470000002</v>
      </c>
      <c r="AL5" s="22">
        <v>1201.49333</v>
      </c>
      <c r="AM5" s="23">
        <v>996.46173199999998</v>
      </c>
      <c r="AN5" s="23">
        <v>838.34887500000002</v>
      </c>
      <c r="AO5" s="23">
        <v>777.59296400000005</v>
      </c>
      <c r="AP5" s="23">
        <v>809.02313600000002</v>
      </c>
      <c r="AQ5" s="23">
        <v>808.67079899999999</v>
      </c>
      <c r="AR5" s="23">
        <v>870.48860500000001</v>
      </c>
      <c r="AS5" s="23">
        <v>1051.069058</v>
      </c>
      <c r="AT5" s="23">
        <v>1212.3186170000001</v>
      </c>
      <c r="AU5" s="23">
        <v>1357.7618459999999</v>
      </c>
      <c r="AV5" s="23">
        <v>1339.8872690000001</v>
      </c>
      <c r="AW5" s="23">
        <v>1159.5816459999999</v>
      </c>
      <c r="AX5" s="23">
        <v>1140.026818</v>
      </c>
      <c r="AY5" s="24">
        <v>907.41279000000009</v>
      </c>
      <c r="AZ5" s="24">
        <v>846.29587100000003</v>
      </c>
      <c r="BA5" s="24">
        <v>772.458077</v>
      </c>
      <c r="BB5" s="24">
        <v>794.18391299999996</v>
      </c>
      <c r="BC5" s="24">
        <v>795.03903400000002</v>
      </c>
      <c r="BD5" s="24">
        <v>830.81527700000004</v>
      </c>
      <c r="BE5" s="24">
        <v>976.84995200000003</v>
      </c>
      <c r="BF5" s="24">
        <v>1117.5353479999999</v>
      </c>
      <c r="BG5" s="24">
        <v>1294.1862209999999</v>
      </c>
      <c r="BH5" s="24">
        <v>1332.8655000000001</v>
      </c>
      <c r="BI5" s="24">
        <v>1143.4178929999998</v>
      </c>
      <c r="BJ5" s="24">
        <v>1115.0390709999999</v>
      </c>
      <c r="BK5" s="42">
        <v>929.42448999999999</v>
      </c>
      <c r="BL5" s="42">
        <v>864.49661300000002</v>
      </c>
      <c r="BM5" s="42">
        <v>762.88505399999997</v>
      </c>
      <c r="BN5" s="42">
        <v>791.305432</v>
      </c>
      <c r="BO5" s="42">
        <v>800.54239100000007</v>
      </c>
      <c r="BP5" s="42">
        <v>832.61818699999992</v>
      </c>
      <c r="BQ5" s="42">
        <v>958.16859699999998</v>
      </c>
      <c r="BR5" s="42">
        <v>1163.573879</v>
      </c>
      <c r="BS5" s="42">
        <v>1376.041185</v>
      </c>
      <c r="BT5" s="42">
        <v>1253.2044820000001</v>
      </c>
      <c r="BU5" s="42">
        <v>1047.7809549999999</v>
      </c>
      <c r="BV5" s="42">
        <v>1096.536685</v>
      </c>
      <c r="BW5" s="33">
        <v>867.73994099999993</v>
      </c>
      <c r="BX5" s="33">
        <v>846.65193799999997</v>
      </c>
      <c r="BY5" s="33">
        <v>785.98194699999999</v>
      </c>
      <c r="BZ5" s="33">
        <v>799.01594999999998</v>
      </c>
      <c r="CA5" s="33">
        <v>806.124326</v>
      </c>
      <c r="CB5" s="33">
        <v>807.90660099999991</v>
      </c>
      <c r="CC5" s="33">
        <v>925.84014000000002</v>
      </c>
      <c r="CD5" s="33">
        <v>1025.026022</v>
      </c>
      <c r="CE5" s="33">
        <v>1189.860576</v>
      </c>
      <c r="CF5" s="33">
        <v>1178.28117</v>
      </c>
      <c r="CG5" s="33">
        <v>1114.8934510000001</v>
      </c>
      <c r="CH5" s="33">
        <v>1009.374996</v>
      </c>
      <c r="CI5" s="59">
        <v>909.89132399999994</v>
      </c>
      <c r="CJ5" s="59">
        <v>845.60162800000001</v>
      </c>
      <c r="CK5" s="59">
        <v>786.10436600000003</v>
      </c>
      <c r="CL5" s="59">
        <v>794.38475799999992</v>
      </c>
      <c r="CM5" s="59">
        <v>786.09810600000003</v>
      </c>
      <c r="CN5" s="1"/>
      <c r="CO5" s="1"/>
      <c r="CP5" s="1"/>
      <c r="CQ5" s="1"/>
    </row>
    <row r="6" spans="1:95">
      <c r="A6" s="1"/>
      <c r="B6" s="5" t="s">
        <v>2</v>
      </c>
      <c r="C6" s="33">
        <v>0</v>
      </c>
      <c r="D6" s="33">
        <v>2.9705999999986687E-2</v>
      </c>
      <c r="E6" s="34">
        <v>12.654011000000001</v>
      </c>
      <c r="F6" s="34">
        <v>2.2503249999999997</v>
      </c>
      <c r="G6" s="34">
        <v>3.7933690000000002</v>
      </c>
      <c r="H6" s="34">
        <v>3.4697450000000001</v>
      </c>
      <c r="I6" s="34">
        <v>2.8199940000000003</v>
      </c>
      <c r="J6" s="34">
        <v>0.10041549999996846</v>
      </c>
      <c r="K6" s="34">
        <v>0.10041549999985477</v>
      </c>
      <c r="L6" s="34">
        <v>-4.5361400000000005</v>
      </c>
      <c r="M6" s="34">
        <v>-3.9882140000000001</v>
      </c>
      <c r="N6" s="34">
        <v>-8.362108000000001</v>
      </c>
      <c r="O6" s="34">
        <v>-6.4157630000000001</v>
      </c>
      <c r="P6" s="34">
        <v>-0.681064</v>
      </c>
      <c r="Q6" s="35">
        <v>3.611764</v>
      </c>
      <c r="R6" s="35">
        <v>6.2299420000000003</v>
      </c>
      <c r="S6" s="35">
        <v>4.2154539999999994</v>
      </c>
      <c r="T6" s="35">
        <v>0.47702499999999998</v>
      </c>
      <c r="U6" s="35">
        <v>-1.7829710000000001</v>
      </c>
      <c r="V6" s="35">
        <v>-1.368466</v>
      </c>
      <c r="W6" s="35">
        <v>-4.1005640000000003</v>
      </c>
      <c r="X6" s="35">
        <v>-7.6937879999999996</v>
      </c>
      <c r="Y6" s="35">
        <v>-8.0772870000000001</v>
      </c>
      <c r="Z6" s="35">
        <v>-4.3171620000000006</v>
      </c>
      <c r="AA6" s="35">
        <v>-1.503063</v>
      </c>
      <c r="AB6" s="35">
        <v>-0.25847899999999996</v>
      </c>
      <c r="AC6" s="36">
        <v>-2.0271439999999998</v>
      </c>
      <c r="AD6" s="36">
        <v>1.4922690000000001</v>
      </c>
      <c r="AE6" s="36">
        <v>5.3625609999999995</v>
      </c>
      <c r="AF6" s="36">
        <v>12.831811</v>
      </c>
      <c r="AG6" s="36">
        <v>5.4520189999999999</v>
      </c>
      <c r="AH6" s="36">
        <v>4.0103119999999999</v>
      </c>
      <c r="AI6" s="36">
        <v>-0.49668299999999999</v>
      </c>
      <c r="AJ6" s="36">
        <v>4.2545770000000003</v>
      </c>
      <c r="AK6" s="36">
        <v>-6.7984489999999997</v>
      </c>
      <c r="AL6" s="36">
        <v>-7.8010349999999997</v>
      </c>
      <c r="AM6" s="36">
        <v>-7.164326</v>
      </c>
      <c r="AN6" s="36">
        <v>-3.8633950000000001</v>
      </c>
      <c r="AO6" s="37">
        <v>-0.35944700000004559</v>
      </c>
      <c r="AP6" s="37">
        <v>3.4014329999999973</v>
      </c>
      <c r="AQ6" s="37">
        <v>8.9198770000000422</v>
      </c>
      <c r="AR6" s="37">
        <v>5.1917799999999943</v>
      </c>
      <c r="AS6" s="37">
        <v>4.9025930000000244</v>
      </c>
      <c r="AT6" s="37">
        <v>3.0535149999999476</v>
      </c>
      <c r="AU6" s="37">
        <v>-1.4152999999998883</v>
      </c>
      <c r="AV6" s="37">
        <v>-10.570412999999917</v>
      </c>
      <c r="AW6" s="37">
        <v>-17.518076000000065</v>
      </c>
      <c r="AX6" s="37">
        <v>-18.645757999999887</v>
      </c>
      <c r="AY6" s="37">
        <v>-14.993907000000036</v>
      </c>
      <c r="AZ6" s="37">
        <v>-9.8077559999999266</v>
      </c>
      <c r="BA6" s="38">
        <v>-4.1450909999999794</v>
      </c>
      <c r="BB6" s="38">
        <v>0.80886599999996633</v>
      </c>
      <c r="BC6" s="38">
        <v>3.1463129999999637</v>
      </c>
      <c r="BD6" s="38">
        <v>4.4163350000000037</v>
      </c>
      <c r="BE6" s="38">
        <v>3.1544840000000249</v>
      </c>
      <c r="BF6" s="38">
        <v>2.6733209999999872</v>
      </c>
      <c r="BG6" s="38">
        <v>1.9986239999999498</v>
      </c>
      <c r="BH6" s="38">
        <v>-3.9618800000000647</v>
      </c>
      <c r="BI6" s="38">
        <v>-8.1686760000000049</v>
      </c>
      <c r="BJ6" s="38">
        <v>-10.323646999999937</v>
      </c>
      <c r="BK6" s="38">
        <v>-8.401540999999952</v>
      </c>
      <c r="BL6" s="38">
        <v>-5.466188000000102</v>
      </c>
      <c r="BM6" s="39">
        <v>-1.865949999999998</v>
      </c>
      <c r="BN6" s="39">
        <v>0.24869100000000799</v>
      </c>
      <c r="BO6" s="39">
        <v>2.7618939999999839</v>
      </c>
      <c r="BP6" s="39">
        <v>3.9337320000000773</v>
      </c>
      <c r="BQ6" s="39">
        <v>2.7461669999999003</v>
      </c>
      <c r="BR6" s="39">
        <v>1.6371189999999842</v>
      </c>
      <c r="BS6" s="39">
        <v>1.6532210000000305</v>
      </c>
      <c r="BT6" s="39">
        <v>-3.4274120000000039</v>
      </c>
      <c r="BU6" s="39">
        <v>-6.6569540000000416</v>
      </c>
      <c r="BV6" s="39">
        <v>-5.1834069999999883</v>
      </c>
      <c r="BW6" s="39">
        <v>-3.6641740000000027</v>
      </c>
      <c r="BX6" s="39">
        <v>-0.9840590000001157</v>
      </c>
      <c r="BY6" s="40">
        <v>-1.6796040000000403</v>
      </c>
      <c r="BZ6" s="40">
        <v>-0.91336200000000645</v>
      </c>
      <c r="CA6" s="40">
        <v>-0.4052159999999958</v>
      </c>
      <c r="CB6" s="40">
        <v>0.38617900000008376</v>
      </c>
      <c r="CC6" s="40">
        <v>-0.16611700000009932</v>
      </c>
      <c r="CD6" s="40">
        <v>0.23404700000003231</v>
      </c>
      <c r="CE6" s="40">
        <v>0.10594700000001467</v>
      </c>
      <c r="CF6" s="40">
        <v>-3.358410000000049</v>
      </c>
      <c r="CG6" s="40">
        <v>-5.2209810000001653</v>
      </c>
      <c r="CH6" s="40">
        <v>-5.4027280000000246</v>
      </c>
      <c r="CI6" s="40">
        <v>-6.4013310000000274</v>
      </c>
      <c r="CJ6" s="40">
        <v>-4.9927619999999706</v>
      </c>
      <c r="CK6" s="41">
        <v>0.54472999999995864</v>
      </c>
      <c r="CL6" s="41">
        <v>0.74513400000000729</v>
      </c>
      <c r="CM6" s="41">
        <v>0.70461699999998473</v>
      </c>
      <c r="CN6" s="1"/>
      <c r="CO6" s="1"/>
      <c r="CP6" s="1"/>
      <c r="CQ6" s="1"/>
    </row>
    <row r="7" spans="1:95">
      <c r="A7" s="1"/>
      <c r="B7" s="5" t="s">
        <v>3</v>
      </c>
      <c r="C7" s="33">
        <v>-7.3817330000000041</v>
      </c>
      <c r="D7" s="33">
        <v>-8.1544850000000011</v>
      </c>
      <c r="E7" s="33">
        <v>-3.6402000000002488E-2</v>
      </c>
      <c r="F7" s="33">
        <v>4.2808550000000132</v>
      </c>
      <c r="G7" s="34">
        <v>2.6437489999999997</v>
      </c>
      <c r="H7" s="34">
        <v>5.4569719999999995</v>
      </c>
      <c r="I7" s="34">
        <v>6.6421650000000003</v>
      </c>
      <c r="J7" s="34">
        <v>6.112444</v>
      </c>
      <c r="K7" s="34">
        <v>4.881564</v>
      </c>
      <c r="L7" s="34">
        <v>-1.009251999999961</v>
      </c>
      <c r="M7" s="34">
        <v>-3.7321170000000001</v>
      </c>
      <c r="N7" s="34">
        <v>-12.211001</v>
      </c>
      <c r="O7" s="34">
        <v>-17.850745</v>
      </c>
      <c r="P7" s="34">
        <v>-9.3990170000000006</v>
      </c>
      <c r="Q7" s="34">
        <v>-0.57035100000000005</v>
      </c>
      <c r="R7" s="34">
        <v>6.9245649999999994</v>
      </c>
      <c r="S7" s="35">
        <v>10.062742</v>
      </c>
      <c r="T7" s="35">
        <v>7.3776000000000002</v>
      </c>
      <c r="U7" s="35">
        <v>-1.92E-4</v>
      </c>
      <c r="V7" s="35">
        <v>-4.9194889999999996</v>
      </c>
      <c r="W7" s="35">
        <v>-3.460216</v>
      </c>
      <c r="X7" s="35">
        <v>-4.9545389999999996</v>
      </c>
      <c r="Y7" s="35">
        <v>-12.703558000000001</v>
      </c>
      <c r="Z7" s="35">
        <v>-12.614790000000001</v>
      </c>
      <c r="AA7" s="35">
        <v>-6.5725040000000003</v>
      </c>
      <c r="AB7" s="35">
        <v>-1.8071169999999999</v>
      </c>
      <c r="AC7" s="35">
        <v>-1.9964839999999999</v>
      </c>
      <c r="AD7" s="35">
        <v>-1.1176410000000001</v>
      </c>
      <c r="AE7" s="36">
        <v>1.2755129999999999</v>
      </c>
      <c r="AF7" s="36">
        <v>14.023843000000001</v>
      </c>
      <c r="AG7" s="36">
        <v>17.915980000000001</v>
      </c>
      <c r="AH7" s="36">
        <v>11.340156</v>
      </c>
      <c r="AI7" s="36">
        <v>8.5938660000000002</v>
      </c>
      <c r="AJ7" s="36">
        <v>4.0454679999999996</v>
      </c>
      <c r="AK7" s="36">
        <v>-5.8857999999999994E-2</v>
      </c>
      <c r="AL7" s="36">
        <v>-15.332666</v>
      </c>
      <c r="AM7" s="36">
        <v>-22.126968000000002</v>
      </c>
      <c r="AN7" s="36">
        <v>-10.834531</v>
      </c>
      <c r="AO7" s="36">
        <v>-5.4266880000000004</v>
      </c>
      <c r="AP7" s="36">
        <v>-2.0585880000000003</v>
      </c>
      <c r="AQ7" s="37">
        <v>5.257109000000014</v>
      </c>
      <c r="AR7" s="37">
        <v>10.257145000000037</v>
      </c>
      <c r="AS7" s="37">
        <v>7.6380689999999731</v>
      </c>
      <c r="AT7" s="37">
        <v>8.2068560000000161</v>
      </c>
      <c r="AU7" s="37">
        <v>2.4800410000000284</v>
      </c>
      <c r="AV7" s="37">
        <v>-5.6437809999999899</v>
      </c>
      <c r="AW7" s="37">
        <v>-19.106230000000096</v>
      </c>
      <c r="AX7" s="37">
        <v>-31.24389199999996</v>
      </c>
      <c r="AY7" s="37">
        <v>-35.191060000000107</v>
      </c>
      <c r="AZ7" s="37">
        <v>-30.388187000000016</v>
      </c>
      <c r="BA7" s="37">
        <v>-19.806164000000081</v>
      </c>
      <c r="BB7" s="37">
        <v>-10.724328999999898</v>
      </c>
      <c r="BC7" s="38">
        <v>1.3952170000000024</v>
      </c>
      <c r="BD7" s="38">
        <v>6.5166789999999537</v>
      </c>
      <c r="BE7" s="38">
        <v>6.3625690000000077</v>
      </c>
      <c r="BF7" s="38">
        <v>4.903650999999968</v>
      </c>
      <c r="BG7" s="38">
        <v>5.0219550000000481</v>
      </c>
      <c r="BH7" s="38">
        <v>0.73122299999999996</v>
      </c>
      <c r="BI7" s="38">
        <v>-6.0280619999999772</v>
      </c>
      <c r="BJ7" s="38">
        <v>-13.544407999999976</v>
      </c>
      <c r="BK7" s="38">
        <v>-18.165797000000111</v>
      </c>
      <c r="BL7" s="38">
        <v>-14.793056999999862</v>
      </c>
      <c r="BM7" s="38">
        <v>-7.0381750000001375</v>
      </c>
      <c r="BN7" s="38">
        <v>-3.8104289999998855</v>
      </c>
      <c r="BO7" s="39">
        <v>2.1866670000000568</v>
      </c>
      <c r="BP7" s="39">
        <v>4.8228889999999183</v>
      </c>
      <c r="BQ7" s="39">
        <v>3.5740630000000237</v>
      </c>
      <c r="BR7" s="39">
        <v>2.7506829999999809</v>
      </c>
      <c r="BS7" s="39">
        <v>2.5159090000000788</v>
      </c>
      <c r="BT7" s="39">
        <v>2.1512559999999894</v>
      </c>
      <c r="BU7" s="39">
        <v>-2.7764859999999771</v>
      </c>
      <c r="BV7" s="39">
        <v>-9.9467710000001262</v>
      </c>
      <c r="BW7" s="39">
        <v>-12.237886000000117</v>
      </c>
      <c r="BX7" s="39">
        <v>-4.4597619999999552</v>
      </c>
      <c r="BY7" s="39">
        <v>-7.9522060000001602</v>
      </c>
      <c r="BZ7" s="39">
        <v>-13.112577999999985</v>
      </c>
      <c r="CA7" s="40">
        <v>-4.5303619999998546</v>
      </c>
      <c r="CB7" s="40">
        <v>-1.6964250000000902</v>
      </c>
      <c r="CC7" s="40">
        <v>-2.2097320000000309</v>
      </c>
      <c r="CD7" s="40">
        <v>-3.2462960000000294</v>
      </c>
      <c r="CE7" s="40">
        <v>-1.7510199999999259</v>
      </c>
      <c r="CF7" s="40">
        <v>0.20864500000004682</v>
      </c>
      <c r="CG7" s="40">
        <v>-2.6338759999999866</v>
      </c>
      <c r="CH7" s="40">
        <v>-6.4062349999999242</v>
      </c>
      <c r="CI7" s="40">
        <v>-9.0214559999999437</v>
      </c>
      <c r="CJ7" s="40">
        <v>-9.8097940000000108</v>
      </c>
      <c r="CK7" s="40">
        <v>-8.4947230000000218</v>
      </c>
      <c r="CL7" s="40">
        <v>-4.1629359999999451</v>
      </c>
      <c r="CM7" s="41">
        <v>-0.90115499999990334</v>
      </c>
      <c r="CN7" s="1"/>
      <c r="CO7" s="1"/>
      <c r="CP7" s="1"/>
      <c r="CQ7" s="1"/>
    </row>
    <row r="8" spans="1:95">
      <c r="A8" s="1"/>
      <c r="B8" s="5" t="s">
        <v>4</v>
      </c>
      <c r="C8" s="33">
        <v>-5.5456000000013717E-2</v>
      </c>
      <c r="D8" s="33">
        <v>-0.85462900000001696</v>
      </c>
      <c r="E8" s="33">
        <v>0</v>
      </c>
      <c r="F8" s="33">
        <v>-1.0135429999999772</v>
      </c>
      <c r="G8" s="33">
        <v>0.59648200000000884</v>
      </c>
      <c r="H8" s="33">
        <v>0.42634200000000533</v>
      </c>
      <c r="I8" s="33">
        <v>0.36881799999999743</v>
      </c>
      <c r="J8" s="34">
        <v>3.7178879999999999</v>
      </c>
      <c r="K8" s="34">
        <v>3.9287890000000001</v>
      </c>
      <c r="L8" s="34">
        <v>2.2584620000000002</v>
      </c>
      <c r="M8" s="34">
        <v>0.95478799999999997</v>
      </c>
      <c r="N8" s="34">
        <v>1.0591410000000001</v>
      </c>
      <c r="O8" s="34">
        <v>0.43834899999999999</v>
      </c>
      <c r="P8" s="34">
        <v>-2.9296379999999997</v>
      </c>
      <c r="Q8" s="34">
        <v>-4.5141369999999998</v>
      </c>
      <c r="R8" s="34">
        <v>-2.9935419999999997</v>
      </c>
      <c r="S8" s="34">
        <v>-1.1406620000000001</v>
      </c>
      <c r="T8" s="34">
        <v>1.1514230000000001</v>
      </c>
      <c r="U8" s="34">
        <v>1.7953979999999998</v>
      </c>
      <c r="V8" s="35">
        <v>0.9463339999999999</v>
      </c>
      <c r="W8" s="35">
        <v>0.40971800000000003</v>
      </c>
      <c r="X8" s="35">
        <v>-0.96632099999999999</v>
      </c>
      <c r="Y8" s="35">
        <v>-1.7203759999999999</v>
      </c>
      <c r="Z8" s="35">
        <v>-2.950761</v>
      </c>
      <c r="AA8" s="35">
        <v>-3.3480020000000001</v>
      </c>
      <c r="AB8" s="35">
        <v>-4.6985710000000003</v>
      </c>
      <c r="AC8" s="35">
        <v>-5.9536249999999997</v>
      </c>
      <c r="AD8" s="35">
        <v>-5.285946</v>
      </c>
      <c r="AE8" s="35">
        <v>-3.3018459999999998</v>
      </c>
      <c r="AF8" s="35">
        <v>2.2684960000000003</v>
      </c>
      <c r="AG8" s="35">
        <v>2.4720580000000001</v>
      </c>
      <c r="AH8" s="36">
        <v>3.9160729999999999</v>
      </c>
      <c r="AI8" s="36">
        <v>4.4189369999999997</v>
      </c>
      <c r="AJ8" s="36">
        <v>4.8877980000000001</v>
      </c>
      <c r="AK8" s="36">
        <v>4.4038689999999994</v>
      </c>
      <c r="AL8" s="36">
        <v>0.118738</v>
      </c>
      <c r="AM8" s="36">
        <v>-2.8177050000000001</v>
      </c>
      <c r="AN8" s="36">
        <v>-4.5783059999999995</v>
      </c>
      <c r="AO8" s="36">
        <v>-4.4148580000000006</v>
      </c>
      <c r="AP8" s="36">
        <v>-3.7648600000000001</v>
      </c>
      <c r="AQ8" s="36">
        <v>-2.897027</v>
      </c>
      <c r="AR8" s="36">
        <v>-0.23264299999999999</v>
      </c>
      <c r="AS8" s="36">
        <v>0.17988599999999999</v>
      </c>
      <c r="AT8" s="37">
        <v>1.2242609999999559</v>
      </c>
      <c r="AU8" s="37">
        <v>2.6994379999999865</v>
      </c>
      <c r="AV8" s="37">
        <v>0.85974599999997281</v>
      </c>
      <c r="AW8" s="37">
        <v>-2.4860119999999597</v>
      </c>
      <c r="AX8" s="37">
        <v>-6.1008269999999811</v>
      </c>
      <c r="AY8" s="37">
        <v>-9.1654469999999719</v>
      </c>
      <c r="AZ8" s="37">
        <v>-11.316338999999971</v>
      </c>
      <c r="BA8" s="37">
        <v>-13.689217000000099</v>
      </c>
      <c r="BB8" s="37">
        <v>-14.025703999999905</v>
      </c>
      <c r="BC8" s="37">
        <v>-10.113350999999966</v>
      </c>
      <c r="BD8" s="37">
        <v>-5.4563430000000608</v>
      </c>
      <c r="BE8" s="37">
        <v>-2.8866849999999431</v>
      </c>
      <c r="BF8" s="38">
        <v>-1.6766760000000431</v>
      </c>
      <c r="BG8" s="38">
        <v>1.011810999999966</v>
      </c>
      <c r="BH8" s="38">
        <v>1.6547590000000127</v>
      </c>
      <c r="BI8" s="38">
        <v>-0.48461399999996502</v>
      </c>
      <c r="BJ8" s="38">
        <v>-3.0345350000000053</v>
      </c>
      <c r="BK8" s="38">
        <v>-4.7496039999999766</v>
      </c>
      <c r="BL8" s="38">
        <v>-7.9357909999999947</v>
      </c>
      <c r="BM8" s="38">
        <v>-9.0508569999999509</v>
      </c>
      <c r="BN8" s="38">
        <v>-7.1323459999998704</v>
      </c>
      <c r="BO8" s="38">
        <v>-3.9545339999999669</v>
      </c>
      <c r="BP8" s="38">
        <v>-2.1736160000000382</v>
      </c>
      <c r="BQ8" s="38">
        <v>-0.9546549999997751</v>
      </c>
      <c r="BR8" s="39">
        <v>-2.219895000000065</v>
      </c>
      <c r="BS8" s="39">
        <v>-1.0586329999999862</v>
      </c>
      <c r="BT8" s="39">
        <v>-3.913199999999506E-2</v>
      </c>
      <c r="BU8" s="39">
        <v>-2.1584629999999834</v>
      </c>
      <c r="BV8" s="39">
        <v>-2.4323260000001028</v>
      </c>
      <c r="BW8" s="39">
        <v>-3.9263730000000123</v>
      </c>
      <c r="BX8" s="39">
        <v>-3.3588780000001179</v>
      </c>
      <c r="BY8" s="39">
        <v>-4.9875729999998839</v>
      </c>
      <c r="BZ8" s="39">
        <v>-6.1605989999998201</v>
      </c>
      <c r="CA8" s="39">
        <v>-8.5827360000000681</v>
      </c>
      <c r="CB8" s="39">
        <v>-4.4446689999999762</v>
      </c>
      <c r="CC8" s="39">
        <v>-4.1748479999998835</v>
      </c>
      <c r="CD8" s="40">
        <v>-4.1062279999999873</v>
      </c>
      <c r="CE8" s="40">
        <v>-3.7174449999999979</v>
      </c>
      <c r="CF8" s="40">
        <v>-2.1510560000000396</v>
      </c>
      <c r="CG8" s="40">
        <v>-1.8936439999999948</v>
      </c>
      <c r="CH8" s="40">
        <v>-1.395142000000078</v>
      </c>
      <c r="CI8" s="40">
        <v>-1.7897510000000239</v>
      </c>
      <c r="CJ8" s="40">
        <v>-4.5769080000001168</v>
      </c>
      <c r="CK8" s="40">
        <v>-6.7701740000001109</v>
      </c>
      <c r="CL8" s="40">
        <v>-6.7112079999999423</v>
      </c>
      <c r="CM8" s="40">
        <v>-6.0470259999999598</v>
      </c>
      <c r="CN8" s="1"/>
      <c r="CO8" s="1"/>
      <c r="CP8" s="1"/>
      <c r="CQ8" s="1"/>
    </row>
    <row r="9" spans="1:95">
      <c r="A9" s="1"/>
      <c r="B9" s="5" t="s">
        <v>5</v>
      </c>
      <c r="C9" s="42">
        <v>-5.3705560000000219</v>
      </c>
      <c r="D9" s="42">
        <v>-7.299355999999996</v>
      </c>
      <c r="E9" s="33">
        <v>-0.49508899999999301</v>
      </c>
      <c r="F9" s="33">
        <v>-0.31375999999999493</v>
      </c>
      <c r="G9" s="33">
        <v>1.0987070000000081</v>
      </c>
      <c r="H9" s="33">
        <v>1.9484929999999956</v>
      </c>
      <c r="I9" s="33">
        <v>1.3794220000000017</v>
      </c>
      <c r="J9" s="33">
        <v>1.571108000000013</v>
      </c>
      <c r="K9" s="33">
        <v>2.3440740000000311</v>
      </c>
      <c r="L9" s="33">
        <v>-4.7687059999999875</v>
      </c>
      <c r="M9" s="33">
        <v>0.74293700000001905</v>
      </c>
      <c r="N9" s="33">
        <v>0.74234400000001699</v>
      </c>
      <c r="O9" s="33">
        <v>1.0321629999999686</v>
      </c>
      <c r="P9" s="33">
        <v>4.639635000000002</v>
      </c>
      <c r="Q9" s="34">
        <v>0.34668900000000002</v>
      </c>
      <c r="R9" s="34">
        <v>-0.57461499999999999</v>
      </c>
      <c r="S9" s="34">
        <v>1.0813079999999999</v>
      </c>
      <c r="T9" s="34">
        <v>0.84638999999999998</v>
      </c>
      <c r="U9" s="34">
        <v>0.76248800000000005</v>
      </c>
      <c r="V9" s="34">
        <v>-0.12783800000000001</v>
      </c>
      <c r="W9" s="34">
        <v>-1.1154190000000002</v>
      </c>
      <c r="X9" s="34">
        <v>-3.5581729999999996</v>
      </c>
      <c r="Y9" s="34">
        <v>-1.203719</v>
      </c>
      <c r="Z9" s="34">
        <v>0.106186</v>
      </c>
      <c r="AA9" s="34">
        <v>-0.97431500000000004</v>
      </c>
      <c r="AB9" s="34">
        <v>-1.7274000000000001E-2</v>
      </c>
      <c r="AC9" s="35">
        <v>0.26104500000000003</v>
      </c>
      <c r="AD9" s="35">
        <v>0.54075699999999993</v>
      </c>
      <c r="AE9" s="35">
        <v>0.30309599999999998</v>
      </c>
      <c r="AF9" s="35">
        <v>0.52464700000000009</v>
      </c>
      <c r="AG9" s="35">
        <v>1.587758</v>
      </c>
      <c r="AH9" s="35">
        <v>1.0155289999999999</v>
      </c>
      <c r="AI9" s="35">
        <v>-1.5128740000000001</v>
      </c>
      <c r="AJ9" s="35">
        <v>3.8944459999999999</v>
      </c>
      <c r="AK9" s="35">
        <v>4.7467949999999997</v>
      </c>
      <c r="AL9" s="35">
        <v>4.4319600000000001</v>
      </c>
      <c r="AM9" s="35">
        <v>0.99957700000000005</v>
      </c>
      <c r="AN9" s="35">
        <v>1.3554629999999999</v>
      </c>
      <c r="AO9" s="36">
        <v>1.0479320000000001</v>
      </c>
      <c r="AP9" s="36">
        <v>-0.68020199999999997</v>
      </c>
      <c r="AQ9" s="36">
        <v>-2.4310320000000001</v>
      </c>
      <c r="AR9" s="36">
        <v>-5.8000739999999995</v>
      </c>
      <c r="AS9" s="36">
        <v>-7.8526769999999999</v>
      </c>
      <c r="AT9" s="36">
        <v>-10.404531</v>
      </c>
      <c r="AU9" s="36">
        <v>-13.881352000000001</v>
      </c>
      <c r="AV9" s="36">
        <v>-19.779036999999999</v>
      </c>
      <c r="AW9" s="36">
        <v>-15.554103999999999</v>
      </c>
      <c r="AX9" s="36">
        <v>-20.480225999999998</v>
      </c>
      <c r="AY9" s="36">
        <v>-17.061358999999999</v>
      </c>
      <c r="AZ9" s="36">
        <v>-13.284743000000001</v>
      </c>
      <c r="BA9" s="37">
        <v>-10.365966999999955</v>
      </c>
      <c r="BB9" s="37">
        <v>-8.9286650000000236</v>
      </c>
      <c r="BC9" s="37">
        <v>-6.4558719999999994</v>
      </c>
      <c r="BD9" s="37">
        <v>-7.399797000000035</v>
      </c>
      <c r="BE9" s="37">
        <v>-7.8099720000000161</v>
      </c>
      <c r="BF9" s="37">
        <v>-8.6408509999999978</v>
      </c>
      <c r="BG9" s="37">
        <v>-10.632978999999978</v>
      </c>
      <c r="BH9" s="37">
        <v>-12.030021999999917</v>
      </c>
      <c r="BI9" s="37">
        <v>-11.524116999999933</v>
      </c>
      <c r="BJ9" s="37">
        <v>-12.576381000000083</v>
      </c>
      <c r="BK9" s="37">
        <v>-13.277170999999953</v>
      </c>
      <c r="BL9" s="37">
        <v>-12.064221999999972</v>
      </c>
      <c r="BM9" s="38">
        <v>-10.823664000000008</v>
      </c>
      <c r="BN9" s="38">
        <v>-10.152659999999969</v>
      </c>
      <c r="BO9" s="38">
        <v>-8.7094250000000102</v>
      </c>
      <c r="BP9" s="38">
        <v>-6.7768840000001092</v>
      </c>
      <c r="BQ9" s="38">
        <v>-6.2034149999999499</v>
      </c>
      <c r="BR9" s="38">
        <v>-4.2285669999999982</v>
      </c>
      <c r="BS9" s="38">
        <v>-5.35182599999996</v>
      </c>
      <c r="BT9" s="38">
        <v>-5.3886810000001333</v>
      </c>
      <c r="BU9" s="38">
        <v>-6.4793040000001838</v>
      </c>
      <c r="BV9" s="38">
        <v>-8.1033879999999954</v>
      </c>
      <c r="BW9" s="38">
        <v>-6.2839829999998074</v>
      </c>
      <c r="BX9" s="38">
        <v>-5.9453460000001996</v>
      </c>
      <c r="BY9" s="39">
        <v>-5.6456510000000435</v>
      </c>
      <c r="BZ9" s="39">
        <v>-5.6836949999999433</v>
      </c>
      <c r="CA9" s="39">
        <v>-4.6026299999999765</v>
      </c>
      <c r="CB9" s="39">
        <v>-3.3879710000001069</v>
      </c>
      <c r="CC9" s="39">
        <v>-4.2350789999999279</v>
      </c>
      <c r="CD9" s="39">
        <v>-4.9645080000000235</v>
      </c>
      <c r="CE9" s="39">
        <v>-6.2523820000000114</v>
      </c>
      <c r="CF9" s="39">
        <v>-5.7942980000000261</v>
      </c>
      <c r="CG9" s="39">
        <v>-6.1619780000000901</v>
      </c>
      <c r="CH9" s="39">
        <v>-6.8665100000000621</v>
      </c>
      <c r="CI9" s="39">
        <v>-6.1515219999998862</v>
      </c>
      <c r="CJ9" s="39">
        <v>-6.2266930000000684</v>
      </c>
      <c r="CK9" s="40">
        <v>-4.9803490000000465</v>
      </c>
      <c r="CL9" s="40">
        <v>-4.3232229999999845</v>
      </c>
      <c r="CM9" s="40">
        <v>-4.4595399999999472</v>
      </c>
      <c r="CN9" s="1"/>
      <c r="CO9" s="1"/>
      <c r="CP9" s="1"/>
      <c r="CQ9" s="1"/>
    </row>
    <row r="10" spans="1:95">
      <c r="A10" s="1"/>
      <c r="B10" s="5" t="s">
        <v>6</v>
      </c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1"/>
      <c r="CO10" s="1"/>
      <c r="CP10" s="1"/>
      <c r="CQ10" s="1"/>
    </row>
    <row r="11" spans="1:95">
      <c r="A11" s="1"/>
      <c r="B11" s="5" t="s">
        <v>7</v>
      </c>
      <c r="C11" s="61">
        <f>SUM(C5:C10)</f>
        <v>950.09673799999996</v>
      </c>
      <c r="D11" s="61">
        <f t="shared" ref="D11:BO11" si="0">SUM(D5:D10)</f>
        <v>892.83565099999998</v>
      </c>
      <c r="E11" s="61">
        <f t="shared" si="0"/>
        <v>816.05245600000001</v>
      </c>
      <c r="F11" s="61">
        <f t="shared" si="0"/>
        <v>829.86747600000001</v>
      </c>
      <c r="G11" s="61">
        <f t="shared" si="0"/>
        <v>832.18768699999998</v>
      </c>
      <c r="H11" s="61">
        <f t="shared" si="0"/>
        <v>867.92822949999993</v>
      </c>
      <c r="I11" s="61">
        <f t="shared" si="0"/>
        <v>1031.6488855</v>
      </c>
      <c r="J11" s="61">
        <f t="shared" si="0"/>
        <v>1259.4144705000001</v>
      </c>
      <c r="K11" s="61">
        <f t="shared" si="0"/>
        <v>1357.7394055</v>
      </c>
      <c r="L11" s="61">
        <f t="shared" si="0"/>
        <v>1320.0274059999999</v>
      </c>
      <c r="M11" s="61">
        <f t="shared" si="0"/>
        <v>1176.2893160000001</v>
      </c>
      <c r="N11" s="61">
        <f t="shared" si="0"/>
        <v>1225.340222</v>
      </c>
      <c r="O11" s="61">
        <f t="shared" si="0"/>
        <v>961.06401000000005</v>
      </c>
      <c r="P11" s="61">
        <f t="shared" si="0"/>
        <v>857.15405600000008</v>
      </c>
      <c r="Q11" s="61">
        <f t="shared" si="0"/>
        <v>818.16988700000002</v>
      </c>
      <c r="R11" s="61">
        <f t="shared" si="0"/>
        <v>838.45102200000008</v>
      </c>
      <c r="S11" s="61">
        <f t="shared" si="0"/>
        <v>851.30422199999998</v>
      </c>
      <c r="T11" s="61">
        <f t="shared" si="0"/>
        <v>863.44170900000006</v>
      </c>
      <c r="U11" s="61">
        <f t="shared" si="0"/>
        <v>1029.534465</v>
      </c>
      <c r="V11" s="61">
        <f t="shared" si="0"/>
        <v>1173.5875469999999</v>
      </c>
      <c r="W11" s="61">
        <f t="shared" si="0"/>
        <v>1273.2156510000002</v>
      </c>
      <c r="X11" s="61">
        <f t="shared" si="0"/>
        <v>1230.4916470000001</v>
      </c>
      <c r="Y11" s="61">
        <f t="shared" si="0"/>
        <v>1079.924448</v>
      </c>
      <c r="Z11" s="61">
        <f t="shared" si="0"/>
        <v>1118.1634689999998</v>
      </c>
      <c r="AA11" s="61">
        <f t="shared" si="0"/>
        <v>921.00485400000002</v>
      </c>
      <c r="AB11" s="61">
        <f t="shared" si="0"/>
        <v>849.57394999999997</v>
      </c>
      <c r="AC11" s="61">
        <f t="shared" si="0"/>
        <v>762.83583399999998</v>
      </c>
      <c r="AD11" s="61">
        <f t="shared" si="0"/>
        <v>804.43478399999992</v>
      </c>
      <c r="AE11" s="61">
        <f t="shared" si="0"/>
        <v>816.47127200000011</v>
      </c>
      <c r="AF11" s="61">
        <f t="shared" si="0"/>
        <v>895.98489900000004</v>
      </c>
      <c r="AG11" s="61">
        <f t="shared" si="0"/>
        <v>1039.681294</v>
      </c>
      <c r="AH11" s="61">
        <f t="shared" si="0"/>
        <v>1211.1939450000002</v>
      </c>
      <c r="AI11" s="61">
        <f t="shared" si="0"/>
        <v>1322.9607569999996</v>
      </c>
      <c r="AJ11" s="61">
        <f t="shared" si="0"/>
        <v>1287.57167</v>
      </c>
      <c r="AK11" s="61">
        <f t="shared" si="0"/>
        <v>1163.4250040000002</v>
      </c>
      <c r="AL11" s="61">
        <f t="shared" si="0"/>
        <v>1182.9103269999998</v>
      </c>
      <c r="AM11" s="61">
        <f t="shared" si="0"/>
        <v>965.35230999999999</v>
      </c>
      <c r="AN11" s="61">
        <f t="shared" si="0"/>
        <v>820.42810600000007</v>
      </c>
      <c r="AO11" s="61">
        <f t="shared" si="0"/>
        <v>768.43990299999996</v>
      </c>
      <c r="AP11" s="61">
        <f t="shared" si="0"/>
        <v>805.92091900000003</v>
      </c>
      <c r="AQ11" s="61">
        <f t="shared" si="0"/>
        <v>817.51972600000011</v>
      </c>
      <c r="AR11" s="61">
        <f t="shared" si="0"/>
        <v>879.90481299999999</v>
      </c>
      <c r="AS11" s="61">
        <f t="shared" si="0"/>
        <v>1055.9369289999997</v>
      </c>
      <c r="AT11" s="61">
        <f t="shared" si="0"/>
        <v>1214.3987180000001</v>
      </c>
      <c r="AU11" s="61">
        <f t="shared" si="0"/>
        <v>1347.644673</v>
      </c>
      <c r="AV11" s="61">
        <f t="shared" si="0"/>
        <v>1304.7537840000002</v>
      </c>
      <c r="AW11" s="61">
        <f t="shared" si="0"/>
        <v>1104.9172239999996</v>
      </c>
      <c r="AX11" s="61">
        <f t="shared" si="0"/>
        <v>1063.5561150000003</v>
      </c>
      <c r="AY11" s="61">
        <f t="shared" si="0"/>
        <v>831.00101699999993</v>
      </c>
      <c r="AZ11" s="61">
        <f t="shared" si="0"/>
        <v>781.49884600000007</v>
      </c>
      <c r="BA11" s="61">
        <f t="shared" si="0"/>
        <v>724.45163799999989</v>
      </c>
      <c r="BB11" s="61">
        <f t="shared" si="0"/>
        <v>761.3140810000001</v>
      </c>
      <c r="BC11" s="61">
        <f t="shared" si="0"/>
        <v>783.01134100000002</v>
      </c>
      <c r="BD11" s="61">
        <f t="shared" si="0"/>
        <v>828.8921509999999</v>
      </c>
      <c r="BE11" s="61">
        <f t="shared" si="0"/>
        <v>975.6703480000001</v>
      </c>
      <c r="BF11" s="61">
        <f t="shared" si="0"/>
        <v>1114.7947929999996</v>
      </c>
      <c r="BG11" s="61">
        <f t="shared" si="0"/>
        <v>1291.5856319999998</v>
      </c>
      <c r="BH11" s="61">
        <f t="shared" si="0"/>
        <v>1319.2595800000001</v>
      </c>
      <c r="BI11" s="61">
        <f t="shared" si="0"/>
        <v>1117.2124239999998</v>
      </c>
      <c r="BJ11" s="61">
        <f t="shared" si="0"/>
        <v>1075.5600999999999</v>
      </c>
      <c r="BK11" s="61">
        <f t="shared" si="0"/>
        <v>884.830377</v>
      </c>
      <c r="BL11" s="61">
        <f t="shared" si="0"/>
        <v>824.23735500000009</v>
      </c>
      <c r="BM11" s="61">
        <f t="shared" si="0"/>
        <v>734.10640799999987</v>
      </c>
      <c r="BN11" s="61">
        <f t="shared" si="0"/>
        <v>770.45868800000028</v>
      </c>
      <c r="BO11" s="61">
        <f t="shared" si="0"/>
        <v>792.82699300000013</v>
      </c>
      <c r="BP11" s="61">
        <f t="shared" ref="BP11:CM11" si="1">SUM(BP5:BP10)</f>
        <v>832.42430799999977</v>
      </c>
      <c r="BQ11" s="61">
        <f t="shared" si="1"/>
        <v>957.33075700000018</v>
      </c>
      <c r="BR11" s="61">
        <f t="shared" si="1"/>
        <v>1161.5132189999999</v>
      </c>
      <c r="BS11" s="61">
        <f t="shared" si="1"/>
        <v>1373.7998560000001</v>
      </c>
      <c r="BT11" s="61">
        <f t="shared" si="1"/>
        <v>1246.5005130000002</v>
      </c>
      <c r="BU11" s="61">
        <f t="shared" si="1"/>
        <v>1029.7097479999998</v>
      </c>
      <c r="BV11" s="61">
        <f t="shared" si="1"/>
        <v>1070.8707929999998</v>
      </c>
      <c r="BW11" s="61">
        <f t="shared" si="1"/>
        <v>841.62752499999999</v>
      </c>
      <c r="BX11" s="61">
        <f t="shared" si="1"/>
        <v>831.90389299999958</v>
      </c>
      <c r="BY11" s="61">
        <f t="shared" si="1"/>
        <v>765.71691299999986</v>
      </c>
      <c r="BZ11" s="61">
        <f t="shared" si="1"/>
        <v>773.14571600000022</v>
      </c>
      <c r="CA11" s="61">
        <f t="shared" si="1"/>
        <v>788.0033820000001</v>
      </c>
      <c r="CB11" s="61">
        <f t="shared" si="1"/>
        <v>798.76371499999982</v>
      </c>
      <c r="CC11" s="61">
        <f t="shared" si="1"/>
        <v>915.05436400000008</v>
      </c>
      <c r="CD11" s="61">
        <f t="shared" si="1"/>
        <v>1012.9430369999999</v>
      </c>
      <c r="CE11" s="61">
        <f t="shared" si="1"/>
        <v>1178.245676</v>
      </c>
      <c r="CF11" s="61">
        <f t="shared" si="1"/>
        <v>1167.1860509999999</v>
      </c>
      <c r="CG11" s="61">
        <f t="shared" si="1"/>
        <v>1098.982972</v>
      </c>
      <c r="CH11" s="61">
        <f t="shared" si="1"/>
        <v>989.30438099999992</v>
      </c>
      <c r="CI11" s="61">
        <f t="shared" si="1"/>
        <v>886.52726400000006</v>
      </c>
      <c r="CJ11" s="61">
        <f t="shared" si="1"/>
        <v>819.99547099999984</v>
      </c>
      <c r="CK11" s="61">
        <f t="shared" si="1"/>
        <v>766.40384999999981</v>
      </c>
      <c r="CL11" s="61">
        <f t="shared" si="1"/>
        <v>779.93252500000006</v>
      </c>
      <c r="CM11" s="61">
        <f t="shared" si="1"/>
        <v>775.3950020000002</v>
      </c>
      <c r="CN11" s="1"/>
      <c r="CO11" s="1"/>
      <c r="CP11" s="1"/>
      <c r="CQ11" s="1"/>
    </row>
    <row r="12" spans="1:95">
      <c r="A12" s="1"/>
      <c r="B12" s="7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9"/>
      <c r="CN12" s="1"/>
      <c r="CO12" s="1"/>
      <c r="CP12" s="1"/>
      <c r="CQ12" s="1"/>
    </row>
    <row r="13" spans="1:95">
      <c r="A13" s="1"/>
      <c r="B13" s="7"/>
      <c r="C13" s="10">
        <v>38443</v>
      </c>
      <c r="D13" s="10">
        <v>38473</v>
      </c>
      <c r="E13" s="10">
        <v>38504</v>
      </c>
      <c r="F13" s="10">
        <v>38534</v>
      </c>
      <c r="G13" s="10">
        <v>38565</v>
      </c>
      <c r="H13" s="10">
        <v>38596</v>
      </c>
      <c r="I13" s="10">
        <v>38626</v>
      </c>
      <c r="J13" s="10">
        <v>38657</v>
      </c>
      <c r="K13" s="10">
        <v>38687</v>
      </c>
      <c r="L13" s="10">
        <v>38718</v>
      </c>
      <c r="M13" s="10">
        <v>38749</v>
      </c>
      <c r="N13" s="10">
        <v>38777</v>
      </c>
      <c r="O13" s="10">
        <v>38808</v>
      </c>
      <c r="P13" s="10">
        <v>38838</v>
      </c>
      <c r="Q13" s="10">
        <v>38869</v>
      </c>
      <c r="R13" s="10">
        <v>38899</v>
      </c>
      <c r="S13" s="10">
        <v>38930</v>
      </c>
      <c r="T13" s="10">
        <v>38961</v>
      </c>
      <c r="U13" s="10">
        <v>38991</v>
      </c>
      <c r="V13" s="10">
        <v>39022</v>
      </c>
      <c r="W13" s="10">
        <v>39052</v>
      </c>
      <c r="X13" s="10">
        <v>39083</v>
      </c>
      <c r="Y13" s="10">
        <v>39114</v>
      </c>
      <c r="Z13" s="10">
        <v>39142</v>
      </c>
      <c r="AA13" s="10">
        <v>39173</v>
      </c>
      <c r="AB13" s="10">
        <v>39203</v>
      </c>
      <c r="AC13" s="10">
        <v>39234</v>
      </c>
      <c r="AD13" s="10">
        <v>39264</v>
      </c>
      <c r="AE13" s="10">
        <v>39295</v>
      </c>
      <c r="AF13" s="10">
        <v>39326</v>
      </c>
      <c r="AG13" s="10">
        <v>39356</v>
      </c>
      <c r="AH13" s="10">
        <v>39387</v>
      </c>
      <c r="AI13" s="10">
        <v>39417</v>
      </c>
      <c r="AJ13" s="10">
        <v>39448</v>
      </c>
      <c r="AK13" s="10">
        <v>39479</v>
      </c>
      <c r="AL13" s="10">
        <v>39508</v>
      </c>
      <c r="AM13" s="10">
        <v>39539</v>
      </c>
      <c r="AN13" s="10">
        <v>39569</v>
      </c>
      <c r="AO13" s="10">
        <v>39600</v>
      </c>
      <c r="AP13" s="10">
        <v>39630</v>
      </c>
      <c r="AQ13" s="10">
        <v>39661</v>
      </c>
      <c r="AR13" s="10">
        <v>39692</v>
      </c>
      <c r="AS13" s="10">
        <v>39722</v>
      </c>
      <c r="AT13" s="10">
        <v>39753</v>
      </c>
      <c r="AU13" s="10">
        <v>39783</v>
      </c>
      <c r="AV13" s="10">
        <v>39814</v>
      </c>
      <c r="AW13" s="10">
        <v>39845</v>
      </c>
      <c r="AX13" s="10">
        <v>39873</v>
      </c>
      <c r="AY13" s="10">
        <v>39904</v>
      </c>
      <c r="AZ13" s="10">
        <v>39934</v>
      </c>
      <c r="BA13" s="10">
        <v>39965</v>
      </c>
      <c r="BB13" s="10">
        <v>39995</v>
      </c>
      <c r="BC13" s="10">
        <v>40026</v>
      </c>
      <c r="BD13" s="10">
        <v>40057</v>
      </c>
      <c r="BE13" s="10">
        <v>40087</v>
      </c>
      <c r="BF13" s="10">
        <v>40118</v>
      </c>
      <c r="BG13" s="10">
        <v>40148</v>
      </c>
      <c r="BH13" s="10">
        <v>40179</v>
      </c>
      <c r="BI13" s="10">
        <v>40210</v>
      </c>
      <c r="BJ13" s="10">
        <v>40238</v>
      </c>
      <c r="BK13" s="10">
        <v>40269</v>
      </c>
      <c r="BL13" s="10">
        <v>40299</v>
      </c>
      <c r="BM13" s="10">
        <v>40330</v>
      </c>
      <c r="BN13" s="10">
        <v>40360</v>
      </c>
      <c r="BO13" s="10">
        <v>40391</v>
      </c>
      <c r="BP13" s="10">
        <v>40422</v>
      </c>
      <c r="BQ13" s="10">
        <v>40452</v>
      </c>
      <c r="BR13" s="10">
        <v>40483</v>
      </c>
      <c r="BS13" s="10">
        <v>40513</v>
      </c>
      <c r="BT13" s="10">
        <v>40544</v>
      </c>
      <c r="BU13" s="10">
        <v>40575</v>
      </c>
      <c r="BV13" s="10">
        <v>40603</v>
      </c>
      <c r="BW13" s="10">
        <v>40634</v>
      </c>
      <c r="BX13" s="10">
        <v>40664</v>
      </c>
      <c r="BY13" s="10">
        <v>40695</v>
      </c>
      <c r="BZ13" s="10">
        <v>40725</v>
      </c>
      <c r="CA13" s="10">
        <v>40756</v>
      </c>
      <c r="CB13" s="10">
        <v>40787</v>
      </c>
      <c r="CC13" s="10">
        <v>40817</v>
      </c>
      <c r="CD13" s="10">
        <v>40848</v>
      </c>
      <c r="CE13" s="10">
        <v>40878</v>
      </c>
      <c r="CF13" s="10">
        <v>40909</v>
      </c>
      <c r="CG13" s="10">
        <v>40940</v>
      </c>
      <c r="CH13" s="10">
        <v>40969</v>
      </c>
      <c r="CI13" s="10">
        <v>41000</v>
      </c>
      <c r="CJ13" s="10">
        <v>41030</v>
      </c>
      <c r="CK13" s="10">
        <v>41061</v>
      </c>
      <c r="CL13" s="10">
        <v>41091</v>
      </c>
      <c r="CM13" s="11">
        <v>41122</v>
      </c>
      <c r="CN13" s="1"/>
      <c r="CO13" s="1"/>
      <c r="CP13" s="1"/>
      <c r="CQ13" s="1"/>
    </row>
    <row r="14" spans="1:95">
      <c r="A14" s="1"/>
      <c r="B14" s="12" t="s">
        <v>8</v>
      </c>
      <c r="C14" s="13">
        <v>2131.1797230333332</v>
      </c>
      <c r="D14" s="13">
        <v>2038.9717096333334</v>
      </c>
      <c r="E14" s="13">
        <v>1962.8090599333332</v>
      </c>
      <c r="F14" s="13">
        <v>1954.5943531333332</v>
      </c>
      <c r="G14" s="13">
        <v>1978.8286747333332</v>
      </c>
      <c r="H14" s="13">
        <v>2038.6318822333333</v>
      </c>
      <c r="I14" s="13">
        <v>2237.9383644333334</v>
      </c>
      <c r="J14" s="13">
        <v>2469.5550247333331</v>
      </c>
      <c r="K14" s="13">
        <v>2493.9749349083331</v>
      </c>
      <c r="L14" s="13">
        <v>2553.8900416333331</v>
      </c>
      <c r="M14" s="13">
        <v>2278.9048505803635</v>
      </c>
      <c r="N14" s="13">
        <v>2463.4774023693781</v>
      </c>
      <c r="O14" s="13">
        <v>2043.3828917666667</v>
      </c>
      <c r="P14" s="13">
        <v>2021.3995537666667</v>
      </c>
      <c r="Q14" s="13">
        <v>1939.2067302666667</v>
      </c>
      <c r="R14" s="13">
        <v>1978.0456805666668</v>
      </c>
      <c r="S14" s="13">
        <v>1975.2307654666665</v>
      </c>
      <c r="T14" s="13">
        <v>1993.0096237666662</v>
      </c>
      <c r="U14" s="13">
        <v>2213.6649031666666</v>
      </c>
      <c r="V14" s="13">
        <v>2358.0290704666663</v>
      </c>
      <c r="W14" s="13">
        <v>2361.7120802666668</v>
      </c>
      <c r="X14" s="13">
        <v>2413.3347096666666</v>
      </c>
      <c r="Y14" s="13">
        <v>2136.8240836666664</v>
      </c>
      <c r="Z14" s="13">
        <v>2283.4967830666665</v>
      </c>
      <c r="AA14" s="13">
        <v>1985.5045156000001</v>
      </c>
      <c r="AB14" s="13">
        <v>1966.7700764000001</v>
      </c>
      <c r="AC14" s="13">
        <v>1869.5625895000003</v>
      </c>
      <c r="AD14" s="13">
        <v>1900.2404755000002</v>
      </c>
      <c r="AE14" s="13">
        <v>1906.6104520500003</v>
      </c>
      <c r="AF14" s="13">
        <v>1995.8266612</v>
      </c>
      <c r="AG14" s="13">
        <v>2232.8743924999999</v>
      </c>
      <c r="AH14" s="13">
        <v>2355.8420937000005</v>
      </c>
      <c r="AI14" s="13">
        <v>2424.4493173999999</v>
      </c>
      <c r="AJ14" s="13">
        <v>2477.8800283999999</v>
      </c>
      <c r="AK14" s="13">
        <v>2277.4877593000001</v>
      </c>
      <c r="AL14" s="13">
        <v>2337.3006689785852</v>
      </c>
      <c r="AM14" s="13">
        <v>2089.8583245333334</v>
      </c>
      <c r="AN14" s="13">
        <v>1920.9727694333333</v>
      </c>
      <c r="AO14" s="13">
        <v>1842.0989585333334</v>
      </c>
      <c r="AP14" s="13">
        <v>1925.6737546333334</v>
      </c>
      <c r="AQ14" s="13">
        <v>1894.1946687333334</v>
      </c>
      <c r="AR14" s="13">
        <v>1965.4334003533331</v>
      </c>
      <c r="AS14" s="13">
        <v>2213.9249917593179</v>
      </c>
      <c r="AT14" s="13">
        <v>2303.439763261375</v>
      </c>
      <c r="AU14" s="13">
        <v>2400.9039947333331</v>
      </c>
      <c r="AV14" s="13">
        <v>2419.8502577166664</v>
      </c>
      <c r="AW14" s="13">
        <v>2113.549546782343</v>
      </c>
      <c r="AX14" s="13">
        <v>2146.2232592382106</v>
      </c>
      <c r="AY14" s="13">
        <v>1811.3170699266666</v>
      </c>
      <c r="AZ14" s="13">
        <v>1791.9183321400001</v>
      </c>
      <c r="BA14" s="13">
        <v>1715.5372063533332</v>
      </c>
      <c r="BB14" s="13">
        <v>1798.4362026416666</v>
      </c>
      <c r="BC14" s="13">
        <v>1784.627109791129</v>
      </c>
      <c r="BD14" s="13">
        <v>1865.1228118916665</v>
      </c>
      <c r="BE14" s="13">
        <v>2055.9632058943553</v>
      </c>
      <c r="BF14" s="13">
        <v>2171.5772293270857</v>
      </c>
      <c r="BG14" s="13">
        <v>2327.2727006833329</v>
      </c>
      <c r="BH14" s="13">
        <v>2407.6564224000003</v>
      </c>
      <c r="BI14" s="13">
        <v>2119.4009235823432</v>
      </c>
      <c r="BJ14" s="13">
        <v>2178.7019685715436</v>
      </c>
      <c r="BK14" s="13">
        <v>884.830377</v>
      </c>
      <c r="BL14" s="13">
        <v>824.23735500000009</v>
      </c>
      <c r="BM14" s="13">
        <v>734.10640799999987</v>
      </c>
      <c r="BN14" s="13">
        <v>770.45868800000028</v>
      </c>
      <c r="BO14" s="13">
        <v>792.82699300000013</v>
      </c>
      <c r="BP14" s="13">
        <v>832.42430799999977</v>
      </c>
      <c r="BQ14" s="13">
        <v>957.33075700000018</v>
      </c>
      <c r="BR14" s="13">
        <v>1161.5132189999999</v>
      </c>
      <c r="BS14" s="13">
        <v>1373.7998560000001</v>
      </c>
      <c r="BT14" s="13">
        <v>1246.5005130000002</v>
      </c>
      <c r="BU14" s="13">
        <v>1029.7097479999998</v>
      </c>
      <c r="BV14" s="13">
        <v>1070.8707929999998</v>
      </c>
      <c r="BW14" s="13">
        <v>841.62752499999999</v>
      </c>
      <c r="BX14" s="13">
        <v>831.90389299999958</v>
      </c>
      <c r="BY14" s="13">
        <v>765.71691299999986</v>
      </c>
      <c r="BZ14" s="13">
        <v>773.14571600000022</v>
      </c>
      <c r="CA14" s="13">
        <v>788.0033820000001</v>
      </c>
      <c r="CB14" s="13">
        <v>798.76371499999982</v>
      </c>
      <c r="CC14" s="13">
        <v>915.05436400000008</v>
      </c>
      <c r="CD14" s="13">
        <v>1012.9430369999999</v>
      </c>
      <c r="CE14" s="13">
        <v>1178.245676</v>
      </c>
      <c r="CF14" s="13">
        <v>1167.1860509999999</v>
      </c>
      <c r="CG14" s="13">
        <v>1098.982972</v>
      </c>
      <c r="CH14" s="13">
        <v>989.30438099999992</v>
      </c>
      <c r="CI14" s="13">
        <v>886.52726400000006</v>
      </c>
      <c r="CJ14" s="13">
        <v>819.99547099999984</v>
      </c>
      <c r="CK14" s="13">
        <v>766.40384999999981</v>
      </c>
      <c r="CL14" s="13">
        <v>779.93252500000006</v>
      </c>
      <c r="CM14" s="13">
        <v>775.3950020000002</v>
      </c>
      <c r="CN14" s="1"/>
      <c r="CO14" s="1"/>
      <c r="CP14" s="1"/>
      <c r="CQ14" s="1"/>
    </row>
    <row r="15" spans="1:95">
      <c r="A15" s="1"/>
      <c r="B15" s="12" t="s">
        <v>9</v>
      </c>
      <c r="C15" s="6">
        <v>2286.9014870333331</v>
      </c>
      <c r="D15" s="6">
        <v>2165.1893395333336</v>
      </c>
      <c r="E15" s="6">
        <v>2050.9543785333335</v>
      </c>
      <c r="F15" s="6">
        <v>2035.0779296333328</v>
      </c>
      <c r="G15" s="6">
        <v>2056.906700333333</v>
      </c>
      <c r="H15" s="6">
        <v>2123.4258787333333</v>
      </c>
      <c r="I15" s="6">
        <v>2323.4963297333329</v>
      </c>
      <c r="J15" s="6">
        <v>2519.0314963333331</v>
      </c>
      <c r="K15" s="6">
        <v>2601.1561762333326</v>
      </c>
      <c r="L15" s="6">
        <v>2658.4760681333332</v>
      </c>
      <c r="M15" s="6">
        <v>2396.9898413333322</v>
      </c>
      <c r="N15" s="6">
        <v>2637.8505813333331</v>
      </c>
      <c r="O15" s="6">
        <v>2213.4959142000002</v>
      </c>
      <c r="P15" s="6">
        <v>2182.6520367000003</v>
      </c>
      <c r="Q15" s="6">
        <v>2007.7734422000001</v>
      </c>
      <c r="R15" s="6">
        <v>2042.8935713999997</v>
      </c>
      <c r="S15" s="6">
        <v>2047.0255379</v>
      </c>
      <c r="T15" s="6">
        <v>2058.9309315999999</v>
      </c>
      <c r="U15" s="6">
        <v>2271.4618316999995</v>
      </c>
      <c r="V15" s="6">
        <v>2423.7683242999988</v>
      </c>
      <c r="W15" s="6">
        <v>2475.871611099999</v>
      </c>
      <c r="X15" s="6">
        <v>2553.9482742999999</v>
      </c>
      <c r="Y15" s="6">
        <v>2282.7937376000004</v>
      </c>
      <c r="Z15" s="6">
        <v>2465.1894853999997</v>
      </c>
      <c r="AA15" s="6">
        <v>2071.5720500333332</v>
      </c>
      <c r="AB15" s="6">
        <v>2118.7008809333329</v>
      </c>
      <c r="AC15" s="6">
        <v>1994.3418944333334</v>
      </c>
      <c r="AD15" s="6">
        <v>2045.6070248333331</v>
      </c>
      <c r="AE15" s="6">
        <v>2016.4033538333333</v>
      </c>
      <c r="AF15" s="6">
        <v>2060.6969951333335</v>
      </c>
      <c r="AG15" s="6">
        <v>2333.8357669333336</v>
      </c>
      <c r="AH15" s="6">
        <v>2421.3376028333332</v>
      </c>
      <c r="AI15" s="6">
        <v>2522.3498911333331</v>
      </c>
      <c r="AJ15" s="6">
        <v>2587.7362689333331</v>
      </c>
      <c r="AK15" s="6">
        <v>2387.805676533334</v>
      </c>
      <c r="AL15" s="6">
        <v>2403.3181204333332</v>
      </c>
      <c r="AM15" s="6">
        <v>2270.030560366667</v>
      </c>
      <c r="AN15" s="6">
        <v>2055.9204781666667</v>
      </c>
      <c r="AO15" s="6">
        <v>1969.9268068666665</v>
      </c>
      <c r="AP15" s="6">
        <v>2048.2399185666668</v>
      </c>
      <c r="AQ15" s="6">
        <v>1999.3653800666668</v>
      </c>
      <c r="AR15" s="6">
        <v>2042.6267849666667</v>
      </c>
      <c r="AS15" s="6">
        <v>2293.6211144666663</v>
      </c>
      <c r="AT15" s="6">
        <v>2340.5318941666665</v>
      </c>
      <c r="AU15" s="6">
        <v>2478.414060966667</v>
      </c>
      <c r="AV15" s="6">
        <v>2526.3101910666669</v>
      </c>
      <c r="AW15" s="6">
        <v>2234.7018178666667</v>
      </c>
      <c r="AX15" s="6">
        <v>2298.983750266666</v>
      </c>
      <c r="AY15" s="14">
        <v>1978.3441854000005</v>
      </c>
      <c r="AZ15" s="14">
        <v>2001.2144702999997</v>
      </c>
      <c r="BA15" s="14">
        <v>1870.6789448000004</v>
      </c>
      <c r="BB15" s="14">
        <v>1927.1493764000002</v>
      </c>
      <c r="BC15" s="14">
        <v>1896.3837456000001</v>
      </c>
      <c r="BD15" s="14">
        <v>1967.4387343999999</v>
      </c>
      <c r="BE15" s="14">
        <v>2167.3533099000006</v>
      </c>
      <c r="BF15" s="14">
        <v>2256.6289683</v>
      </c>
      <c r="BG15" s="14">
        <v>2445.7463365000003</v>
      </c>
      <c r="BH15" s="14">
        <v>2553.5014369</v>
      </c>
      <c r="BI15" s="14">
        <v>2264.6912436000002</v>
      </c>
      <c r="BJ15" s="14">
        <v>2344.8434243000002</v>
      </c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1"/>
      <c r="CO15" s="1"/>
      <c r="CP15" s="1"/>
      <c r="CQ15" s="1"/>
    </row>
    <row r="16" spans="1:95">
      <c r="A16" s="1"/>
      <c r="B16" s="12" t="s">
        <v>10</v>
      </c>
      <c r="C16" s="6">
        <v>1181.0829850333332</v>
      </c>
      <c r="D16" s="6">
        <v>1146.1360586333333</v>
      </c>
      <c r="E16" s="6">
        <v>1146.7566039333333</v>
      </c>
      <c r="F16" s="6">
        <v>1124.7268771333333</v>
      </c>
      <c r="G16" s="6">
        <v>1146.6409877333333</v>
      </c>
      <c r="H16" s="6">
        <v>1170.7036527333332</v>
      </c>
      <c r="I16" s="6">
        <v>1206.2894789333334</v>
      </c>
      <c r="J16" s="6">
        <v>1210.1405542333332</v>
      </c>
      <c r="K16" s="6">
        <v>1136.2355294083334</v>
      </c>
      <c r="L16" s="6">
        <v>1233.8626356333332</v>
      </c>
      <c r="M16" s="6">
        <v>1102.6155345803634</v>
      </c>
      <c r="N16" s="6">
        <v>1238.1371803693783</v>
      </c>
      <c r="O16" s="6">
        <v>1082.3124933666668</v>
      </c>
      <c r="P16" s="6">
        <v>1164.2931320666667</v>
      </c>
      <c r="Q16" s="6">
        <v>1121.2174466666668</v>
      </c>
      <c r="R16" s="6">
        <v>1138.5333670666669</v>
      </c>
      <c r="S16" s="6">
        <v>1124.7000601666664</v>
      </c>
      <c r="T16" s="6">
        <v>1128.8914300666661</v>
      </c>
      <c r="U16" s="6">
        <v>1185.0381132666669</v>
      </c>
      <c r="V16" s="6">
        <v>1183.1452573666666</v>
      </c>
      <c r="W16" s="6">
        <v>1087.7475463666665</v>
      </c>
      <c r="X16" s="6">
        <v>1182.2826986666664</v>
      </c>
      <c r="Y16" s="6">
        <v>1057.6188434666667</v>
      </c>
      <c r="Z16" s="6">
        <v>1165.1020383666666</v>
      </c>
      <c r="AA16" s="6">
        <v>1064.4926702000002</v>
      </c>
      <c r="AB16" s="6">
        <v>1117.0265619000002</v>
      </c>
      <c r="AC16" s="6">
        <v>1106.9563222000004</v>
      </c>
      <c r="AD16" s="6">
        <v>1096.0251607</v>
      </c>
      <c r="AE16" s="6">
        <v>1089.3809027499999</v>
      </c>
      <c r="AF16" s="6">
        <v>1099.9148382000001</v>
      </c>
      <c r="AG16" s="6">
        <v>1193.7975159</v>
      </c>
      <c r="AH16" s="6">
        <v>1145.2921882000005</v>
      </c>
      <c r="AI16" s="6">
        <v>1102.4555449000002</v>
      </c>
      <c r="AJ16" s="6">
        <v>1190.9995054999999</v>
      </c>
      <c r="AK16" s="6">
        <v>1114.4379848999995</v>
      </c>
      <c r="AL16" s="6">
        <v>1155.2118249785856</v>
      </c>
      <c r="AM16" s="6">
        <v>1124.7667425333334</v>
      </c>
      <c r="AN16" s="6">
        <v>1100.8993728333328</v>
      </c>
      <c r="AO16" s="6">
        <v>1074.1820507333332</v>
      </c>
      <c r="AP16" s="6">
        <v>1120.2911709333332</v>
      </c>
      <c r="AQ16" s="6">
        <v>1078.909218933333</v>
      </c>
      <c r="AR16" s="6">
        <v>1086.9827064533335</v>
      </c>
      <c r="AS16" s="6">
        <v>1160.0021250593179</v>
      </c>
      <c r="AT16" s="6">
        <v>1090.3745749613749</v>
      </c>
      <c r="AU16" s="6">
        <v>1053.6391826333333</v>
      </c>
      <c r="AV16" s="6">
        <v>1115.6503410166663</v>
      </c>
      <c r="AW16" s="6">
        <v>1008.9475520823433</v>
      </c>
      <c r="AX16" s="6">
        <v>1083.1539913382098</v>
      </c>
      <c r="AY16" s="14">
        <v>980.56966242666647</v>
      </c>
      <c r="AZ16" s="14">
        <v>1010.7826998400002</v>
      </c>
      <c r="BA16" s="14">
        <v>991.40729465333379</v>
      </c>
      <c r="BB16" s="14">
        <v>1037.4773908416664</v>
      </c>
      <c r="BC16" s="14">
        <v>1001.9838214911291</v>
      </c>
      <c r="BD16" s="14">
        <v>1036.4280893916666</v>
      </c>
      <c r="BE16" s="14">
        <v>1080.8661334943552</v>
      </c>
      <c r="BF16" s="14">
        <v>1057.102897427086</v>
      </c>
      <c r="BG16" s="14">
        <v>1036.0525964833332</v>
      </c>
      <c r="BH16" s="14">
        <v>1088.7892087000002</v>
      </c>
      <c r="BI16" s="14">
        <v>1002.4929091823435</v>
      </c>
      <c r="BJ16" s="14">
        <v>1103.5895191715438</v>
      </c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"/>
      <c r="CO16" s="1"/>
      <c r="CP16" s="1"/>
      <c r="CQ16" s="1"/>
    </row>
    <row r="18" spans="1:91">
      <c r="B18" s="2" t="s">
        <v>94</v>
      </c>
      <c r="C18" s="79" t="s">
        <v>12</v>
      </c>
      <c r="D18" s="80" t="s">
        <v>13</v>
      </c>
      <c r="E18" s="80" t="s">
        <v>14</v>
      </c>
      <c r="F18" s="80" t="s">
        <v>15</v>
      </c>
      <c r="G18" s="80" t="s">
        <v>16</v>
      </c>
      <c r="H18" s="80" t="s">
        <v>17</v>
      </c>
      <c r="I18" s="80" t="s">
        <v>18</v>
      </c>
      <c r="J18" s="80" t="s">
        <v>19</v>
      </c>
      <c r="K18" s="80" t="s">
        <v>20</v>
      </c>
      <c r="L18" s="80" t="s">
        <v>21</v>
      </c>
      <c r="M18" s="80" t="s">
        <v>22</v>
      </c>
      <c r="N18" s="81" t="s">
        <v>23</v>
      </c>
      <c r="O18" s="44" t="s">
        <v>12</v>
      </c>
      <c r="P18" s="45" t="s">
        <v>13</v>
      </c>
      <c r="Q18" s="45" t="s">
        <v>14</v>
      </c>
      <c r="R18" s="45" t="s">
        <v>15</v>
      </c>
      <c r="S18" s="45" t="s">
        <v>16</v>
      </c>
      <c r="T18" s="45" t="s">
        <v>17</v>
      </c>
      <c r="U18" s="45" t="s">
        <v>18</v>
      </c>
      <c r="V18" s="45" t="s">
        <v>19</v>
      </c>
      <c r="W18" s="45" t="s">
        <v>20</v>
      </c>
      <c r="X18" s="45" t="s">
        <v>21</v>
      </c>
      <c r="Y18" s="45" t="s">
        <v>22</v>
      </c>
      <c r="Z18" s="46" t="s">
        <v>23</v>
      </c>
      <c r="AA18" s="44" t="s">
        <v>12</v>
      </c>
      <c r="AB18" s="45" t="s">
        <v>13</v>
      </c>
      <c r="AC18" s="45" t="s">
        <v>14</v>
      </c>
      <c r="AD18" s="45" t="s">
        <v>15</v>
      </c>
      <c r="AE18" s="45" t="s">
        <v>16</v>
      </c>
      <c r="AF18" s="45" t="s">
        <v>17</v>
      </c>
      <c r="AG18" s="45" t="s">
        <v>18</v>
      </c>
      <c r="AH18" s="45" t="s">
        <v>19</v>
      </c>
      <c r="AI18" s="45" t="s">
        <v>20</v>
      </c>
      <c r="AJ18" s="45" t="s">
        <v>21</v>
      </c>
      <c r="AK18" s="45" t="s">
        <v>22</v>
      </c>
      <c r="AL18" s="46" t="s">
        <v>23</v>
      </c>
      <c r="AM18" s="44" t="s">
        <v>12</v>
      </c>
      <c r="AN18" s="45" t="s">
        <v>13</v>
      </c>
      <c r="AO18" s="45" t="s">
        <v>14</v>
      </c>
      <c r="AP18" s="45" t="s">
        <v>15</v>
      </c>
      <c r="AQ18" s="45" t="s">
        <v>16</v>
      </c>
      <c r="AR18" s="45" t="s">
        <v>17</v>
      </c>
      <c r="AS18" s="45" t="s">
        <v>18</v>
      </c>
      <c r="AT18" s="45" t="s">
        <v>19</v>
      </c>
      <c r="AU18" s="45" t="s">
        <v>20</v>
      </c>
      <c r="AV18" s="45" t="s">
        <v>21</v>
      </c>
      <c r="AW18" s="45" t="s">
        <v>22</v>
      </c>
      <c r="AX18" s="46" t="s">
        <v>23</v>
      </c>
      <c r="AY18" s="44" t="s">
        <v>12</v>
      </c>
      <c r="AZ18" s="45" t="s">
        <v>13</v>
      </c>
      <c r="BA18" s="45" t="s">
        <v>14</v>
      </c>
      <c r="BB18" s="45" t="s">
        <v>15</v>
      </c>
      <c r="BC18" s="45" t="s">
        <v>16</v>
      </c>
      <c r="BD18" s="45" t="s">
        <v>17</v>
      </c>
      <c r="BE18" s="45" t="s">
        <v>18</v>
      </c>
      <c r="BF18" s="45" t="s">
        <v>19</v>
      </c>
      <c r="BG18" s="45" t="s">
        <v>20</v>
      </c>
      <c r="BH18" s="45" t="s">
        <v>21</v>
      </c>
      <c r="BI18" s="45" t="s">
        <v>22</v>
      </c>
      <c r="BJ18" s="46" t="s">
        <v>23</v>
      </c>
    </row>
    <row r="19" spans="1:91">
      <c r="B19" s="12" t="s">
        <v>24</v>
      </c>
      <c r="C19" s="82">
        <f t="shared" ref="C19:L20" si="2">SUM(O15,AA15)</f>
        <v>4285.0679642333334</v>
      </c>
      <c r="D19" s="83">
        <f t="shared" si="2"/>
        <v>4301.3529176333332</v>
      </c>
      <c r="E19" s="83">
        <f t="shared" si="2"/>
        <v>4002.1153366333338</v>
      </c>
      <c r="F19" s="83">
        <f t="shared" si="2"/>
        <v>4088.5005962333325</v>
      </c>
      <c r="G19" s="83">
        <f t="shared" si="2"/>
        <v>4063.4288917333333</v>
      </c>
      <c r="H19" s="83">
        <f t="shared" si="2"/>
        <v>4119.6279267333339</v>
      </c>
      <c r="I19" s="83">
        <f t="shared" si="2"/>
        <v>4605.2975986333331</v>
      </c>
      <c r="J19" s="83">
        <f t="shared" si="2"/>
        <v>4845.1059271333324</v>
      </c>
      <c r="K19" s="83">
        <f t="shared" si="2"/>
        <v>4998.2215022333321</v>
      </c>
      <c r="L19" s="83">
        <f t="shared" si="2"/>
        <v>5141.684543233333</v>
      </c>
      <c r="M19" s="83">
        <f t="shared" ref="M19:N20" si="3">SUM(Y15,AK15)</f>
        <v>4670.599414133334</v>
      </c>
      <c r="N19" s="84">
        <f t="shared" si="3"/>
        <v>4868.5076058333325</v>
      </c>
      <c r="O19" s="47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9"/>
      <c r="AA19" s="47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9"/>
      <c r="AM19" s="47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9"/>
      <c r="AY19" s="47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9"/>
    </row>
    <row r="20" spans="1:91">
      <c r="B20" s="12" t="s">
        <v>25</v>
      </c>
      <c r="C20" s="82">
        <f t="shared" si="2"/>
        <v>2146.805163566667</v>
      </c>
      <c r="D20" s="83">
        <f t="shared" si="2"/>
        <v>2281.3196939666668</v>
      </c>
      <c r="E20" s="83">
        <f t="shared" si="2"/>
        <v>2228.1737688666672</v>
      </c>
      <c r="F20" s="83">
        <f t="shared" si="2"/>
        <v>2234.5585277666669</v>
      </c>
      <c r="G20" s="83">
        <f t="shared" si="2"/>
        <v>2214.0809629166661</v>
      </c>
      <c r="H20" s="83">
        <f t="shared" si="2"/>
        <v>2228.8062682666659</v>
      </c>
      <c r="I20" s="83">
        <f t="shared" si="2"/>
        <v>2378.8356291666669</v>
      </c>
      <c r="J20" s="83">
        <f t="shared" si="2"/>
        <v>2328.4374455666671</v>
      </c>
      <c r="K20" s="83">
        <f t="shared" si="2"/>
        <v>2190.2030912666669</v>
      </c>
      <c r="L20" s="83">
        <f t="shared" si="2"/>
        <v>2373.2822041666664</v>
      </c>
      <c r="M20" s="83">
        <f t="shared" si="3"/>
        <v>2172.0568283666662</v>
      </c>
      <c r="N20" s="84">
        <f t="shared" si="3"/>
        <v>2320.3138633452522</v>
      </c>
      <c r="O20" s="47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9"/>
      <c r="AA20" s="47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9"/>
      <c r="AM20" s="47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9"/>
      <c r="AY20" s="47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9"/>
    </row>
    <row r="21" spans="1:91">
      <c r="B21" s="12" t="s">
        <v>1</v>
      </c>
      <c r="C21" s="82">
        <f t="shared" ref="C21:N21" si="4">SUM(O5,AA5)</f>
        <v>1917.2627440000001</v>
      </c>
      <c r="D21" s="83">
        <f t="shared" si="4"/>
        <v>1721.879531</v>
      </c>
      <c r="E21" s="83">
        <f t="shared" si="4"/>
        <v>1591.847964</v>
      </c>
      <c r="F21" s="83">
        <f t="shared" si="4"/>
        <v>1637.6700169999999</v>
      </c>
      <c r="G21" s="83">
        <f t="shared" si="4"/>
        <v>1649.917328</v>
      </c>
      <c r="H21" s="83">
        <f t="shared" si="4"/>
        <v>1719.925373</v>
      </c>
      <c r="I21" s="83">
        <f t="shared" si="4"/>
        <v>2041.0132210000002</v>
      </c>
      <c r="J21" s="83">
        <f t="shared" si="4"/>
        <v>2369.9688809999998</v>
      </c>
      <c r="K21" s="83">
        <f t="shared" si="4"/>
        <v>2593.4396429999997</v>
      </c>
      <c r="L21" s="83">
        <f t="shared" si="4"/>
        <v>2518.1538490000003</v>
      </c>
      <c r="M21" s="83">
        <f t="shared" si="4"/>
        <v>2264.7610350000004</v>
      </c>
      <c r="N21" s="84">
        <f t="shared" si="4"/>
        <v>2339.4333260000003</v>
      </c>
      <c r="O21" s="47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9"/>
      <c r="AA21" s="47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9"/>
      <c r="AM21" s="47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9"/>
      <c r="AY21" s="47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9"/>
    </row>
    <row r="22" spans="1:91">
      <c r="B22" s="12" t="s">
        <v>93</v>
      </c>
      <c r="C22" s="85">
        <f>(C19-(C20+C21))/(C20+C21)</f>
        <v>5.4379026554944691E-2</v>
      </c>
      <c r="D22" s="86">
        <f t="shared" ref="D22:N22" si="5">(D19-(D20+D21))/(D20+D21)</f>
        <v>7.4478854513954126E-2</v>
      </c>
      <c r="E22" s="86">
        <f t="shared" si="5"/>
        <v>4.7668211465911645E-2</v>
      </c>
      <c r="F22" s="86">
        <f t="shared" si="5"/>
        <v>5.5852088523792927E-2</v>
      </c>
      <c r="G22" s="86">
        <f t="shared" si="5"/>
        <v>5.1612497160125774E-2</v>
      </c>
      <c r="H22" s="86">
        <f t="shared" si="5"/>
        <v>4.3278779363149666E-2</v>
      </c>
      <c r="I22" s="86">
        <f t="shared" si="5"/>
        <v>4.195816525709313E-2</v>
      </c>
      <c r="J22" s="86">
        <f t="shared" si="5"/>
        <v>3.1223268140341098E-2</v>
      </c>
      <c r="K22" s="86">
        <f t="shared" si="5"/>
        <v>4.4856771269637989E-2</v>
      </c>
      <c r="L22" s="86">
        <f t="shared" si="5"/>
        <v>5.1160535954396964E-2</v>
      </c>
      <c r="M22" s="86">
        <f t="shared" si="5"/>
        <v>5.2691266120460808E-2</v>
      </c>
      <c r="N22" s="87">
        <f t="shared" si="5"/>
        <v>4.4800803134861206E-2</v>
      </c>
      <c r="O22" s="56">
        <f>C22</f>
        <v>5.4379026554944691E-2</v>
      </c>
      <c r="P22" s="57">
        <f t="shared" ref="P22:BJ22" si="6">D22</f>
        <v>7.4478854513954126E-2</v>
      </c>
      <c r="Q22" s="57">
        <f t="shared" si="6"/>
        <v>4.7668211465911645E-2</v>
      </c>
      <c r="R22" s="57">
        <f t="shared" si="6"/>
        <v>5.5852088523792927E-2</v>
      </c>
      <c r="S22" s="57">
        <f t="shared" si="6"/>
        <v>5.1612497160125774E-2</v>
      </c>
      <c r="T22" s="57">
        <f t="shared" si="6"/>
        <v>4.3278779363149666E-2</v>
      </c>
      <c r="U22" s="57">
        <f t="shared" si="6"/>
        <v>4.195816525709313E-2</v>
      </c>
      <c r="V22" s="57">
        <f t="shared" si="6"/>
        <v>3.1223268140341098E-2</v>
      </c>
      <c r="W22" s="57">
        <f t="shared" si="6"/>
        <v>4.4856771269637989E-2</v>
      </c>
      <c r="X22" s="57">
        <f t="shared" si="6"/>
        <v>5.1160535954396964E-2</v>
      </c>
      <c r="Y22" s="57">
        <f t="shared" si="6"/>
        <v>5.2691266120460808E-2</v>
      </c>
      <c r="Z22" s="58">
        <f t="shared" si="6"/>
        <v>4.4800803134861206E-2</v>
      </c>
      <c r="AA22" s="56">
        <f t="shared" si="6"/>
        <v>5.4379026554944691E-2</v>
      </c>
      <c r="AB22" s="57">
        <f t="shared" si="6"/>
        <v>7.4478854513954126E-2</v>
      </c>
      <c r="AC22" s="57">
        <f t="shared" si="6"/>
        <v>4.7668211465911645E-2</v>
      </c>
      <c r="AD22" s="57">
        <f t="shared" si="6"/>
        <v>5.5852088523792927E-2</v>
      </c>
      <c r="AE22" s="57">
        <f t="shared" si="6"/>
        <v>5.1612497160125774E-2</v>
      </c>
      <c r="AF22" s="57">
        <f t="shared" si="6"/>
        <v>4.3278779363149666E-2</v>
      </c>
      <c r="AG22" s="57">
        <f t="shared" si="6"/>
        <v>4.195816525709313E-2</v>
      </c>
      <c r="AH22" s="57">
        <f t="shared" si="6"/>
        <v>3.1223268140341098E-2</v>
      </c>
      <c r="AI22" s="57">
        <f t="shared" si="6"/>
        <v>4.4856771269637989E-2</v>
      </c>
      <c r="AJ22" s="57">
        <f t="shared" si="6"/>
        <v>5.1160535954396964E-2</v>
      </c>
      <c r="AK22" s="57">
        <f t="shared" si="6"/>
        <v>5.2691266120460808E-2</v>
      </c>
      <c r="AL22" s="58">
        <f t="shared" si="6"/>
        <v>4.4800803134861206E-2</v>
      </c>
      <c r="AM22" s="56">
        <f t="shared" si="6"/>
        <v>5.4379026554944691E-2</v>
      </c>
      <c r="AN22" s="57">
        <f t="shared" si="6"/>
        <v>7.4478854513954126E-2</v>
      </c>
      <c r="AO22" s="57">
        <f t="shared" si="6"/>
        <v>4.7668211465911645E-2</v>
      </c>
      <c r="AP22" s="57">
        <f t="shared" si="6"/>
        <v>5.5852088523792927E-2</v>
      </c>
      <c r="AQ22" s="57">
        <f t="shared" si="6"/>
        <v>5.1612497160125774E-2</v>
      </c>
      <c r="AR22" s="57">
        <f t="shared" si="6"/>
        <v>4.3278779363149666E-2</v>
      </c>
      <c r="AS22" s="57">
        <f t="shared" si="6"/>
        <v>4.195816525709313E-2</v>
      </c>
      <c r="AT22" s="57">
        <f t="shared" si="6"/>
        <v>3.1223268140341098E-2</v>
      </c>
      <c r="AU22" s="57">
        <f t="shared" si="6"/>
        <v>4.4856771269637989E-2</v>
      </c>
      <c r="AV22" s="57">
        <f t="shared" si="6"/>
        <v>5.1160535954396964E-2</v>
      </c>
      <c r="AW22" s="57">
        <f t="shared" si="6"/>
        <v>5.2691266120460808E-2</v>
      </c>
      <c r="AX22" s="58">
        <f t="shared" si="6"/>
        <v>4.4800803134861206E-2</v>
      </c>
      <c r="AY22" s="56">
        <f t="shared" si="6"/>
        <v>5.4379026554944691E-2</v>
      </c>
      <c r="AZ22" s="57">
        <f t="shared" si="6"/>
        <v>7.4478854513954126E-2</v>
      </c>
      <c r="BA22" s="57">
        <f t="shared" si="6"/>
        <v>4.7668211465911645E-2</v>
      </c>
      <c r="BB22" s="57">
        <f t="shared" si="6"/>
        <v>5.5852088523792927E-2</v>
      </c>
      <c r="BC22" s="57">
        <f t="shared" si="6"/>
        <v>5.1612497160125774E-2</v>
      </c>
      <c r="BD22" s="57">
        <f t="shared" si="6"/>
        <v>4.3278779363149666E-2</v>
      </c>
      <c r="BE22" s="57">
        <f t="shared" si="6"/>
        <v>4.195816525709313E-2</v>
      </c>
      <c r="BF22" s="57">
        <f t="shared" si="6"/>
        <v>3.1223268140341098E-2</v>
      </c>
      <c r="BG22" s="57">
        <f t="shared" si="6"/>
        <v>4.4856771269637989E-2</v>
      </c>
      <c r="BH22" s="57">
        <f t="shared" si="6"/>
        <v>5.1160535954396964E-2</v>
      </c>
      <c r="BI22" s="57">
        <f t="shared" si="6"/>
        <v>5.2691266120460808E-2</v>
      </c>
      <c r="BJ22" s="58">
        <f t="shared" si="6"/>
        <v>4.4800803134861206E-2</v>
      </c>
    </row>
    <row r="24" spans="1:91">
      <c r="A24" s="1"/>
      <c r="B24" s="1"/>
      <c r="C24" s="3">
        <v>38443</v>
      </c>
      <c r="D24" s="3">
        <v>38473</v>
      </c>
      <c r="E24" s="3">
        <v>38504</v>
      </c>
      <c r="F24" s="3">
        <v>38534</v>
      </c>
      <c r="G24" s="3">
        <v>38565</v>
      </c>
      <c r="H24" s="3">
        <v>38596</v>
      </c>
      <c r="I24" s="3">
        <v>38626</v>
      </c>
      <c r="J24" s="3">
        <v>38657</v>
      </c>
      <c r="K24" s="3">
        <v>38687</v>
      </c>
      <c r="L24" s="3">
        <v>38718</v>
      </c>
      <c r="M24" s="3">
        <v>38749</v>
      </c>
      <c r="N24" s="3">
        <v>38777</v>
      </c>
      <c r="O24" s="3">
        <v>38808</v>
      </c>
      <c r="P24" s="3">
        <v>38838</v>
      </c>
      <c r="Q24" s="3">
        <v>38869</v>
      </c>
      <c r="R24" s="3">
        <v>38899</v>
      </c>
      <c r="S24" s="3">
        <v>38930</v>
      </c>
      <c r="T24" s="3">
        <v>38961</v>
      </c>
      <c r="U24" s="3">
        <v>38991</v>
      </c>
      <c r="V24" s="3">
        <v>39022</v>
      </c>
      <c r="W24" s="3">
        <v>39052</v>
      </c>
      <c r="X24" s="3">
        <v>39083</v>
      </c>
      <c r="Y24" s="3">
        <v>39114</v>
      </c>
      <c r="Z24" s="3">
        <v>39142</v>
      </c>
      <c r="AA24" s="3">
        <v>39173</v>
      </c>
      <c r="AB24" s="3">
        <v>39203</v>
      </c>
      <c r="AC24" s="3">
        <v>39234</v>
      </c>
      <c r="AD24" s="3">
        <v>39264</v>
      </c>
      <c r="AE24" s="3">
        <v>39295</v>
      </c>
      <c r="AF24" s="3">
        <v>39326</v>
      </c>
      <c r="AG24" s="3">
        <v>39356</v>
      </c>
      <c r="AH24" s="3">
        <v>39387</v>
      </c>
      <c r="AI24" s="3">
        <v>39417</v>
      </c>
      <c r="AJ24" s="3">
        <v>39448</v>
      </c>
      <c r="AK24" s="3">
        <v>39479</v>
      </c>
      <c r="AL24" s="3">
        <v>39508</v>
      </c>
      <c r="AM24" s="3">
        <v>39539</v>
      </c>
      <c r="AN24" s="3">
        <v>39569</v>
      </c>
      <c r="AO24" s="3">
        <v>39600</v>
      </c>
      <c r="AP24" s="3">
        <v>39630</v>
      </c>
      <c r="AQ24" s="3">
        <v>39661</v>
      </c>
      <c r="AR24" s="3">
        <v>39692</v>
      </c>
      <c r="AS24" s="3">
        <v>39722</v>
      </c>
      <c r="AT24" s="3">
        <v>39753</v>
      </c>
      <c r="AU24" s="3">
        <v>39783</v>
      </c>
      <c r="AV24" s="3">
        <v>39814</v>
      </c>
      <c r="AW24" s="3">
        <v>39845</v>
      </c>
      <c r="AX24" s="3">
        <v>39873</v>
      </c>
      <c r="AY24" s="3">
        <v>39904</v>
      </c>
      <c r="AZ24" s="3">
        <v>39934</v>
      </c>
      <c r="BA24" s="3">
        <v>39965</v>
      </c>
      <c r="BB24" s="3">
        <v>39995</v>
      </c>
      <c r="BC24" s="3">
        <v>40026</v>
      </c>
      <c r="BD24" s="3">
        <v>40057</v>
      </c>
      <c r="BE24" s="3">
        <v>40087</v>
      </c>
      <c r="BF24" s="3">
        <v>40118</v>
      </c>
      <c r="BG24" s="3">
        <v>40148</v>
      </c>
      <c r="BH24" s="3">
        <v>40179</v>
      </c>
      <c r="BI24" s="3">
        <v>40210</v>
      </c>
      <c r="BJ24" s="3">
        <v>40238</v>
      </c>
      <c r="BK24" s="3">
        <v>40269</v>
      </c>
      <c r="BL24" s="3">
        <v>40299</v>
      </c>
      <c r="BM24" s="3">
        <v>40330</v>
      </c>
      <c r="BN24" s="3">
        <v>40360</v>
      </c>
      <c r="BO24" s="3">
        <v>40391</v>
      </c>
      <c r="BP24" s="3">
        <v>40422</v>
      </c>
      <c r="BQ24" s="3">
        <v>40452</v>
      </c>
      <c r="BR24" s="3">
        <v>40483</v>
      </c>
      <c r="BS24" s="3">
        <v>40513</v>
      </c>
      <c r="BT24" s="3">
        <v>40544</v>
      </c>
      <c r="BU24" s="3">
        <v>40575</v>
      </c>
      <c r="BV24" s="3">
        <v>40603</v>
      </c>
      <c r="BW24" s="3">
        <v>40634</v>
      </c>
      <c r="BX24" s="3">
        <v>40664</v>
      </c>
      <c r="BY24" s="3">
        <v>40695</v>
      </c>
      <c r="BZ24" s="3">
        <v>40725</v>
      </c>
      <c r="CA24" s="3">
        <v>40756</v>
      </c>
      <c r="CB24" s="3">
        <v>40787</v>
      </c>
      <c r="CC24" s="3">
        <v>40817</v>
      </c>
      <c r="CD24" s="3">
        <v>40848</v>
      </c>
      <c r="CE24" s="3">
        <v>40878</v>
      </c>
      <c r="CF24" s="3">
        <v>40909</v>
      </c>
      <c r="CG24" s="3">
        <v>40940</v>
      </c>
      <c r="CH24" s="3">
        <v>40969</v>
      </c>
      <c r="CI24" s="3">
        <v>41000</v>
      </c>
      <c r="CJ24" s="3">
        <v>41030</v>
      </c>
      <c r="CK24" s="3">
        <v>41061</v>
      </c>
      <c r="CL24" s="3">
        <v>41091</v>
      </c>
      <c r="CM24" s="4">
        <v>41122</v>
      </c>
    </row>
    <row r="25" spans="1:91">
      <c r="A25" s="1"/>
      <c r="B25" s="19" t="s">
        <v>27</v>
      </c>
      <c r="C25" s="20">
        <f>C15/(1+C22)-C16</f>
        <v>987.87279788422506</v>
      </c>
      <c r="D25" s="20">
        <f t="shared" ref="D25:BJ25" si="7">D15/(1+D22)-D16</f>
        <v>868.97045596882504</v>
      </c>
      <c r="E25" s="20">
        <f t="shared" si="7"/>
        <v>810.88070536672649</v>
      </c>
      <c r="F25" s="20">
        <f t="shared" si="7"/>
        <v>802.70022345479379</v>
      </c>
      <c r="G25" s="20">
        <f t="shared" si="7"/>
        <v>809.31399177480216</v>
      </c>
      <c r="H25" s="20">
        <f t="shared" si="7"/>
        <v>864.63524300222412</v>
      </c>
      <c r="I25" s="20">
        <f t="shared" si="7"/>
        <v>1023.6429763299091</v>
      </c>
      <c r="J25" s="20">
        <f t="shared" si="7"/>
        <v>1232.619975090287</v>
      </c>
      <c r="K25" s="20">
        <f t="shared" si="7"/>
        <v>1353.2503482326631</v>
      </c>
      <c r="L25" s="20">
        <f t="shared" si="7"/>
        <v>1295.2240045149108</v>
      </c>
      <c r="M25" s="20">
        <f t="shared" si="7"/>
        <v>1174.3957017406963</v>
      </c>
      <c r="N25" s="20">
        <f t="shared" si="7"/>
        <v>1286.6030126115452</v>
      </c>
      <c r="O25" s="20">
        <f t="shared" si="7"/>
        <v>1017.0235693320851</v>
      </c>
      <c r="P25" s="20">
        <f t="shared" si="7"/>
        <v>867.06563086341816</v>
      </c>
      <c r="Q25" s="20">
        <f t="shared" si="7"/>
        <v>795.20363037517268</v>
      </c>
      <c r="R25" s="20">
        <f t="shared" si="7"/>
        <v>796.29594624767083</v>
      </c>
      <c r="S25" s="20">
        <f t="shared" si="7"/>
        <v>821.85871830732685</v>
      </c>
      <c r="T25" s="20">
        <f t="shared" si="7"/>
        <v>844.62798998406697</v>
      </c>
      <c r="U25" s="20">
        <f t="shared" si="7"/>
        <v>994.95519878683422</v>
      </c>
      <c r="V25" s="20">
        <f t="shared" si="7"/>
        <v>1167.2364680873247</v>
      </c>
      <c r="W25" s="20">
        <f t="shared" si="7"/>
        <v>1281.8323608310352</v>
      </c>
      <c r="X25" s="20">
        <f t="shared" si="7"/>
        <v>1247.3635703317723</v>
      </c>
      <c r="Y25" s="20">
        <f t="shared" si="7"/>
        <v>1110.9122454373971</v>
      </c>
      <c r="Z25" s="20">
        <f t="shared" si="7"/>
        <v>1194.380724283734</v>
      </c>
      <c r="AA25" s="20">
        <f t="shared" si="7"/>
        <v>900.23917466791522</v>
      </c>
      <c r="AB25" s="20">
        <f t="shared" si="7"/>
        <v>854.81390013658211</v>
      </c>
      <c r="AC25" s="20">
        <f t="shared" si="7"/>
        <v>796.64433362482691</v>
      </c>
      <c r="AD25" s="20">
        <f t="shared" si="7"/>
        <v>841.37407075232909</v>
      </c>
      <c r="AE25" s="20">
        <f t="shared" si="7"/>
        <v>828.05860969267314</v>
      </c>
      <c r="AF25" s="20">
        <f t="shared" si="7"/>
        <v>875.29738301593216</v>
      </c>
      <c r="AG25" s="20">
        <f t="shared" si="7"/>
        <v>1046.0580222131664</v>
      </c>
      <c r="AH25" s="20">
        <f t="shared" si="7"/>
        <v>1202.7324129126741</v>
      </c>
      <c r="AI25" s="20">
        <f t="shared" si="7"/>
        <v>1311.6072821689647</v>
      </c>
      <c r="AJ25" s="20">
        <f t="shared" si="7"/>
        <v>1270.7902786682275</v>
      </c>
      <c r="AK25" s="20">
        <f t="shared" si="7"/>
        <v>1153.8487895626038</v>
      </c>
      <c r="AL25" s="20">
        <f t="shared" si="7"/>
        <v>1145.0526017162672</v>
      </c>
      <c r="AM25" s="20">
        <f t="shared" si="7"/>
        <v>1028.1882226120906</v>
      </c>
      <c r="AN25" s="20">
        <f t="shared" si="7"/>
        <v>812.51238909163567</v>
      </c>
      <c r="AO25" s="20">
        <f t="shared" si="7"/>
        <v>806.11438787896168</v>
      </c>
      <c r="AP25" s="20">
        <f t="shared" si="7"/>
        <v>819.60168037536687</v>
      </c>
      <c r="AQ25" s="20">
        <f t="shared" si="7"/>
        <v>822.32853305795948</v>
      </c>
      <c r="AR25" s="20">
        <f t="shared" si="7"/>
        <v>870.90891884508437</v>
      </c>
      <c r="AS25" s="20">
        <f t="shared" si="7"/>
        <v>1041.2581471328365</v>
      </c>
      <c r="AT25" s="20">
        <f t="shared" si="7"/>
        <v>1179.2909441143051</v>
      </c>
      <c r="AU25" s="20">
        <f t="shared" si="7"/>
        <v>1318.3740244544369</v>
      </c>
      <c r="AV25" s="20">
        <f t="shared" si="7"/>
        <v>1287.7030047907026</v>
      </c>
      <c r="AW25" s="20">
        <f t="shared" si="7"/>
        <v>1113.8988035280076</v>
      </c>
      <c r="AX25" s="20">
        <f t="shared" si="7"/>
        <v>1117.2498974879713</v>
      </c>
      <c r="AY25" s="20">
        <f t="shared" si="7"/>
        <v>895.74249437334095</v>
      </c>
      <c r="AZ25" s="20">
        <f t="shared" si="7"/>
        <v>851.71507002561441</v>
      </c>
      <c r="BA25" s="20">
        <f t="shared" si="7"/>
        <v>794.15699404692259</v>
      </c>
      <c r="BB25" s="20">
        <f t="shared" si="7"/>
        <v>787.7303227637351</v>
      </c>
      <c r="BC25" s="20">
        <f t="shared" si="7"/>
        <v>801.3265715682677</v>
      </c>
      <c r="BD25" s="20">
        <f t="shared" si="7"/>
        <v>849.39454336713129</v>
      </c>
      <c r="BE25" s="20">
        <f t="shared" si="7"/>
        <v>999.21095805108803</v>
      </c>
      <c r="BF25" s="20">
        <f t="shared" si="7"/>
        <v>1131.2000996236859</v>
      </c>
      <c r="BG25" s="20">
        <f t="shared" si="7"/>
        <v>1304.6953450054298</v>
      </c>
      <c r="BH25" s="20">
        <f t="shared" si="7"/>
        <v>1340.4319707096308</v>
      </c>
      <c r="BI25" s="20">
        <f t="shared" si="7"/>
        <v>1148.8417855056703</v>
      </c>
      <c r="BJ25" s="20">
        <f t="shared" si="7"/>
        <v>1140.7075920715181</v>
      </c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  <c r="BW25" s="20"/>
      <c r="BX25" s="20"/>
      <c r="BY25" s="20"/>
      <c r="BZ25" s="20"/>
      <c r="CA25" s="20"/>
      <c r="CB25" s="20"/>
      <c r="CC25" s="20"/>
      <c r="CD25" s="20"/>
      <c r="CE25" s="20"/>
      <c r="CF25" s="20"/>
      <c r="CG25" s="20"/>
      <c r="CH25" s="20"/>
      <c r="CI25" s="20"/>
      <c r="CJ25" s="20"/>
      <c r="CK25" s="20"/>
      <c r="CL25" s="20"/>
      <c r="CM25" s="20"/>
    </row>
    <row r="26" spans="1:91">
      <c r="A26" s="1"/>
      <c r="B26" s="19" t="s">
        <v>28</v>
      </c>
      <c r="C26" s="20">
        <f t="shared" ref="C26:AH26" si="8">C5-C25</f>
        <v>-24.968314884225038</v>
      </c>
      <c r="D26" s="20">
        <f t="shared" si="8"/>
        <v>40.143959031174973</v>
      </c>
      <c r="E26" s="20">
        <f t="shared" si="8"/>
        <v>-6.9507693667264903</v>
      </c>
      <c r="F26" s="20">
        <f t="shared" si="8"/>
        <v>21.963375545206304</v>
      </c>
      <c r="G26" s="20">
        <f t="shared" si="8"/>
        <v>14.741388225197852</v>
      </c>
      <c r="H26" s="20">
        <f t="shared" si="8"/>
        <v>-8.0085655022240871</v>
      </c>
      <c r="I26" s="20">
        <f t="shared" si="8"/>
        <v>-3.2044898299089937</v>
      </c>
      <c r="J26" s="20">
        <f t="shared" si="8"/>
        <v>15.292639909712989</v>
      </c>
      <c r="K26" s="20">
        <f t="shared" si="8"/>
        <v>-6.76578523266312</v>
      </c>
      <c r="L26" s="20">
        <f t="shared" si="8"/>
        <v>32.859037485089175</v>
      </c>
      <c r="M26" s="20">
        <f t="shared" si="8"/>
        <v>7.9162202593038273</v>
      </c>
      <c r="N26" s="20">
        <f t="shared" si="8"/>
        <v>-42.491166611545168</v>
      </c>
      <c r="O26" s="21">
        <f t="shared" si="8"/>
        <v>-33.163563332085118</v>
      </c>
      <c r="P26" s="21">
        <f t="shared" si="8"/>
        <v>-1.5414908634181756</v>
      </c>
      <c r="Q26" s="21">
        <f t="shared" si="8"/>
        <v>24.09229162482734</v>
      </c>
      <c r="R26" s="21">
        <f t="shared" si="8"/>
        <v>32.568725752329215</v>
      </c>
      <c r="S26" s="21">
        <f t="shared" si="8"/>
        <v>15.226661692673133</v>
      </c>
      <c r="T26" s="21">
        <f t="shared" si="8"/>
        <v>8.9612810159329683</v>
      </c>
      <c r="U26" s="21">
        <f t="shared" si="8"/>
        <v>33.804543213165744</v>
      </c>
      <c r="V26" s="21">
        <f t="shared" si="8"/>
        <v>11.820537912675263</v>
      </c>
      <c r="W26" s="21">
        <f t="shared" si="8"/>
        <v>-0.35022883103511049</v>
      </c>
      <c r="X26" s="21">
        <f t="shared" si="8"/>
        <v>0.30089766822788988</v>
      </c>
      <c r="Y26" s="21">
        <f t="shared" si="8"/>
        <v>-7.2828574373970696</v>
      </c>
      <c r="Z26" s="21">
        <f t="shared" si="8"/>
        <v>-56.440728283733961</v>
      </c>
      <c r="AA26" s="22">
        <f t="shared" si="8"/>
        <v>33.163563332084777</v>
      </c>
      <c r="AB26" s="22">
        <f t="shared" si="8"/>
        <v>1.5414908634178346</v>
      </c>
      <c r="AC26" s="22">
        <f t="shared" si="8"/>
        <v>-24.092291624826885</v>
      </c>
      <c r="AD26" s="22">
        <f t="shared" si="8"/>
        <v>-32.568725752329101</v>
      </c>
      <c r="AE26" s="22">
        <f t="shared" si="8"/>
        <v>-15.226661692673133</v>
      </c>
      <c r="AF26" s="22">
        <f t="shared" si="8"/>
        <v>-8.9612810159321725</v>
      </c>
      <c r="AG26" s="22">
        <f t="shared" si="8"/>
        <v>-33.804543213166312</v>
      </c>
      <c r="AH26" s="22">
        <f t="shared" si="8"/>
        <v>-11.820537912674126</v>
      </c>
      <c r="AI26" s="22">
        <f t="shared" ref="AI26:BJ26" si="9">AI5-AI25</f>
        <v>0.35022883103511049</v>
      </c>
      <c r="AJ26" s="22">
        <f t="shared" si="9"/>
        <v>-0.30089766822743513</v>
      </c>
      <c r="AK26" s="22">
        <f t="shared" si="9"/>
        <v>7.2828574373963875</v>
      </c>
      <c r="AL26" s="22">
        <f t="shared" si="9"/>
        <v>56.440728283732824</v>
      </c>
      <c r="AM26" s="23">
        <f t="shared" si="9"/>
        <v>-31.726490612090629</v>
      </c>
      <c r="AN26" s="23">
        <f t="shared" si="9"/>
        <v>25.836485908364352</v>
      </c>
      <c r="AO26" s="23">
        <f t="shared" si="9"/>
        <v>-28.521423878961627</v>
      </c>
      <c r="AP26" s="23">
        <f t="shared" si="9"/>
        <v>-10.578544375366846</v>
      </c>
      <c r="AQ26" s="23">
        <f t="shared" si="9"/>
        <v>-13.657734057959487</v>
      </c>
      <c r="AR26" s="23">
        <f t="shared" si="9"/>
        <v>-0.42031384508436531</v>
      </c>
      <c r="AS26" s="23">
        <f t="shared" si="9"/>
        <v>9.8109108671635568</v>
      </c>
      <c r="AT26" s="23">
        <f t="shared" si="9"/>
        <v>33.027672885694983</v>
      </c>
      <c r="AU26" s="23">
        <f t="shared" si="9"/>
        <v>39.387821545562929</v>
      </c>
      <c r="AV26" s="23">
        <f t="shared" si="9"/>
        <v>52.184264209297453</v>
      </c>
      <c r="AW26" s="23">
        <f t="shared" si="9"/>
        <v>45.682842471992217</v>
      </c>
      <c r="AX26" s="23">
        <f t="shared" si="9"/>
        <v>22.77692051202871</v>
      </c>
      <c r="AY26" s="24">
        <f t="shared" si="9"/>
        <v>11.67029562665914</v>
      </c>
      <c r="AZ26" s="24">
        <f t="shared" si="9"/>
        <v>-5.4191990256143754</v>
      </c>
      <c r="BA26" s="24">
        <f t="shared" si="9"/>
        <v>-21.698917046922588</v>
      </c>
      <c r="BB26" s="24">
        <f t="shared" si="9"/>
        <v>6.4535902362648585</v>
      </c>
      <c r="BC26" s="24">
        <f t="shared" si="9"/>
        <v>-6.2875375682676804</v>
      </c>
      <c r="BD26" s="24">
        <f t="shared" si="9"/>
        <v>-18.579266367131254</v>
      </c>
      <c r="BE26" s="24">
        <f t="shared" si="9"/>
        <v>-22.361006051087998</v>
      </c>
      <c r="BF26" s="24">
        <f t="shared" si="9"/>
        <v>-13.664751623686016</v>
      </c>
      <c r="BG26" s="24">
        <f t="shared" si="9"/>
        <v>-10.50912400542984</v>
      </c>
      <c r="BH26" s="24">
        <f t="shared" si="9"/>
        <v>-7.5664707096307211</v>
      </c>
      <c r="BI26" s="24">
        <f t="shared" si="9"/>
        <v>-5.4238925056704375</v>
      </c>
      <c r="BJ26" s="24">
        <f t="shared" si="9"/>
        <v>-25.668521071518171</v>
      </c>
      <c r="BK26" s="25"/>
      <c r="BL26" s="25"/>
      <c r="BM26" s="25"/>
      <c r="BN26" s="25"/>
      <c r="BO26" s="25"/>
      <c r="BP26" s="25"/>
      <c r="BQ26" s="25"/>
      <c r="BR26" s="25"/>
      <c r="BS26" s="25"/>
      <c r="BT26" s="25"/>
      <c r="BU26" s="25"/>
      <c r="BV26" s="25"/>
      <c r="BW26" s="25"/>
      <c r="BX26" s="25"/>
      <c r="BY26" s="25"/>
      <c r="BZ26" s="25"/>
      <c r="CA26" s="25"/>
      <c r="CB26" s="25"/>
      <c r="CC26" s="25"/>
      <c r="CD26" s="25"/>
      <c r="CE26" s="25"/>
      <c r="CF26" s="25"/>
      <c r="CG26" s="25"/>
      <c r="CH26" s="25"/>
      <c r="CI26" s="25"/>
      <c r="CJ26" s="25"/>
      <c r="CK26" s="25"/>
      <c r="CL26" s="25"/>
      <c r="CM26" s="25"/>
    </row>
    <row r="27" spans="1:91">
      <c r="A27" s="1"/>
      <c r="B27" s="26" t="s">
        <v>29</v>
      </c>
      <c r="C27" s="27">
        <v>30</v>
      </c>
      <c r="D27" s="27">
        <v>31</v>
      </c>
      <c r="E27" s="27">
        <v>30</v>
      </c>
      <c r="F27" s="27">
        <v>31</v>
      </c>
      <c r="G27" s="27">
        <v>31</v>
      </c>
      <c r="H27" s="27">
        <v>30</v>
      </c>
      <c r="I27" s="27">
        <v>31</v>
      </c>
      <c r="J27" s="27">
        <v>30</v>
      </c>
      <c r="K27" s="27">
        <v>31</v>
      </c>
      <c r="L27" s="27">
        <v>31</v>
      </c>
      <c r="M27" s="27">
        <v>28</v>
      </c>
      <c r="N27" s="27">
        <v>31</v>
      </c>
      <c r="O27" s="28">
        <v>30</v>
      </c>
      <c r="P27" s="28">
        <v>31</v>
      </c>
      <c r="Q27" s="28">
        <v>30</v>
      </c>
      <c r="R27" s="28">
        <v>31</v>
      </c>
      <c r="S27" s="28">
        <v>31</v>
      </c>
      <c r="T27" s="28">
        <v>30</v>
      </c>
      <c r="U27" s="28">
        <v>31</v>
      </c>
      <c r="V27" s="28">
        <v>30</v>
      </c>
      <c r="W27" s="28">
        <v>31</v>
      </c>
      <c r="X27" s="28">
        <v>31</v>
      </c>
      <c r="Y27" s="28">
        <v>28</v>
      </c>
      <c r="Z27" s="28">
        <v>31</v>
      </c>
      <c r="AA27" s="29">
        <v>30</v>
      </c>
      <c r="AB27" s="29">
        <v>31</v>
      </c>
      <c r="AC27" s="29">
        <v>30</v>
      </c>
      <c r="AD27" s="29">
        <v>31</v>
      </c>
      <c r="AE27" s="29">
        <v>31</v>
      </c>
      <c r="AF27" s="29">
        <v>30</v>
      </c>
      <c r="AG27" s="29">
        <v>31</v>
      </c>
      <c r="AH27" s="29">
        <v>30</v>
      </c>
      <c r="AI27" s="29">
        <v>31</v>
      </c>
      <c r="AJ27" s="29">
        <v>31</v>
      </c>
      <c r="AK27" s="29">
        <v>28</v>
      </c>
      <c r="AL27" s="29">
        <v>31</v>
      </c>
      <c r="AM27" s="30">
        <v>30</v>
      </c>
      <c r="AN27" s="30">
        <v>31</v>
      </c>
      <c r="AO27" s="30">
        <v>30</v>
      </c>
      <c r="AP27" s="30">
        <v>31</v>
      </c>
      <c r="AQ27" s="30">
        <v>31</v>
      </c>
      <c r="AR27" s="30">
        <v>30</v>
      </c>
      <c r="AS27" s="30">
        <v>31</v>
      </c>
      <c r="AT27" s="30">
        <v>30</v>
      </c>
      <c r="AU27" s="30">
        <v>31</v>
      </c>
      <c r="AV27" s="30">
        <v>31</v>
      </c>
      <c r="AW27" s="30">
        <v>28</v>
      </c>
      <c r="AX27" s="30">
        <v>31</v>
      </c>
      <c r="AY27" s="31">
        <v>30</v>
      </c>
      <c r="AZ27" s="31">
        <v>31</v>
      </c>
      <c r="BA27" s="31">
        <v>30</v>
      </c>
      <c r="BB27" s="31">
        <v>31</v>
      </c>
      <c r="BC27" s="31">
        <v>31</v>
      </c>
      <c r="BD27" s="31">
        <v>30</v>
      </c>
      <c r="BE27" s="31">
        <v>31</v>
      </c>
      <c r="BF27" s="31">
        <v>30</v>
      </c>
      <c r="BG27" s="31">
        <v>31</v>
      </c>
      <c r="BH27" s="31">
        <v>31</v>
      </c>
      <c r="BI27" s="31">
        <v>28</v>
      </c>
      <c r="BJ27" s="31">
        <v>31</v>
      </c>
      <c r="BK27" s="25"/>
      <c r="BL27" s="25"/>
      <c r="BM27" s="25"/>
      <c r="BN27" s="25"/>
      <c r="BO27" s="25"/>
      <c r="BP27" s="25"/>
      <c r="BQ27" s="25"/>
      <c r="BR27" s="25"/>
      <c r="BS27" s="25"/>
      <c r="BT27" s="25"/>
      <c r="BU27" s="25"/>
      <c r="BV27" s="25"/>
      <c r="BW27" s="25"/>
      <c r="BX27" s="25"/>
      <c r="BY27" s="25"/>
      <c r="BZ27" s="25"/>
      <c r="CA27" s="25"/>
      <c r="CB27" s="25"/>
      <c r="CC27" s="25"/>
      <c r="CD27" s="25"/>
      <c r="CE27" s="25"/>
      <c r="CF27" s="25"/>
      <c r="CG27" s="25"/>
      <c r="CH27" s="25"/>
      <c r="CI27" s="25"/>
      <c r="CJ27" s="25"/>
      <c r="CK27" s="25"/>
      <c r="CL27" s="25"/>
      <c r="CM27" s="25"/>
    </row>
    <row r="28" spans="1:91">
      <c r="A28" s="1"/>
      <c r="B28" s="26" t="s">
        <v>30</v>
      </c>
      <c r="C28" s="20">
        <f>(SUM($C$26:$N$26))*C27/365</f>
        <v>3.3310297831555253</v>
      </c>
      <c r="D28" s="20">
        <f t="shared" ref="D28:N28" si="10">(SUM($C$26:$N$26))*D27/365</f>
        <v>3.4420641092607096</v>
      </c>
      <c r="E28" s="20">
        <f t="shared" si="10"/>
        <v>3.3310297831555253</v>
      </c>
      <c r="F28" s="20">
        <f t="shared" si="10"/>
        <v>3.4420641092607096</v>
      </c>
      <c r="G28" s="20">
        <f t="shared" si="10"/>
        <v>3.4420641092607096</v>
      </c>
      <c r="H28" s="20">
        <f t="shared" si="10"/>
        <v>3.3310297831555253</v>
      </c>
      <c r="I28" s="20">
        <f t="shared" si="10"/>
        <v>3.4420641092607096</v>
      </c>
      <c r="J28" s="20">
        <f t="shared" si="10"/>
        <v>3.3310297831555253</v>
      </c>
      <c r="K28" s="20">
        <f t="shared" si="10"/>
        <v>3.4420641092607096</v>
      </c>
      <c r="L28" s="20">
        <f t="shared" si="10"/>
        <v>3.4420641092607096</v>
      </c>
      <c r="M28" s="20">
        <f t="shared" si="10"/>
        <v>3.1089611309451568</v>
      </c>
      <c r="N28" s="20">
        <f t="shared" si="10"/>
        <v>3.4420641092607096</v>
      </c>
      <c r="O28" s="21">
        <f>(SUM($O$26:$Z$26))*O27/365</f>
        <v>2.3010468601777081</v>
      </c>
      <c r="P28" s="21">
        <f t="shared" ref="P28:Z28" si="11">(SUM($O$26:$Z$26))*P27/365</f>
        <v>2.377748422183632</v>
      </c>
      <c r="Q28" s="21">
        <f t="shared" si="11"/>
        <v>2.3010468601777081</v>
      </c>
      <c r="R28" s="21">
        <f t="shared" si="11"/>
        <v>2.377748422183632</v>
      </c>
      <c r="S28" s="21">
        <f t="shared" si="11"/>
        <v>2.377748422183632</v>
      </c>
      <c r="T28" s="21">
        <f t="shared" si="11"/>
        <v>2.3010468601777081</v>
      </c>
      <c r="U28" s="21">
        <f t="shared" si="11"/>
        <v>2.377748422183632</v>
      </c>
      <c r="V28" s="21">
        <f t="shared" si="11"/>
        <v>2.3010468601777081</v>
      </c>
      <c r="W28" s="21">
        <f t="shared" si="11"/>
        <v>2.377748422183632</v>
      </c>
      <c r="X28" s="21">
        <f t="shared" si="11"/>
        <v>2.377748422183632</v>
      </c>
      <c r="Y28" s="21">
        <f t="shared" si="11"/>
        <v>2.1476437361658611</v>
      </c>
      <c r="Z28" s="21">
        <f t="shared" si="11"/>
        <v>2.377748422183632</v>
      </c>
      <c r="AA28" s="22">
        <f>(SUM($AA$26:$AL$26))*AA27/365</f>
        <v>-2.3010468601777174</v>
      </c>
      <c r="AB28" s="22">
        <f t="shared" ref="AB28:AL28" si="12">(SUM($AA$26:$AL$26))*AB27/365</f>
        <v>-2.3777484221836414</v>
      </c>
      <c r="AC28" s="22">
        <f t="shared" si="12"/>
        <v>-2.3010468601777174</v>
      </c>
      <c r="AD28" s="22">
        <f t="shared" si="12"/>
        <v>-2.3777484221836414</v>
      </c>
      <c r="AE28" s="22">
        <f t="shared" si="12"/>
        <v>-2.3777484221836414</v>
      </c>
      <c r="AF28" s="22">
        <f t="shared" si="12"/>
        <v>-2.3010468601777174</v>
      </c>
      <c r="AG28" s="22">
        <f t="shared" si="12"/>
        <v>-2.3777484221836414</v>
      </c>
      <c r="AH28" s="22">
        <f t="shared" si="12"/>
        <v>-2.3010468601777174</v>
      </c>
      <c r="AI28" s="22">
        <f t="shared" si="12"/>
        <v>-2.3777484221836414</v>
      </c>
      <c r="AJ28" s="22">
        <f t="shared" si="12"/>
        <v>-2.3777484221836414</v>
      </c>
      <c r="AK28" s="22">
        <f t="shared" si="12"/>
        <v>-2.1476437361658696</v>
      </c>
      <c r="AL28" s="22">
        <f t="shared" si="12"/>
        <v>-2.3777484221836414</v>
      </c>
      <c r="AM28" s="23">
        <f>(SUM($AM$26:$AX$26))*AM27/365</f>
        <v>11.819376298408867</v>
      </c>
      <c r="AN28" s="23">
        <f>(SUM($AM$26:$AX$26))*AN27/365</f>
        <v>12.21335550835583</v>
      </c>
      <c r="AO28" s="23">
        <f t="shared" ref="AO28:AX28" si="13">(SUM($AM$26:$AX$26))*AO27/365</f>
        <v>11.819376298408867</v>
      </c>
      <c r="AP28" s="23">
        <f t="shared" si="13"/>
        <v>12.21335550835583</v>
      </c>
      <c r="AQ28" s="23">
        <f t="shared" si="13"/>
        <v>12.21335550835583</v>
      </c>
      <c r="AR28" s="23">
        <f t="shared" si="13"/>
        <v>11.819376298408867</v>
      </c>
      <c r="AS28" s="23">
        <f t="shared" si="13"/>
        <v>12.21335550835583</v>
      </c>
      <c r="AT28" s="23">
        <f t="shared" si="13"/>
        <v>11.819376298408867</v>
      </c>
      <c r="AU28" s="23">
        <f t="shared" si="13"/>
        <v>12.21335550835583</v>
      </c>
      <c r="AV28" s="23">
        <f t="shared" si="13"/>
        <v>12.21335550835583</v>
      </c>
      <c r="AW28" s="23">
        <f t="shared" si="13"/>
        <v>11.031417878514945</v>
      </c>
      <c r="AX28" s="23">
        <f t="shared" si="13"/>
        <v>12.21335550835583</v>
      </c>
      <c r="AY28" s="24">
        <f>(SUM($AY$26:$BJ$26))*AY27/365</f>
        <v>-9.7853260366056229</v>
      </c>
      <c r="AZ28" s="24">
        <f t="shared" ref="AZ28:BJ28" si="14">(SUM($AY$26:$BJ$26))*AZ27/365</f>
        <v>-10.111503571159144</v>
      </c>
      <c r="BA28" s="24">
        <f t="shared" si="14"/>
        <v>-9.7853260366056229</v>
      </c>
      <c r="BB28" s="24">
        <f t="shared" si="14"/>
        <v>-10.111503571159144</v>
      </c>
      <c r="BC28" s="24">
        <f t="shared" si="14"/>
        <v>-10.111503571159144</v>
      </c>
      <c r="BD28" s="24">
        <f t="shared" si="14"/>
        <v>-9.7853260366056229</v>
      </c>
      <c r="BE28" s="24">
        <f t="shared" si="14"/>
        <v>-10.111503571159144</v>
      </c>
      <c r="BF28" s="24">
        <f t="shared" si="14"/>
        <v>-9.7853260366056229</v>
      </c>
      <c r="BG28" s="24">
        <f t="shared" si="14"/>
        <v>-10.111503571159144</v>
      </c>
      <c r="BH28" s="24">
        <f t="shared" si="14"/>
        <v>-10.111503571159144</v>
      </c>
      <c r="BI28" s="24">
        <f t="shared" si="14"/>
        <v>-9.1329709674985811</v>
      </c>
      <c r="BJ28" s="24">
        <f t="shared" si="14"/>
        <v>-10.111503571159144</v>
      </c>
      <c r="BK28" s="25"/>
      <c r="BL28" s="25"/>
      <c r="BM28" s="25"/>
      <c r="BN28" s="25"/>
      <c r="BO28" s="25"/>
      <c r="BP28" s="25"/>
      <c r="BQ28" s="25"/>
      <c r="BR28" s="25"/>
      <c r="BS28" s="25"/>
      <c r="BT28" s="25"/>
      <c r="BU28" s="25"/>
      <c r="BV28" s="25"/>
      <c r="BW28" s="25"/>
      <c r="BX28" s="25"/>
      <c r="BY28" s="25"/>
      <c r="BZ28" s="25"/>
      <c r="CA28" s="25"/>
      <c r="CB28" s="25"/>
      <c r="CC28" s="25"/>
      <c r="CD28" s="25"/>
      <c r="CE28" s="25"/>
      <c r="CF28" s="25"/>
      <c r="CG28" s="25"/>
      <c r="CH28" s="25"/>
      <c r="CI28" s="25"/>
      <c r="CJ28" s="25"/>
      <c r="CK28" s="25"/>
      <c r="CL28" s="25"/>
      <c r="CM28" s="25"/>
    </row>
    <row r="29" spans="1:91">
      <c r="A29" s="32">
        <v>0.31</v>
      </c>
      <c r="B29" s="26" t="s">
        <v>31</v>
      </c>
      <c r="C29" s="33"/>
      <c r="D29" s="33"/>
      <c r="E29" s="34">
        <f>C$28*$A29</f>
        <v>1.0326192327782129</v>
      </c>
      <c r="F29" s="34">
        <f t="shared" ref="F29:BQ29" si="15">D$28*$A29</f>
        <v>1.06703987387082</v>
      </c>
      <c r="G29" s="34">
        <f t="shared" si="15"/>
        <v>1.0326192327782129</v>
      </c>
      <c r="H29" s="34">
        <f t="shared" si="15"/>
        <v>1.06703987387082</v>
      </c>
      <c r="I29" s="34">
        <f t="shared" si="15"/>
        <v>1.06703987387082</v>
      </c>
      <c r="J29" s="34">
        <f t="shared" si="15"/>
        <v>1.0326192327782129</v>
      </c>
      <c r="K29" s="34">
        <f t="shared" si="15"/>
        <v>1.06703987387082</v>
      </c>
      <c r="L29" s="34">
        <f t="shared" si="15"/>
        <v>1.0326192327782129</v>
      </c>
      <c r="M29" s="34">
        <f t="shared" si="15"/>
        <v>1.06703987387082</v>
      </c>
      <c r="N29" s="34">
        <f t="shared" si="15"/>
        <v>1.06703987387082</v>
      </c>
      <c r="O29" s="34">
        <f t="shared" si="15"/>
        <v>0.96377795059299864</v>
      </c>
      <c r="P29" s="34">
        <f t="shared" si="15"/>
        <v>1.06703987387082</v>
      </c>
      <c r="Q29" s="35">
        <f t="shared" si="15"/>
        <v>0.7133245266550895</v>
      </c>
      <c r="R29" s="35">
        <f t="shared" si="15"/>
        <v>0.73710201087692595</v>
      </c>
      <c r="S29" s="35">
        <f t="shared" si="15"/>
        <v>0.7133245266550895</v>
      </c>
      <c r="T29" s="35">
        <f t="shared" si="15"/>
        <v>0.73710201087692595</v>
      </c>
      <c r="U29" s="35">
        <f t="shared" si="15"/>
        <v>0.73710201087692595</v>
      </c>
      <c r="V29" s="35">
        <f t="shared" si="15"/>
        <v>0.7133245266550895</v>
      </c>
      <c r="W29" s="35">
        <f t="shared" si="15"/>
        <v>0.73710201087692595</v>
      </c>
      <c r="X29" s="35">
        <f t="shared" si="15"/>
        <v>0.7133245266550895</v>
      </c>
      <c r="Y29" s="35">
        <f t="shared" si="15"/>
        <v>0.73710201087692595</v>
      </c>
      <c r="Z29" s="35">
        <f t="shared" si="15"/>
        <v>0.73710201087692595</v>
      </c>
      <c r="AA29" s="35">
        <f t="shared" si="15"/>
        <v>0.66576955821141692</v>
      </c>
      <c r="AB29" s="35">
        <f t="shared" si="15"/>
        <v>0.73710201087692595</v>
      </c>
      <c r="AC29" s="36">
        <f t="shared" si="15"/>
        <v>-0.71332452665509238</v>
      </c>
      <c r="AD29" s="36">
        <f t="shared" si="15"/>
        <v>-0.73710201087692884</v>
      </c>
      <c r="AE29" s="36">
        <f t="shared" si="15"/>
        <v>-0.71332452665509238</v>
      </c>
      <c r="AF29" s="36">
        <f t="shared" si="15"/>
        <v>-0.73710201087692884</v>
      </c>
      <c r="AG29" s="36">
        <f t="shared" si="15"/>
        <v>-0.73710201087692884</v>
      </c>
      <c r="AH29" s="36">
        <f t="shared" si="15"/>
        <v>-0.71332452665509238</v>
      </c>
      <c r="AI29" s="36">
        <f t="shared" si="15"/>
        <v>-0.73710201087692884</v>
      </c>
      <c r="AJ29" s="36">
        <f t="shared" si="15"/>
        <v>-0.71332452665509238</v>
      </c>
      <c r="AK29" s="36">
        <f t="shared" si="15"/>
        <v>-0.73710201087692884</v>
      </c>
      <c r="AL29" s="36">
        <f t="shared" si="15"/>
        <v>-0.73710201087692884</v>
      </c>
      <c r="AM29" s="36">
        <f t="shared" si="15"/>
        <v>-0.66576955821141959</v>
      </c>
      <c r="AN29" s="36">
        <f t="shared" si="15"/>
        <v>-0.73710201087692884</v>
      </c>
      <c r="AO29" s="37">
        <f t="shared" si="15"/>
        <v>3.6640066525067487</v>
      </c>
      <c r="AP29" s="37">
        <f t="shared" si="15"/>
        <v>3.7861402075903072</v>
      </c>
      <c r="AQ29" s="37">
        <f t="shared" si="15"/>
        <v>3.6640066525067487</v>
      </c>
      <c r="AR29" s="37">
        <f t="shared" si="15"/>
        <v>3.7861402075903072</v>
      </c>
      <c r="AS29" s="37">
        <f t="shared" si="15"/>
        <v>3.7861402075903072</v>
      </c>
      <c r="AT29" s="37">
        <f t="shared" si="15"/>
        <v>3.6640066525067487</v>
      </c>
      <c r="AU29" s="37">
        <f t="shared" si="15"/>
        <v>3.7861402075903072</v>
      </c>
      <c r="AV29" s="37">
        <f t="shared" si="15"/>
        <v>3.6640066525067487</v>
      </c>
      <c r="AW29" s="37">
        <f t="shared" si="15"/>
        <v>3.7861402075903072</v>
      </c>
      <c r="AX29" s="37">
        <f t="shared" si="15"/>
        <v>3.7861402075903072</v>
      </c>
      <c r="AY29" s="37">
        <f t="shared" si="15"/>
        <v>3.4197395423396331</v>
      </c>
      <c r="AZ29" s="37">
        <f t="shared" si="15"/>
        <v>3.7861402075903072</v>
      </c>
      <c r="BA29" s="38">
        <f t="shared" si="15"/>
        <v>-3.0334510713477432</v>
      </c>
      <c r="BB29" s="38">
        <f t="shared" si="15"/>
        <v>-3.1345661070593347</v>
      </c>
      <c r="BC29" s="38">
        <f t="shared" si="15"/>
        <v>-3.0334510713477432</v>
      </c>
      <c r="BD29" s="38">
        <f t="shared" si="15"/>
        <v>-3.1345661070593347</v>
      </c>
      <c r="BE29" s="38">
        <f t="shared" si="15"/>
        <v>-3.1345661070593347</v>
      </c>
      <c r="BF29" s="38">
        <f t="shared" si="15"/>
        <v>-3.0334510713477432</v>
      </c>
      <c r="BG29" s="38">
        <f t="shared" si="15"/>
        <v>-3.1345661070593347</v>
      </c>
      <c r="BH29" s="38">
        <f t="shared" si="15"/>
        <v>-3.0334510713477432</v>
      </c>
      <c r="BI29" s="38">
        <f t="shared" si="15"/>
        <v>-3.1345661070593347</v>
      </c>
      <c r="BJ29" s="38">
        <f t="shared" si="15"/>
        <v>-3.1345661070593347</v>
      </c>
      <c r="BK29" s="38">
        <f t="shared" si="15"/>
        <v>-2.8312209999245601</v>
      </c>
      <c r="BL29" s="38">
        <f t="shared" si="15"/>
        <v>-3.1345661070593347</v>
      </c>
      <c r="BM29" s="39">
        <f t="shared" si="15"/>
        <v>0</v>
      </c>
      <c r="BN29" s="39">
        <f t="shared" si="15"/>
        <v>0</v>
      </c>
      <c r="BO29" s="39">
        <f t="shared" si="15"/>
        <v>0</v>
      </c>
      <c r="BP29" s="39">
        <f t="shared" si="15"/>
        <v>0</v>
      </c>
      <c r="BQ29" s="39">
        <f t="shared" si="15"/>
        <v>0</v>
      </c>
      <c r="BR29" s="39">
        <f t="shared" ref="BR29:CM29" si="16">BP$28*$A29</f>
        <v>0</v>
      </c>
      <c r="BS29" s="39">
        <f t="shared" si="16"/>
        <v>0</v>
      </c>
      <c r="BT29" s="39">
        <f t="shared" si="16"/>
        <v>0</v>
      </c>
      <c r="BU29" s="39">
        <f t="shared" si="16"/>
        <v>0</v>
      </c>
      <c r="BV29" s="39">
        <f t="shared" si="16"/>
        <v>0</v>
      </c>
      <c r="BW29" s="39">
        <f t="shared" si="16"/>
        <v>0</v>
      </c>
      <c r="BX29" s="39">
        <f t="shared" si="16"/>
        <v>0</v>
      </c>
      <c r="BY29" s="40">
        <f t="shared" si="16"/>
        <v>0</v>
      </c>
      <c r="BZ29" s="40">
        <f t="shared" si="16"/>
        <v>0</v>
      </c>
      <c r="CA29" s="40">
        <f t="shared" si="16"/>
        <v>0</v>
      </c>
      <c r="CB29" s="40">
        <f t="shared" si="16"/>
        <v>0</v>
      </c>
      <c r="CC29" s="40">
        <f t="shared" si="16"/>
        <v>0</v>
      </c>
      <c r="CD29" s="40">
        <f t="shared" si="16"/>
        <v>0</v>
      </c>
      <c r="CE29" s="40">
        <f t="shared" si="16"/>
        <v>0</v>
      </c>
      <c r="CF29" s="40">
        <f t="shared" si="16"/>
        <v>0</v>
      </c>
      <c r="CG29" s="40">
        <f t="shared" si="16"/>
        <v>0</v>
      </c>
      <c r="CH29" s="40">
        <f t="shared" si="16"/>
        <v>0</v>
      </c>
      <c r="CI29" s="40">
        <f t="shared" si="16"/>
        <v>0</v>
      </c>
      <c r="CJ29" s="40">
        <f t="shared" si="16"/>
        <v>0</v>
      </c>
      <c r="CK29" s="41">
        <f t="shared" si="16"/>
        <v>0</v>
      </c>
      <c r="CL29" s="41">
        <f t="shared" si="16"/>
        <v>0</v>
      </c>
      <c r="CM29" s="41">
        <f t="shared" si="16"/>
        <v>0</v>
      </c>
    </row>
    <row r="30" spans="1:91">
      <c r="A30" s="32">
        <v>0.37</v>
      </c>
      <c r="B30" s="26" t="s">
        <v>32</v>
      </c>
      <c r="C30" s="33"/>
      <c r="D30" s="33"/>
      <c r="E30" s="33"/>
      <c r="F30" s="33"/>
      <c r="G30" s="34">
        <f>C$28*$A30</f>
        <v>1.2324810197675444</v>
      </c>
      <c r="H30" s="34">
        <f t="shared" ref="H30:BS30" si="17">D$28*$A30</f>
        <v>1.2735637204264625</v>
      </c>
      <c r="I30" s="34">
        <f t="shared" si="17"/>
        <v>1.2324810197675444</v>
      </c>
      <c r="J30" s="34">
        <f t="shared" si="17"/>
        <v>1.2735637204264625</v>
      </c>
      <c r="K30" s="34">
        <f t="shared" si="17"/>
        <v>1.2735637204264625</v>
      </c>
      <c r="L30" s="34">
        <f t="shared" si="17"/>
        <v>1.2324810197675444</v>
      </c>
      <c r="M30" s="34">
        <f t="shared" si="17"/>
        <v>1.2735637204264625</v>
      </c>
      <c r="N30" s="34">
        <f t="shared" si="17"/>
        <v>1.2324810197675444</v>
      </c>
      <c r="O30" s="34">
        <f t="shared" si="17"/>
        <v>1.2735637204264625</v>
      </c>
      <c r="P30" s="34">
        <f t="shared" si="17"/>
        <v>1.2735637204264625</v>
      </c>
      <c r="Q30" s="34">
        <f t="shared" si="17"/>
        <v>1.1503156184497081</v>
      </c>
      <c r="R30" s="34">
        <f t="shared" si="17"/>
        <v>1.2735637204264625</v>
      </c>
      <c r="S30" s="35">
        <f t="shared" si="17"/>
        <v>0.85138733826575197</v>
      </c>
      <c r="T30" s="35">
        <f t="shared" si="17"/>
        <v>0.87976691620794389</v>
      </c>
      <c r="U30" s="35">
        <f t="shared" si="17"/>
        <v>0.85138733826575197</v>
      </c>
      <c r="V30" s="35">
        <f t="shared" si="17"/>
        <v>0.87976691620794389</v>
      </c>
      <c r="W30" s="35">
        <f t="shared" si="17"/>
        <v>0.87976691620794389</v>
      </c>
      <c r="X30" s="35">
        <f t="shared" si="17"/>
        <v>0.85138733826575197</v>
      </c>
      <c r="Y30" s="35">
        <f t="shared" si="17"/>
        <v>0.87976691620794389</v>
      </c>
      <c r="Z30" s="35">
        <f t="shared" si="17"/>
        <v>0.85138733826575197</v>
      </c>
      <c r="AA30" s="35">
        <f t="shared" si="17"/>
        <v>0.87976691620794389</v>
      </c>
      <c r="AB30" s="35">
        <f t="shared" si="17"/>
        <v>0.87976691620794389</v>
      </c>
      <c r="AC30" s="35">
        <f t="shared" si="17"/>
        <v>0.79462818238136856</v>
      </c>
      <c r="AD30" s="35">
        <f t="shared" si="17"/>
        <v>0.87976691620794389</v>
      </c>
      <c r="AE30" s="36">
        <f t="shared" si="17"/>
        <v>-0.85138733826575541</v>
      </c>
      <c r="AF30" s="36">
        <f t="shared" si="17"/>
        <v>-0.87976691620794734</v>
      </c>
      <c r="AG30" s="36">
        <f t="shared" si="17"/>
        <v>-0.85138733826575541</v>
      </c>
      <c r="AH30" s="36">
        <f t="shared" si="17"/>
        <v>-0.87976691620794734</v>
      </c>
      <c r="AI30" s="36">
        <f t="shared" si="17"/>
        <v>-0.87976691620794734</v>
      </c>
      <c r="AJ30" s="36">
        <f t="shared" si="17"/>
        <v>-0.85138733826575541</v>
      </c>
      <c r="AK30" s="36">
        <f t="shared" si="17"/>
        <v>-0.87976691620794734</v>
      </c>
      <c r="AL30" s="36">
        <f t="shared" si="17"/>
        <v>-0.85138733826575541</v>
      </c>
      <c r="AM30" s="36">
        <f t="shared" si="17"/>
        <v>-0.87976691620794734</v>
      </c>
      <c r="AN30" s="36">
        <f t="shared" si="17"/>
        <v>-0.87976691620794734</v>
      </c>
      <c r="AO30" s="36">
        <f t="shared" si="17"/>
        <v>-0.79462818238137178</v>
      </c>
      <c r="AP30" s="36">
        <f t="shared" si="17"/>
        <v>-0.87976691620794734</v>
      </c>
      <c r="AQ30" s="37">
        <f t="shared" si="17"/>
        <v>4.373169230411281</v>
      </c>
      <c r="AR30" s="37">
        <f t="shared" si="17"/>
        <v>4.5189415380916573</v>
      </c>
      <c r="AS30" s="37">
        <f t="shared" si="17"/>
        <v>4.373169230411281</v>
      </c>
      <c r="AT30" s="37">
        <f t="shared" si="17"/>
        <v>4.5189415380916573</v>
      </c>
      <c r="AU30" s="37">
        <f t="shared" si="17"/>
        <v>4.5189415380916573</v>
      </c>
      <c r="AV30" s="37">
        <f t="shared" si="17"/>
        <v>4.373169230411281</v>
      </c>
      <c r="AW30" s="37">
        <f t="shared" si="17"/>
        <v>4.5189415380916573</v>
      </c>
      <c r="AX30" s="37">
        <f t="shared" si="17"/>
        <v>4.373169230411281</v>
      </c>
      <c r="AY30" s="37">
        <f t="shared" si="17"/>
        <v>4.5189415380916573</v>
      </c>
      <c r="AZ30" s="37">
        <f t="shared" si="17"/>
        <v>4.5189415380916573</v>
      </c>
      <c r="BA30" s="37">
        <f t="shared" si="17"/>
        <v>4.0816246150505302</v>
      </c>
      <c r="BB30" s="37">
        <f t="shared" si="17"/>
        <v>4.5189415380916573</v>
      </c>
      <c r="BC30" s="38">
        <f t="shared" si="17"/>
        <v>-3.6205706335440806</v>
      </c>
      <c r="BD30" s="38">
        <f t="shared" si="17"/>
        <v>-3.741256321328883</v>
      </c>
      <c r="BE30" s="38">
        <f t="shared" si="17"/>
        <v>-3.6205706335440806</v>
      </c>
      <c r="BF30" s="38">
        <f t="shared" si="17"/>
        <v>-3.741256321328883</v>
      </c>
      <c r="BG30" s="38">
        <f t="shared" si="17"/>
        <v>-3.741256321328883</v>
      </c>
      <c r="BH30" s="38">
        <f t="shared" si="17"/>
        <v>-3.6205706335440806</v>
      </c>
      <c r="BI30" s="38">
        <f t="shared" si="17"/>
        <v>-3.741256321328883</v>
      </c>
      <c r="BJ30" s="38">
        <f t="shared" si="17"/>
        <v>-3.6205706335440806</v>
      </c>
      <c r="BK30" s="38">
        <f t="shared" si="17"/>
        <v>-3.741256321328883</v>
      </c>
      <c r="BL30" s="38">
        <f t="shared" si="17"/>
        <v>-3.741256321328883</v>
      </c>
      <c r="BM30" s="38">
        <f t="shared" si="17"/>
        <v>-3.379199257974475</v>
      </c>
      <c r="BN30" s="38">
        <f t="shared" si="17"/>
        <v>-3.741256321328883</v>
      </c>
      <c r="BO30" s="39">
        <f t="shared" si="17"/>
        <v>0</v>
      </c>
      <c r="BP30" s="39">
        <f t="shared" si="17"/>
        <v>0</v>
      </c>
      <c r="BQ30" s="39">
        <f t="shared" si="17"/>
        <v>0</v>
      </c>
      <c r="BR30" s="39">
        <f t="shared" si="17"/>
        <v>0</v>
      </c>
      <c r="BS30" s="39">
        <f t="shared" si="17"/>
        <v>0</v>
      </c>
      <c r="BT30" s="39">
        <f t="shared" ref="BT30:CM30" si="18">BP$28*$A30</f>
        <v>0</v>
      </c>
      <c r="BU30" s="39">
        <f t="shared" si="18"/>
        <v>0</v>
      </c>
      <c r="BV30" s="39">
        <f t="shared" si="18"/>
        <v>0</v>
      </c>
      <c r="BW30" s="39">
        <f t="shared" si="18"/>
        <v>0</v>
      </c>
      <c r="BX30" s="39">
        <f t="shared" si="18"/>
        <v>0</v>
      </c>
      <c r="BY30" s="39">
        <f t="shared" si="18"/>
        <v>0</v>
      </c>
      <c r="BZ30" s="39">
        <f t="shared" si="18"/>
        <v>0</v>
      </c>
      <c r="CA30" s="40">
        <f t="shared" si="18"/>
        <v>0</v>
      </c>
      <c r="CB30" s="40">
        <f t="shared" si="18"/>
        <v>0</v>
      </c>
      <c r="CC30" s="40">
        <f t="shared" si="18"/>
        <v>0</v>
      </c>
      <c r="CD30" s="40">
        <f t="shared" si="18"/>
        <v>0</v>
      </c>
      <c r="CE30" s="40">
        <f t="shared" si="18"/>
        <v>0</v>
      </c>
      <c r="CF30" s="40">
        <f t="shared" si="18"/>
        <v>0</v>
      </c>
      <c r="CG30" s="40">
        <f t="shared" si="18"/>
        <v>0</v>
      </c>
      <c r="CH30" s="40">
        <f t="shared" si="18"/>
        <v>0</v>
      </c>
      <c r="CI30" s="40">
        <f t="shared" si="18"/>
        <v>0</v>
      </c>
      <c r="CJ30" s="40">
        <f t="shared" si="18"/>
        <v>0</v>
      </c>
      <c r="CK30" s="40">
        <f t="shared" si="18"/>
        <v>0</v>
      </c>
      <c r="CL30" s="40">
        <f t="shared" si="18"/>
        <v>0</v>
      </c>
      <c r="CM30" s="41">
        <f t="shared" si="18"/>
        <v>0</v>
      </c>
    </row>
    <row r="31" spans="1:91">
      <c r="A31" s="32">
        <v>0.21</v>
      </c>
      <c r="B31" s="26" t="s">
        <v>33</v>
      </c>
      <c r="C31" s="33"/>
      <c r="D31" s="33"/>
      <c r="E31" s="33"/>
      <c r="F31" s="33"/>
      <c r="G31" s="33"/>
      <c r="H31" s="33"/>
      <c r="I31" s="33"/>
      <c r="J31" s="34">
        <f>C$28*$A31</f>
        <v>0.6995162544626603</v>
      </c>
      <c r="K31" s="34">
        <f t="shared" ref="K31:BV31" si="19">D$28*$A31</f>
        <v>0.72283346294474904</v>
      </c>
      <c r="L31" s="34">
        <f t="shared" si="19"/>
        <v>0.6995162544626603</v>
      </c>
      <c r="M31" s="34">
        <f t="shared" si="19"/>
        <v>0.72283346294474904</v>
      </c>
      <c r="N31" s="34">
        <f t="shared" si="19"/>
        <v>0.72283346294474904</v>
      </c>
      <c r="O31" s="34">
        <f t="shared" si="19"/>
        <v>0.6995162544626603</v>
      </c>
      <c r="P31" s="34">
        <f t="shared" si="19"/>
        <v>0.72283346294474904</v>
      </c>
      <c r="Q31" s="34">
        <f t="shared" si="19"/>
        <v>0.6995162544626603</v>
      </c>
      <c r="R31" s="34">
        <f t="shared" si="19"/>
        <v>0.72283346294474904</v>
      </c>
      <c r="S31" s="34">
        <f t="shared" si="19"/>
        <v>0.72283346294474904</v>
      </c>
      <c r="T31" s="34">
        <f t="shared" si="19"/>
        <v>0.65288183749848294</v>
      </c>
      <c r="U31" s="34">
        <f t="shared" si="19"/>
        <v>0.72283346294474904</v>
      </c>
      <c r="V31" s="35">
        <f t="shared" si="19"/>
        <v>0.48321984063731871</v>
      </c>
      <c r="W31" s="35">
        <f t="shared" si="19"/>
        <v>0.49932716865856269</v>
      </c>
      <c r="X31" s="35">
        <f t="shared" si="19"/>
        <v>0.48321984063731871</v>
      </c>
      <c r="Y31" s="35">
        <f t="shared" si="19"/>
        <v>0.49932716865856269</v>
      </c>
      <c r="Z31" s="35">
        <f t="shared" si="19"/>
        <v>0.49932716865856269</v>
      </c>
      <c r="AA31" s="35">
        <f t="shared" si="19"/>
        <v>0.48321984063731871</v>
      </c>
      <c r="AB31" s="35">
        <f t="shared" si="19"/>
        <v>0.49932716865856269</v>
      </c>
      <c r="AC31" s="35">
        <f t="shared" si="19"/>
        <v>0.48321984063731871</v>
      </c>
      <c r="AD31" s="35">
        <f t="shared" si="19"/>
        <v>0.49932716865856269</v>
      </c>
      <c r="AE31" s="35">
        <f t="shared" si="19"/>
        <v>0.49932716865856269</v>
      </c>
      <c r="AF31" s="35">
        <f t="shared" si="19"/>
        <v>0.4510051845948308</v>
      </c>
      <c r="AG31" s="35">
        <f t="shared" si="19"/>
        <v>0.49932716865856269</v>
      </c>
      <c r="AH31" s="36">
        <f t="shared" si="19"/>
        <v>-0.48321984063732065</v>
      </c>
      <c r="AI31" s="36">
        <f t="shared" si="19"/>
        <v>-0.49932716865856469</v>
      </c>
      <c r="AJ31" s="36">
        <f t="shared" si="19"/>
        <v>-0.48321984063732065</v>
      </c>
      <c r="AK31" s="36">
        <f t="shared" si="19"/>
        <v>-0.49932716865856469</v>
      </c>
      <c r="AL31" s="36">
        <f t="shared" si="19"/>
        <v>-0.49932716865856469</v>
      </c>
      <c r="AM31" s="36">
        <f t="shared" si="19"/>
        <v>-0.48321984063732065</v>
      </c>
      <c r="AN31" s="36">
        <f t="shared" si="19"/>
        <v>-0.49932716865856469</v>
      </c>
      <c r="AO31" s="36">
        <f t="shared" si="19"/>
        <v>-0.48321984063732065</v>
      </c>
      <c r="AP31" s="36">
        <f t="shared" si="19"/>
        <v>-0.49932716865856469</v>
      </c>
      <c r="AQ31" s="36">
        <f t="shared" si="19"/>
        <v>-0.49932716865856469</v>
      </c>
      <c r="AR31" s="36">
        <f t="shared" si="19"/>
        <v>-0.45100518459483258</v>
      </c>
      <c r="AS31" s="36">
        <f t="shared" si="19"/>
        <v>-0.49932716865856469</v>
      </c>
      <c r="AT31" s="37">
        <f t="shared" si="19"/>
        <v>2.4820690226658622</v>
      </c>
      <c r="AU31" s="37">
        <f t="shared" si="19"/>
        <v>2.5648046567547245</v>
      </c>
      <c r="AV31" s="37">
        <f t="shared" si="19"/>
        <v>2.4820690226658622</v>
      </c>
      <c r="AW31" s="37">
        <f t="shared" si="19"/>
        <v>2.5648046567547245</v>
      </c>
      <c r="AX31" s="37">
        <f t="shared" si="19"/>
        <v>2.5648046567547245</v>
      </c>
      <c r="AY31" s="37">
        <f t="shared" si="19"/>
        <v>2.4820690226658622</v>
      </c>
      <c r="AZ31" s="37">
        <f t="shared" si="19"/>
        <v>2.5648046567547245</v>
      </c>
      <c r="BA31" s="37">
        <f t="shared" si="19"/>
        <v>2.4820690226658622</v>
      </c>
      <c r="BB31" s="37">
        <f t="shared" si="19"/>
        <v>2.5648046567547245</v>
      </c>
      <c r="BC31" s="37">
        <f t="shared" si="19"/>
        <v>2.5648046567547245</v>
      </c>
      <c r="BD31" s="37">
        <f t="shared" si="19"/>
        <v>2.3165977544881384</v>
      </c>
      <c r="BE31" s="37">
        <f t="shared" si="19"/>
        <v>2.5648046567547245</v>
      </c>
      <c r="BF31" s="38">
        <f t="shared" si="19"/>
        <v>-2.0549184676871808</v>
      </c>
      <c r="BG31" s="38">
        <f t="shared" si="19"/>
        <v>-2.1234157499434203</v>
      </c>
      <c r="BH31" s="38">
        <f t="shared" si="19"/>
        <v>-2.0549184676871808</v>
      </c>
      <c r="BI31" s="38">
        <f t="shared" si="19"/>
        <v>-2.1234157499434203</v>
      </c>
      <c r="BJ31" s="38">
        <f t="shared" si="19"/>
        <v>-2.1234157499434203</v>
      </c>
      <c r="BK31" s="38">
        <f t="shared" si="19"/>
        <v>-2.0549184676871808</v>
      </c>
      <c r="BL31" s="38">
        <f t="shared" si="19"/>
        <v>-2.1234157499434203</v>
      </c>
      <c r="BM31" s="38">
        <f t="shared" si="19"/>
        <v>-2.0549184676871808</v>
      </c>
      <c r="BN31" s="38">
        <f t="shared" si="19"/>
        <v>-2.1234157499434203</v>
      </c>
      <c r="BO31" s="38">
        <f t="shared" si="19"/>
        <v>-2.1234157499434203</v>
      </c>
      <c r="BP31" s="38">
        <f t="shared" si="19"/>
        <v>-1.917923903174702</v>
      </c>
      <c r="BQ31" s="38">
        <f t="shared" si="19"/>
        <v>-2.1234157499434203</v>
      </c>
      <c r="BR31" s="39">
        <f t="shared" si="19"/>
        <v>0</v>
      </c>
      <c r="BS31" s="39">
        <f t="shared" si="19"/>
        <v>0</v>
      </c>
      <c r="BT31" s="39">
        <f t="shared" si="19"/>
        <v>0</v>
      </c>
      <c r="BU31" s="39">
        <f t="shared" si="19"/>
        <v>0</v>
      </c>
      <c r="BV31" s="39">
        <f t="shared" si="19"/>
        <v>0</v>
      </c>
      <c r="BW31" s="39">
        <f t="shared" ref="BW31:CM31" si="20">BP$28*$A31</f>
        <v>0</v>
      </c>
      <c r="BX31" s="39">
        <f t="shared" si="20"/>
        <v>0</v>
      </c>
      <c r="BY31" s="39">
        <f t="shared" si="20"/>
        <v>0</v>
      </c>
      <c r="BZ31" s="39">
        <f t="shared" si="20"/>
        <v>0</v>
      </c>
      <c r="CA31" s="39">
        <f t="shared" si="20"/>
        <v>0</v>
      </c>
      <c r="CB31" s="39">
        <f t="shared" si="20"/>
        <v>0</v>
      </c>
      <c r="CC31" s="39">
        <f t="shared" si="20"/>
        <v>0</v>
      </c>
      <c r="CD31" s="40">
        <f t="shared" si="20"/>
        <v>0</v>
      </c>
      <c r="CE31" s="40">
        <f t="shared" si="20"/>
        <v>0</v>
      </c>
      <c r="CF31" s="40">
        <f t="shared" si="20"/>
        <v>0</v>
      </c>
      <c r="CG31" s="40">
        <f t="shared" si="20"/>
        <v>0</v>
      </c>
      <c r="CH31" s="40">
        <f t="shared" si="20"/>
        <v>0</v>
      </c>
      <c r="CI31" s="40">
        <f t="shared" si="20"/>
        <v>0</v>
      </c>
      <c r="CJ31" s="40">
        <f t="shared" si="20"/>
        <v>0</v>
      </c>
      <c r="CK31" s="40">
        <f t="shared" si="20"/>
        <v>0</v>
      </c>
      <c r="CL31" s="40">
        <f t="shared" si="20"/>
        <v>0</v>
      </c>
      <c r="CM31" s="40">
        <f t="shared" si="20"/>
        <v>0</v>
      </c>
    </row>
    <row r="32" spans="1:91">
      <c r="A32" s="32">
        <v>0.11</v>
      </c>
      <c r="B32" s="26" t="s">
        <v>34</v>
      </c>
      <c r="C32" s="42"/>
      <c r="D32" s="42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4">
        <f>C$28*$A32</f>
        <v>0.36641327614710778</v>
      </c>
      <c r="R32" s="34">
        <f t="shared" ref="R32:CC32" si="21">D$28*$A32</f>
        <v>0.37862705201867808</v>
      </c>
      <c r="S32" s="34">
        <f t="shared" si="21"/>
        <v>0.36641327614710778</v>
      </c>
      <c r="T32" s="34">
        <f t="shared" si="21"/>
        <v>0.37862705201867808</v>
      </c>
      <c r="U32" s="34">
        <f t="shared" si="21"/>
        <v>0.37862705201867808</v>
      </c>
      <c r="V32" s="34">
        <f t="shared" si="21"/>
        <v>0.36641327614710778</v>
      </c>
      <c r="W32" s="34">
        <f t="shared" si="21"/>
        <v>0.37862705201867808</v>
      </c>
      <c r="X32" s="34">
        <f t="shared" si="21"/>
        <v>0.36641327614710778</v>
      </c>
      <c r="Y32" s="34">
        <f t="shared" si="21"/>
        <v>0.37862705201867808</v>
      </c>
      <c r="Z32" s="34">
        <f t="shared" si="21"/>
        <v>0.37862705201867808</v>
      </c>
      <c r="AA32" s="34">
        <f t="shared" si="21"/>
        <v>0.34198572440396724</v>
      </c>
      <c r="AB32" s="34">
        <f t="shared" si="21"/>
        <v>0.37862705201867808</v>
      </c>
      <c r="AC32" s="35">
        <f t="shared" si="21"/>
        <v>0.25311515461954787</v>
      </c>
      <c r="AD32" s="35">
        <f t="shared" si="21"/>
        <v>0.26155232644019955</v>
      </c>
      <c r="AE32" s="35">
        <f t="shared" si="21"/>
        <v>0.25311515461954787</v>
      </c>
      <c r="AF32" s="35">
        <f t="shared" si="21"/>
        <v>0.26155232644019955</v>
      </c>
      <c r="AG32" s="35">
        <f t="shared" si="21"/>
        <v>0.26155232644019955</v>
      </c>
      <c r="AH32" s="35">
        <f t="shared" si="21"/>
        <v>0.25311515461954787</v>
      </c>
      <c r="AI32" s="35">
        <f t="shared" si="21"/>
        <v>0.26155232644019955</v>
      </c>
      <c r="AJ32" s="35">
        <f t="shared" si="21"/>
        <v>0.25311515461954787</v>
      </c>
      <c r="AK32" s="35">
        <f t="shared" si="21"/>
        <v>0.26155232644019955</v>
      </c>
      <c r="AL32" s="35">
        <f t="shared" si="21"/>
        <v>0.26155232644019955</v>
      </c>
      <c r="AM32" s="35">
        <f t="shared" si="21"/>
        <v>0.23624081097824473</v>
      </c>
      <c r="AN32" s="35">
        <f t="shared" si="21"/>
        <v>0.26155232644019955</v>
      </c>
      <c r="AO32" s="36">
        <f t="shared" si="21"/>
        <v>-0.25311515461954892</v>
      </c>
      <c r="AP32" s="36">
        <f t="shared" si="21"/>
        <v>-0.26155232644020054</v>
      </c>
      <c r="AQ32" s="36">
        <f t="shared" si="21"/>
        <v>-0.25311515461954892</v>
      </c>
      <c r="AR32" s="36">
        <f t="shared" si="21"/>
        <v>-0.26155232644020054</v>
      </c>
      <c r="AS32" s="36">
        <f t="shared" si="21"/>
        <v>-0.26155232644020054</v>
      </c>
      <c r="AT32" s="36">
        <f t="shared" si="21"/>
        <v>-0.25311515461954892</v>
      </c>
      <c r="AU32" s="36">
        <f t="shared" si="21"/>
        <v>-0.26155232644020054</v>
      </c>
      <c r="AV32" s="36">
        <f t="shared" si="21"/>
        <v>-0.25311515461954892</v>
      </c>
      <c r="AW32" s="36">
        <f t="shared" si="21"/>
        <v>-0.26155232644020054</v>
      </c>
      <c r="AX32" s="36">
        <f t="shared" si="21"/>
        <v>-0.26155232644020054</v>
      </c>
      <c r="AY32" s="36">
        <f t="shared" si="21"/>
        <v>-0.23624081097824565</v>
      </c>
      <c r="AZ32" s="36">
        <f t="shared" si="21"/>
        <v>-0.26155232644020054</v>
      </c>
      <c r="BA32" s="37">
        <f t="shared" si="21"/>
        <v>1.3001313928249754</v>
      </c>
      <c r="BB32" s="37">
        <f t="shared" si="21"/>
        <v>1.3434691059191413</v>
      </c>
      <c r="BC32" s="37">
        <f t="shared" si="21"/>
        <v>1.3001313928249754</v>
      </c>
      <c r="BD32" s="37">
        <f t="shared" si="21"/>
        <v>1.3434691059191413</v>
      </c>
      <c r="BE32" s="37">
        <f t="shared" si="21"/>
        <v>1.3434691059191413</v>
      </c>
      <c r="BF32" s="37">
        <f t="shared" si="21"/>
        <v>1.3001313928249754</v>
      </c>
      <c r="BG32" s="37">
        <f t="shared" si="21"/>
        <v>1.3434691059191413</v>
      </c>
      <c r="BH32" s="37">
        <f t="shared" si="21"/>
        <v>1.3001313928249754</v>
      </c>
      <c r="BI32" s="37">
        <f t="shared" si="21"/>
        <v>1.3434691059191413</v>
      </c>
      <c r="BJ32" s="37">
        <f t="shared" si="21"/>
        <v>1.3434691059191413</v>
      </c>
      <c r="BK32" s="37">
        <f t="shared" si="21"/>
        <v>1.213455966636644</v>
      </c>
      <c r="BL32" s="37">
        <f t="shared" si="21"/>
        <v>1.3434691059191413</v>
      </c>
      <c r="BM32" s="38">
        <f t="shared" si="21"/>
        <v>-1.0763858640266186</v>
      </c>
      <c r="BN32" s="38">
        <f t="shared" si="21"/>
        <v>-1.1122653928275059</v>
      </c>
      <c r="BO32" s="38">
        <f t="shared" si="21"/>
        <v>-1.0763858640266186</v>
      </c>
      <c r="BP32" s="38">
        <f t="shared" si="21"/>
        <v>-1.1122653928275059</v>
      </c>
      <c r="BQ32" s="38">
        <f t="shared" si="21"/>
        <v>-1.1122653928275059</v>
      </c>
      <c r="BR32" s="38">
        <f t="shared" si="21"/>
        <v>-1.0763858640266186</v>
      </c>
      <c r="BS32" s="38">
        <f t="shared" si="21"/>
        <v>-1.1122653928275059</v>
      </c>
      <c r="BT32" s="38">
        <f t="shared" si="21"/>
        <v>-1.0763858640266186</v>
      </c>
      <c r="BU32" s="38">
        <f t="shared" si="21"/>
        <v>-1.1122653928275059</v>
      </c>
      <c r="BV32" s="38">
        <f t="shared" si="21"/>
        <v>-1.1122653928275059</v>
      </c>
      <c r="BW32" s="38">
        <f t="shared" si="21"/>
        <v>-1.004626806424844</v>
      </c>
      <c r="BX32" s="38">
        <f t="shared" si="21"/>
        <v>-1.1122653928275059</v>
      </c>
      <c r="BY32" s="39">
        <f t="shared" si="21"/>
        <v>0</v>
      </c>
      <c r="BZ32" s="39">
        <f t="shared" si="21"/>
        <v>0</v>
      </c>
      <c r="CA32" s="39">
        <f t="shared" si="21"/>
        <v>0</v>
      </c>
      <c r="CB32" s="39">
        <f t="shared" si="21"/>
        <v>0</v>
      </c>
      <c r="CC32" s="39">
        <f t="shared" si="21"/>
        <v>0</v>
      </c>
      <c r="CD32" s="39">
        <f t="shared" ref="CD32:CM32" si="22">BP$28*$A32</f>
        <v>0</v>
      </c>
      <c r="CE32" s="39">
        <f t="shared" si="22"/>
        <v>0</v>
      </c>
      <c r="CF32" s="39">
        <f t="shared" si="22"/>
        <v>0</v>
      </c>
      <c r="CG32" s="39">
        <f t="shared" si="22"/>
        <v>0</v>
      </c>
      <c r="CH32" s="39">
        <f t="shared" si="22"/>
        <v>0</v>
      </c>
      <c r="CI32" s="39">
        <f t="shared" si="22"/>
        <v>0</v>
      </c>
      <c r="CJ32" s="39">
        <f t="shared" si="22"/>
        <v>0</v>
      </c>
      <c r="CK32" s="40">
        <f t="shared" si="22"/>
        <v>0</v>
      </c>
      <c r="CL32" s="40">
        <f t="shared" si="22"/>
        <v>0</v>
      </c>
      <c r="CM32" s="40">
        <f t="shared" si="22"/>
        <v>0</v>
      </c>
    </row>
    <row r="33" spans="1:91">
      <c r="A33" s="1"/>
      <c r="B33" s="19" t="s">
        <v>35</v>
      </c>
      <c r="C33" s="42">
        <f t="shared" ref="C33:BN33" si="23">SUM(C29:C32)</f>
        <v>0</v>
      </c>
      <c r="D33" s="42">
        <f t="shared" si="23"/>
        <v>0</v>
      </c>
      <c r="E33" s="33">
        <f t="shared" si="23"/>
        <v>1.0326192327782129</v>
      </c>
      <c r="F33" s="33">
        <f t="shared" si="23"/>
        <v>1.06703987387082</v>
      </c>
      <c r="G33" s="33">
        <f t="shared" si="23"/>
        <v>2.2651002525457571</v>
      </c>
      <c r="H33" s="33">
        <f t="shared" si="23"/>
        <v>2.3406035942972823</v>
      </c>
      <c r="I33" s="33">
        <f t="shared" si="23"/>
        <v>2.2995208936383644</v>
      </c>
      <c r="J33" s="33">
        <f t="shared" si="23"/>
        <v>3.0056992076673357</v>
      </c>
      <c r="K33" s="33">
        <f t="shared" si="23"/>
        <v>3.0634370572420311</v>
      </c>
      <c r="L33" s="33">
        <f t="shared" si="23"/>
        <v>2.9646165070084174</v>
      </c>
      <c r="M33" s="33">
        <f t="shared" si="23"/>
        <v>3.0634370572420311</v>
      </c>
      <c r="N33" s="33">
        <f t="shared" si="23"/>
        <v>3.0223543565831132</v>
      </c>
      <c r="O33" s="33">
        <f t="shared" si="23"/>
        <v>2.9368579254821214</v>
      </c>
      <c r="P33" s="33">
        <f t="shared" si="23"/>
        <v>3.0634370572420311</v>
      </c>
      <c r="Q33" s="34">
        <f t="shared" si="23"/>
        <v>2.9295696757145659</v>
      </c>
      <c r="R33" s="34">
        <f t="shared" si="23"/>
        <v>3.1121262462668158</v>
      </c>
      <c r="S33" s="34">
        <f t="shared" si="23"/>
        <v>2.6539586040126983</v>
      </c>
      <c r="T33" s="34">
        <f t="shared" si="23"/>
        <v>2.6483778166020309</v>
      </c>
      <c r="U33" s="34">
        <f t="shared" si="23"/>
        <v>2.6899498641061053</v>
      </c>
      <c r="V33" s="34">
        <f t="shared" si="23"/>
        <v>2.44272455964746</v>
      </c>
      <c r="W33" s="34">
        <f t="shared" si="23"/>
        <v>2.4948231477621108</v>
      </c>
      <c r="X33" s="34">
        <f t="shared" si="23"/>
        <v>2.4143449817052685</v>
      </c>
      <c r="Y33" s="34">
        <f t="shared" si="23"/>
        <v>2.4948231477621108</v>
      </c>
      <c r="Z33" s="34">
        <f t="shared" si="23"/>
        <v>2.4664435698199187</v>
      </c>
      <c r="AA33" s="34">
        <f t="shared" si="23"/>
        <v>2.3707420394606471</v>
      </c>
      <c r="AB33" s="34">
        <f t="shared" si="23"/>
        <v>2.4948231477621108</v>
      </c>
      <c r="AC33" s="35">
        <f t="shared" si="23"/>
        <v>0.81763865098314281</v>
      </c>
      <c r="AD33" s="35">
        <f t="shared" si="23"/>
        <v>0.90354440042977724</v>
      </c>
      <c r="AE33" s="35">
        <f t="shared" si="23"/>
        <v>-0.81226954164273724</v>
      </c>
      <c r="AF33" s="35">
        <f t="shared" si="23"/>
        <v>-0.90431141604984577</v>
      </c>
      <c r="AG33" s="35">
        <f t="shared" si="23"/>
        <v>-0.82760985404392184</v>
      </c>
      <c r="AH33" s="35">
        <f t="shared" si="23"/>
        <v>-1.8231961288808127</v>
      </c>
      <c r="AI33" s="35">
        <f t="shared" si="23"/>
        <v>-1.8546437693032412</v>
      </c>
      <c r="AJ33" s="35">
        <f t="shared" si="23"/>
        <v>-1.7948165509386207</v>
      </c>
      <c r="AK33" s="35">
        <f t="shared" si="23"/>
        <v>-1.8546437693032412</v>
      </c>
      <c r="AL33" s="35">
        <f t="shared" si="23"/>
        <v>-1.8262641913610491</v>
      </c>
      <c r="AM33" s="35">
        <f t="shared" si="23"/>
        <v>-1.7925155040784426</v>
      </c>
      <c r="AN33" s="35">
        <f t="shared" si="23"/>
        <v>-1.8546437693032412</v>
      </c>
      <c r="AO33" s="36">
        <f t="shared" si="23"/>
        <v>2.1330434748685074</v>
      </c>
      <c r="AP33" s="36">
        <f t="shared" si="23"/>
        <v>2.1454937962835947</v>
      </c>
      <c r="AQ33" s="36">
        <f t="shared" si="23"/>
        <v>7.2847335596399159</v>
      </c>
      <c r="AR33" s="36">
        <f t="shared" si="23"/>
        <v>7.5925242346469313</v>
      </c>
      <c r="AS33" s="36">
        <f t="shared" si="23"/>
        <v>7.3984299429028244</v>
      </c>
      <c r="AT33" s="36">
        <f t="shared" si="23"/>
        <v>10.411902058644719</v>
      </c>
      <c r="AU33" s="36">
        <f t="shared" si="23"/>
        <v>10.608334075996487</v>
      </c>
      <c r="AV33" s="36">
        <f t="shared" si="23"/>
        <v>10.266129750964344</v>
      </c>
      <c r="AW33" s="36">
        <f t="shared" si="23"/>
        <v>10.608334075996487</v>
      </c>
      <c r="AX33" s="36">
        <f t="shared" si="23"/>
        <v>10.462561768316112</v>
      </c>
      <c r="AY33" s="36">
        <f t="shared" si="23"/>
        <v>10.184509292118907</v>
      </c>
      <c r="AZ33" s="36">
        <f t="shared" si="23"/>
        <v>10.608334075996487</v>
      </c>
      <c r="BA33" s="37">
        <f t="shared" si="23"/>
        <v>4.8303739591936248</v>
      </c>
      <c r="BB33" s="37">
        <f t="shared" si="23"/>
        <v>5.2926491937061879</v>
      </c>
      <c r="BC33" s="37">
        <f t="shared" si="23"/>
        <v>-2.7890856553121237</v>
      </c>
      <c r="BD33" s="37">
        <f t="shared" si="23"/>
        <v>-3.215755567980938</v>
      </c>
      <c r="BE33" s="37">
        <f t="shared" si="23"/>
        <v>-2.84686297792955</v>
      </c>
      <c r="BF33" s="37">
        <f t="shared" si="23"/>
        <v>-7.5294944675388313</v>
      </c>
      <c r="BG33" s="37">
        <f t="shared" si="23"/>
        <v>-7.6557690724124967</v>
      </c>
      <c r="BH33" s="37">
        <f t="shared" si="23"/>
        <v>-7.4088087797540281</v>
      </c>
      <c r="BI33" s="37">
        <f t="shared" si="23"/>
        <v>-7.6557690724124967</v>
      </c>
      <c r="BJ33" s="37">
        <f t="shared" si="23"/>
        <v>-7.5350833846276952</v>
      </c>
      <c r="BK33" s="37">
        <f t="shared" si="23"/>
        <v>-7.4139398223039787</v>
      </c>
      <c r="BL33" s="37">
        <f t="shared" si="23"/>
        <v>-7.6557690724124967</v>
      </c>
      <c r="BM33" s="38">
        <f t="shared" si="23"/>
        <v>-6.5105035896882741</v>
      </c>
      <c r="BN33" s="38">
        <f t="shared" si="23"/>
        <v>-6.9769374640998088</v>
      </c>
      <c r="BO33" s="38">
        <f t="shared" ref="BO33:CM33" si="24">SUM(BO29:BO32)</f>
        <v>-3.1998016139700391</v>
      </c>
      <c r="BP33" s="38">
        <f t="shared" si="24"/>
        <v>-3.0301892960022077</v>
      </c>
      <c r="BQ33" s="38">
        <f t="shared" si="24"/>
        <v>-3.2356811427709262</v>
      </c>
      <c r="BR33" s="38">
        <f t="shared" si="24"/>
        <v>-1.0763858640266186</v>
      </c>
      <c r="BS33" s="38">
        <f t="shared" si="24"/>
        <v>-1.1122653928275059</v>
      </c>
      <c r="BT33" s="38">
        <f t="shared" si="24"/>
        <v>-1.0763858640266186</v>
      </c>
      <c r="BU33" s="38">
        <f t="shared" si="24"/>
        <v>-1.1122653928275059</v>
      </c>
      <c r="BV33" s="38">
        <f t="shared" si="24"/>
        <v>-1.1122653928275059</v>
      </c>
      <c r="BW33" s="38">
        <f t="shared" si="24"/>
        <v>-1.004626806424844</v>
      </c>
      <c r="BX33" s="38">
        <f t="shared" si="24"/>
        <v>-1.1122653928275059</v>
      </c>
      <c r="BY33" s="39">
        <f t="shared" si="24"/>
        <v>0</v>
      </c>
      <c r="BZ33" s="39">
        <f t="shared" si="24"/>
        <v>0</v>
      </c>
      <c r="CA33" s="39">
        <f t="shared" si="24"/>
        <v>0</v>
      </c>
      <c r="CB33" s="39">
        <f t="shared" si="24"/>
        <v>0</v>
      </c>
      <c r="CC33" s="39">
        <f t="shared" si="24"/>
        <v>0</v>
      </c>
      <c r="CD33" s="39">
        <f t="shared" si="24"/>
        <v>0</v>
      </c>
      <c r="CE33" s="39">
        <f t="shared" si="24"/>
        <v>0</v>
      </c>
      <c r="CF33" s="39">
        <f t="shared" si="24"/>
        <v>0</v>
      </c>
      <c r="CG33" s="39">
        <f t="shared" si="24"/>
        <v>0</v>
      </c>
      <c r="CH33" s="39">
        <f t="shared" si="24"/>
        <v>0</v>
      </c>
      <c r="CI33" s="39">
        <f t="shared" si="24"/>
        <v>0</v>
      </c>
      <c r="CJ33" s="39">
        <f t="shared" si="24"/>
        <v>0</v>
      </c>
      <c r="CK33" s="40">
        <f t="shared" si="24"/>
        <v>0</v>
      </c>
      <c r="CL33" s="40">
        <f t="shared" si="24"/>
        <v>0</v>
      </c>
      <c r="CM33" s="40">
        <f t="shared" si="24"/>
        <v>0</v>
      </c>
    </row>
    <row r="34" spans="1:91">
      <c r="A34" s="1"/>
      <c r="B34" s="19" t="s">
        <v>36</v>
      </c>
      <c r="C34" s="43">
        <f>C5</f>
        <v>962.90448300000003</v>
      </c>
      <c r="D34" s="43">
        <f t="shared" ref="D34:AL34" si="25">D5</f>
        <v>909.11441500000001</v>
      </c>
      <c r="E34" s="43">
        <f t="shared" si="25"/>
        <v>803.929936</v>
      </c>
      <c r="F34" s="43">
        <f t="shared" si="25"/>
        <v>824.66359900000009</v>
      </c>
      <c r="G34" s="43">
        <f t="shared" si="25"/>
        <v>824.05538000000001</v>
      </c>
      <c r="H34" s="43">
        <f t="shared" si="25"/>
        <v>856.62667750000003</v>
      </c>
      <c r="I34" s="43">
        <f t="shared" si="25"/>
        <v>1020.4384865000001</v>
      </c>
      <c r="J34" s="43">
        <f t="shared" si="25"/>
        <v>1247.912615</v>
      </c>
      <c r="K34" s="43">
        <f t="shared" si="25"/>
        <v>1346.484563</v>
      </c>
      <c r="L34" s="43">
        <f t="shared" si="25"/>
        <v>1328.083042</v>
      </c>
      <c r="M34" s="43">
        <f t="shared" si="25"/>
        <v>1182.3119220000001</v>
      </c>
      <c r="N34" s="43">
        <f t="shared" si="25"/>
        <v>1244.111846</v>
      </c>
      <c r="O34" s="43">
        <f t="shared" si="25"/>
        <v>983.860006</v>
      </c>
      <c r="P34" s="43">
        <f t="shared" si="25"/>
        <v>865.52413999999999</v>
      </c>
      <c r="Q34" s="43">
        <f t="shared" si="25"/>
        <v>819.29592200000002</v>
      </c>
      <c r="R34" s="43">
        <f t="shared" si="25"/>
        <v>828.86467200000004</v>
      </c>
      <c r="S34" s="43">
        <f t="shared" si="25"/>
        <v>837.08537999999999</v>
      </c>
      <c r="T34" s="43">
        <f t="shared" si="25"/>
        <v>853.58927099999994</v>
      </c>
      <c r="U34" s="43">
        <f t="shared" si="25"/>
        <v>1028.759742</v>
      </c>
      <c r="V34" s="43">
        <f t="shared" si="25"/>
        <v>1179.057006</v>
      </c>
      <c r="W34" s="43">
        <f t="shared" si="25"/>
        <v>1281.4821320000001</v>
      </c>
      <c r="X34" s="43">
        <f t="shared" si="25"/>
        <v>1247.6644680000002</v>
      </c>
      <c r="Y34" s="43">
        <f t="shared" si="25"/>
        <v>1103.6293880000001</v>
      </c>
      <c r="Z34" s="43">
        <f t="shared" si="25"/>
        <v>1137.9399960000001</v>
      </c>
      <c r="AA34" s="43">
        <f t="shared" si="25"/>
        <v>933.402738</v>
      </c>
      <c r="AB34" s="43">
        <f t="shared" si="25"/>
        <v>856.35539099999994</v>
      </c>
      <c r="AC34" s="43">
        <f t="shared" si="25"/>
        <v>772.55204200000003</v>
      </c>
      <c r="AD34" s="43">
        <f t="shared" si="25"/>
        <v>808.80534499999999</v>
      </c>
      <c r="AE34" s="43">
        <f t="shared" si="25"/>
        <v>812.83194800000001</v>
      </c>
      <c r="AF34" s="43">
        <f t="shared" si="25"/>
        <v>866.33610199999998</v>
      </c>
      <c r="AG34" s="43">
        <f t="shared" si="25"/>
        <v>1012.2534790000001</v>
      </c>
      <c r="AH34" s="43">
        <f t="shared" si="25"/>
        <v>1190.911875</v>
      </c>
      <c r="AI34" s="43">
        <f t="shared" si="25"/>
        <v>1311.9575109999998</v>
      </c>
      <c r="AJ34" s="43">
        <f t="shared" si="25"/>
        <v>1270.4893810000001</v>
      </c>
      <c r="AK34" s="43">
        <f t="shared" si="25"/>
        <v>1161.1316470000002</v>
      </c>
      <c r="AL34" s="43">
        <f t="shared" si="25"/>
        <v>1201.49333</v>
      </c>
      <c r="AM34" s="35">
        <f t="shared" ref="AM34:BR34" si="26">AM5-AM33</f>
        <v>998.25424750407842</v>
      </c>
      <c r="AN34" s="35">
        <f t="shared" si="26"/>
        <v>840.20351876930329</v>
      </c>
      <c r="AO34" s="36">
        <f t="shared" si="26"/>
        <v>775.45992052513157</v>
      </c>
      <c r="AP34" s="36">
        <f t="shared" si="26"/>
        <v>806.87764220371639</v>
      </c>
      <c r="AQ34" s="36">
        <f t="shared" si="26"/>
        <v>801.38606544036008</v>
      </c>
      <c r="AR34" s="36">
        <f t="shared" si="26"/>
        <v>862.89608076535308</v>
      </c>
      <c r="AS34" s="36">
        <f t="shared" si="26"/>
        <v>1043.6706280570972</v>
      </c>
      <c r="AT34" s="36">
        <f t="shared" si="26"/>
        <v>1201.9067149413554</v>
      </c>
      <c r="AU34" s="36">
        <f t="shared" si="26"/>
        <v>1347.1535119240034</v>
      </c>
      <c r="AV34" s="36">
        <f t="shared" si="26"/>
        <v>1329.6211392490357</v>
      </c>
      <c r="AW34" s="36">
        <f t="shared" si="26"/>
        <v>1148.9733119240034</v>
      </c>
      <c r="AX34" s="36">
        <f t="shared" si="26"/>
        <v>1129.5642562316839</v>
      </c>
      <c r="AY34" s="36">
        <f t="shared" si="26"/>
        <v>897.22828070788114</v>
      </c>
      <c r="AZ34" s="36">
        <f t="shared" si="26"/>
        <v>835.68753692400355</v>
      </c>
      <c r="BA34" s="37">
        <f t="shared" si="26"/>
        <v>767.62770304080641</v>
      </c>
      <c r="BB34" s="37">
        <f t="shared" si="26"/>
        <v>788.89126380629375</v>
      </c>
      <c r="BC34" s="37">
        <f t="shared" si="26"/>
        <v>797.82811965531209</v>
      </c>
      <c r="BD34" s="37">
        <f t="shared" si="26"/>
        <v>834.03103256798101</v>
      </c>
      <c r="BE34" s="37">
        <f t="shared" si="26"/>
        <v>979.69681497792953</v>
      </c>
      <c r="BF34" s="37">
        <f t="shared" si="26"/>
        <v>1125.0648424675387</v>
      </c>
      <c r="BG34" s="37">
        <f t="shared" si="26"/>
        <v>1301.8419900724125</v>
      </c>
      <c r="BH34" s="37">
        <f t="shared" si="26"/>
        <v>1340.2743087797542</v>
      </c>
      <c r="BI34" s="37">
        <f t="shared" si="26"/>
        <v>1151.0736620724124</v>
      </c>
      <c r="BJ34" s="37">
        <f t="shared" si="26"/>
        <v>1122.5741543846277</v>
      </c>
      <c r="BK34" s="37">
        <f t="shared" si="26"/>
        <v>936.83842982230397</v>
      </c>
      <c r="BL34" s="37">
        <f t="shared" si="26"/>
        <v>872.15238207241248</v>
      </c>
      <c r="BM34" s="38">
        <f t="shared" si="26"/>
        <v>769.39555758968822</v>
      </c>
      <c r="BN34" s="38">
        <f t="shared" si="26"/>
        <v>798.28236946409982</v>
      </c>
      <c r="BO34" s="38">
        <f t="shared" si="26"/>
        <v>803.74219261397013</v>
      </c>
      <c r="BP34" s="38">
        <f t="shared" si="26"/>
        <v>835.64837629600208</v>
      </c>
      <c r="BQ34" s="38">
        <f t="shared" si="26"/>
        <v>961.40427814277086</v>
      </c>
      <c r="BR34" s="38">
        <f t="shared" si="26"/>
        <v>1164.6502648640267</v>
      </c>
      <c r="BS34" s="38">
        <f t="shared" ref="BS34:CM34" si="27">BS5-BS33</f>
        <v>1377.1534503928276</v>
      </c>
      <c r="BT34" s="38">
        <f t="shared" si="27"/>
        <v>1254.2808678640267</v>
      </c>
      <c r="BU34" s="38">
        <f t="shared" si="27"/>
        <v>1048.8932203928275</v>
      </c>
      <c r="BV34" s="38">
        <f t="shared" si="27"/>
        <v>1097.6489503928276</v>
      </c>
      <c r="BW34" s="38">
        <f t="shared" si="27"/>
        <v>868.74456780642481</v>
      </c>
      <c r="BX34" s="38">
        <f t="shared" si="27"/>
        <v>847.76420339282743</v>
      </c>
      <c r="BY34" s="39">
        <f t="shared" si="27"/>
        <v>785.98194699999999</v>
      </c>
      <c r="BZ34" s="39">
        <f t="shared" si="27"/>
        <v>799.01594999999998</v>
      </c>
      <c r="CA34" s="39">
        <f t="shared" si="27"/>
        <v>806.124326</v>
      </c>
      <c r="CB34" s="39">
        <f t="shared" si="27"/>
        <v>807.90660099999991</v>
      </c>
      <c r="CC34" s="39">
        <f t="shared" si="27"/>
        <v>925.84014000000002</v>
      </c>
      <c r="CD34" s="39">
        <f t="shared" si="27"/>
        <v>1025.026022</v>
      </c>
      <c r="CE34" s="39">
        <f t="shared" si="27"/>
        <v>1189.860576</v>
      </c>
      <c r="CF34" s="39">
        <f t="shared" si="27"/>
        <v>1178.28117</v>
      </c>
      <c r="CG34" s="39">
        <f t="shared" si="27"/>
        <v>1114.8934510000001</v>
      </c>
      <c r="CH34" s="39">
        <f t="shared" si="27"/>
        <v>1009.374996</v>
      </c>
      <c r="CI34" s="39">
        <f t="shared" si="27"/>
        <v>909.89132399999994</v>
      </c>
      <c r="CJ34" s="39">
        <f t="shared" si="27"/>
        <v>845.60162800000001</v>
      </c>
      <c r="CK34" s="40">
        <f t="shared" si="27"/>
        <v>786.10436600000003</v>
      </c>
      <c r="CL34" s="40">
        <f t="shared" si="27"/>
        <v>794.38475799999992</v>
      </c>
      <c r="CM34" s="40">
        <f t="shared" si="27"/>
        <v>786.09810600000003</v>
      </c>
    </row>
    <row r="35" spans="1:91">
      <c r="A35" s="1"/>
      <c r="B35" s="5" t="s">
        <v>60</v>
      </c>
      <c r="C35" s="42">
        <f t="shared" ref="C35:AH35" si="28">SUM(C$5,C6:C9)-C$34</f>
        <v>-12.807745000000068</v>
      </c>
      <c r="D35" s="42">
        <f t="shared" si="28"/>
        <v>-16.278764000000024</v>
      </c>
      <c r="E35" s="33">
        <f t="shared" si="28"/>
        <v>12.122520000000009</v>
      </c>
      <c r="F35" s="33">
        <f t="shared" si="28"/>
        <v>5.2038769999999204</v>
      </c>
      <c r="G35" s="33">
        <f t="shared" si="28"/>
        <v>8.1323069999999689</v>
      </c>
      <c r="H35" s="33">
        <f t="shared" si="28"/>
        <v>11.301551999999901</v>
      </c>
      <c r="I35" s="33">
        <f t="shared" si="28"/>
        <v>11.210398999999938</v>
      </c>
      <c r="J35" s="33">
        <f t="shared" si="28"/>
        <v>11.501855500000147</v>
      </c>
      <c r="K35" s="33">
        <f t="shared" si="28"/>
        <v>11.254842499999995</v>
      </c>
      <c r="L35" s="33">
        <f t="shared" si="28"/>
        <v>-8.0556360000000495</v>
      </c>
      <c r="M35" s="33">
        <f t="shared" si="28"/>
        <v>-6.0226059999999961</v>
      </c>
      <c r="N35" s="33">
        <f t="shared" si="28"/>
        <v>-18.771623999999974</v>
      </c>
      <c r="O35" s="33">
        <f t="shared" si="28"/>
        <v>-22.795995999999946</v>
      </c>
      <c r="P35" s="33">
        <f t="shared" si="28"/>
        <v>-8.3700839999999062</v>
      </c>
      <c r="Q35" s="34">
        <f t="shared" si="28"/>
        <v>-1.1260350000000017</v>
      </c>
      <c r="R35" s="34">
        <f t="shared" si="28"/>
        <v>9.5863500000000386</v>
      </c>
      <c r="S35" s="34">
        <f t="shared" si="28"/>
        <v>14.218841999999995</v>
      </c>
      <c r="T35" s="34">
        <f t="shared" si="28"/>
        <v>9.8524380000001202</v>
      </c>
      <c r="U35" s="34">
        <f t="shared" si="28"/>
        <v>0.7747229999999945</v>
      </c>
      <c r="V35" s="34">
        <f t="shared" si="28"/>
        <v>-5.4694590000001426</v>
      </c>
      <c r="W35" s="34">
        <f t="shared" si="28"/>
        <v>-8.2664809999998852</v>
      </c>
      <c r="X35" s="34">
        <f t="shared" si="28"/>
        <v>-17.172821000000113</v>
      </c>
      <c r="Y35" s="34">
        <f t="shared" si="28"/>
        <v>-23.704940000000079</v>
      </c>
      <c r="Z35" s="34">
        <f t="shared" si="28"/>
        <v>-19.776527000000215</v>
      </c>
      <c r="AA35" s="34">
        <f t="shared" si="28"/>
        <v>-12.397883999999976</v>
      </c>
      <c r="AB35" s="34">
        <f t="shared" si="28"/>
        <v>-6.7814409999999725</v>
      </c>
      <c r="AC35" s="35">
        <f t="shared" si="28"/>
        <v>-9.7162080000000515</v>
      </c>
      <c r="AD35" s="35">
        <f t="shared" si="28"/>
        <v>-4.3705610000000661</v>
      </c>
      <c r="AE35" s="35">
        <f t="shared" si="28"/>
        <v>3.6393240000001015</v>
      </c>
      <c r="AF35" s="35">
        <f t="shared" si="28"/>
        <v>29.648797000000059</v>
      </c>
      <c r="AG35" s="35">
        <f t="shared" si="28"/>
        <v>27.427814999999896</v>
      </c>
      <c r="AH35" s="35">
        <f t="shared" si="28"/>
        <v>20.282070000000203</v>
      </c>
      <c r="AI35" s="35">
        <f t="shared" ref="AI35:BN35" si="29">SUM(AI$5,AI6:AI9)-AI$34</f>
        <v>11.003245999999763</v>
      </c>
      <c r="AJ35" s="35">
        <f t="shared" si="29"/>
        <v>17.082288999999946</v>
      </c>
      <c r="AK35" s="35">
        <f t="shared" si="29"/>
        <v>2.2933570000000145</v>
      </c>
      <c r="AL35" s="35">
        <f t="shared" si="29"/>
        <v>-18.58300300000019</v>
      </c>
      <c r="AM35" s="35">
        <f t="shared" si="29"/>
        <v>-32.901937504078433</v>
      </c>
      <c r="AN35" s="35">
        <f t="shared" si="29"/>
        <v>-19.775412769303216</v>
      </c>
      <c r="AO35" s="36">
        <f t="shared" si="29"/>
        <v>-7.0200175251316068</v>
      </c>
      <c r="AP35" s="36">
        <f t="shared" si="29"/>
        <v>-0.95672320371636488</v>
      </c>
      <c r="AQ35" s="36">
        <f t="shared" si="29"/>
        <v>16.13366055964002</v>
      </c>
      <c r="AR35" s="36">
        <f t="shared" si="29"/>
        <v>17.008732234646914</v>
      </c>
      <c r="AS35" s="36">
        <f t="shared" si="29"/>
        <v>12.26630094290249</v>
      </c>
      <c r="AT35" s="36">
        <f t="shared" si="29"/>
        <v>12.492003058644741</v>
      </c>
      <c r="AU35" s="36">
        <f t="shared" si="29"/>
        <v>0.49116107599661518</v>
      </c>
      <c r="AV35" s="36">
        <f t="shared" si="29"/>
        <v>-24.867355249035427</v>
      </c>
      <c r="AW35" s="36">
        <f t="shared" si="29"/>
        <v>-44.056087924003805</v>
      </c>
      <c r="AX35" s="36">
        <f t="shared" si="29"/>
        <v>-66.008141231683567</v>
      </c>
      <c r="AY35" s="36">
        <f t="shared" si="29"/>
        <v>-66.227263707881207</v>
      </c>
      <c r="AZ35" s="36">
        <f t="shared" si="29"/>
        <v>-54.188690924003481</v>
      </c>
      <c r="BA35" s="37">
        <f t="shared" si="29"/>
        <v>-43.17606504080652</v>
      </c>
      <c r="BB35" s="37">
        <f t="shared" si="29"/>
        <v>-27.577182806293649</v>
      </c>
      <c r="BC35" s="37">
        <f t="shared" si="29"/>
        <v>-14.816778655312078</v>
      </c>
      <c r="BD35" s="37">
        <f t="shared" si="29"/>
        <v>-5.1388815679811159</v>
      </c>
      <c r="BE35" s="37">
        <f t="shared" si="29"/>
        <v>-4.0264669779294309</v>
      </c>
      <c r="BF35" s="37">
        <f t="shared" si="29"/>
        <v>-10.270049467539138</v>
      </c>
      <c r="BG35" s="37">
        <f t="shared" si="29"/>
        <v>-10.256358072412695</v>
      </c>
      <c r="BH35" s="37">
        <f t="shared" si="29"/>
        <v>-21.014728779754023</v>
      </c>
      <c r="BI35" s="37">
        <f t="shared" si="29"/>
        <v>-33.861238072412561</v>
      </c>
      <c r="BJ35" s="37">
        <f t="shared" si="29"/>
        <v>-47.014054384627798</v>
      </c>
      <c r="BK35" s="37">
        <f t="shared" si="29"/>
        <v>-52.008052822303966</v>
      </c>
      <c r="BL35" s="37">
        <f t="shared" si="29"/>
        <v>-47.915027072412386</v>
      </c>
      <c r="BM35" s="38">
        <f t="shared" si="29"/>
        <v>-35.28914958968835</v>
      </c>
      <c r="BN35" s="38">
        <f t="shared" si="29"/>
        <v>-27.823681464099536</v>
      </c>
      <c r="BO35" s="38">
        <f t="shared" ref="BO35:CM35" si="30">SUM(BO$5,BO6:BO9)-BO$34</f>
        <v>-10.915199613970003</v>
      </c>
      <c r="BP35" s="38">
        <f t="shared" si="30"/>
        <v>-3.224068296002315</v>
      </c>
      <c r="BQ35" s="38">
        <f t="shared" si="30"/>
        <v>-4.0735211427706872</v>
      </c>
      <c r="BR35" s="38">
        <f t="shared" si="30"/>
        <v>-3.1370458640267316</v>
      </c>
      <c r="BS35" s="38">
        <f t="shared" si="30"/>
        <v>-3.3535943928275174</v>
      </c>
      <c r="BT35" s="38">
        <f t="shared" si="30"/>
        <v>-7.780354864026549</v>
      </c>
      <c r="BU35" s="38">
        <f t="shared" si="30"/>
        <v>-19.183472392827753</v>
      </c>
      <c r="BV35" s="38">
        <f t="shared" si="30"/>
        <v>-26.778157392827779</v>
      </c>
      <c r="BW35" s="38">
        <f t="shared" si="30"/>
        <v>-27.11704280642482</v>
      </c>
      <c r="BX35" s="38">
        <f t="shared" si="30"/>
        <v>-15.860310392827841</v>
      </c>
      <c r="BY35" s="39">
        <f t="shared" si="30"/>
        <v>-20.265034000000128</v>
      </c>
      <c r="BZ35" s="39">
        <f t="shared" si="30"/>
        <v>-25.870233999999755</v>
      </c>
      <c r="CA35" s="39">
        <f t="shared" si="30"/>
        <v>-18.120943999999895</v>
      </c>
      <c r="CB35" s="39">
        <f t="shared" si="30"/>
        <v>-9.1428860000000896</v>
      </c>
      <c r="CC35" s="39">
        <f t="shared" si="30"/>
        <v>-10.785775999999942</v>
      </c>
      <c r="CD35" s="39">
        <f t="shared" si="30"/>
        <v>-12.082985000000122</v>
      </c>
      <c r="CE35" s="39">
        <f t="shared" si="30"/>
        <v>-11.614900000000034</v>
      </c>
      <c r="CF35" s="39">
        <f t="shared" si="30"/>
        <v>-11.095119000000068</v>
      </c>
      <c r="CG35" s="39">
        <f t="shared" si="30"/>
        <v>-15.910479000000123</v>
      </c>
      <c r="CH35" s="39">
        <f t="shared" si="30"/>
        <v>-20.070615000000089</v>
      </c>
      <c r="CI35" s="39">
        <f t="shared" si="30"/>
        <v>-23.364059999999881</v>
      </c>
      <c r="CJ35" s="39">
        <f t="shared" si="30"/>
        <v>-25.606157000000167</v>
      </c>
      <c r="CK35" s="40">
        <f t="shared" si="30"/>
        <v>-19.700516000000221</v>
      </c>
      <c r="CL35" s="40">
        <f t="shared" si="30"/>
        <v>-14.452232999999865</v>
      </c>
      <c r="CM35" s="40">
        <f t="shared" si="30"/>
        <v>-10.703103999999826</v>
      </c>
    </row>
    <row r="39" spans="1:91">
      <c r="B39" s="50" t="s">
        <v>102</v>
      </c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91">
      <c r="B40" s="104" t="s">
        <v>139</v>
      </c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91" ht="45">
      <c r="B41" s="51" t="s">
        <v>37</v>
      </c>
      <c r="C41" s="52" t="s">
        <v>38</v>
      </c>
      <c r="D41" s="53" t="s">
        <v>39</v>
      </c>
      <c r="E41" s="53" t="s">
        <v>40</v>
      </c>
      <c r="F41" s="53" t="s">
        <v>41</v>
      </c>
      <c r="G41" s="53" t="s">
        <v>42</v>
      </c>
      <c r="H41" s="53" t="s">
        <v>43</v>
      </c>
      <c r="I41" s="53" t="s">
        <v>44</v>
      </c>
      <c r="J41" s="53" t="s">
        <v>45</v>
      </c>
      <c r="K41" s="53" t="s">
        <v>46</v>
      </c>
      <c r="L41" s="53" t="s">
        <v>47</v>
      </c>
      <c r="M41" s="53" t="s">
        <v>48</v>
      </c>
      <c r="N41" s="53" t="s">
        <v>49</v>
      </c>
      <c r="O41" s="53" t="s">
        <v>50</v>
      </c>
      <c r="P41" s="129" t="s">
        <v>51</v>
      </c>
    </row>
    <row r="42" spans="1:91">
      <c r="C42" s="52" t="s">
        <v>52</v>
      </c>
      <c r="D42" s="55">
        <f>C35</f>
        <v>-12.807745000000068</v>
      </c>
      <c r="E42" s="55">
        <f t="shared" ref="E42:O42" si="31">D35</f>
        <v>-16.278764000000024</v>
      </c>
      <c r="F42" s="55">
        <f t="shared" si="31"/>
        <v>12.122520000000009</v>
      </c>
      <c r="G42" s="55">
        <f t="shared" si="31"/>
        <v>5.2038769999999204</v>
      </c>
      <c r="H42" s="55">
        <f t="shared" si="31"/>
        <v>8.1323069999999689</v>
      </c>
      <c r="I42" s="55">
        <f t="shared" si="31"/>
        <v>11.301551999999901</v>
      </c>
      <c r="J42" s="55">
        <f t="shared" si="31"/>
        <v>11.210398999999938</v>
      </c>
      <c r="K42" s="55">
        <f t="shared" si="31"/>
        <v>11.501855500000147</v>
      </c>
      <c r="L42" s="55">
        <f t="shared" si="31"/>
        <v>11.254842499999995</v>
      </c>
      <c r="M42" s="55">
        <f t="shared" si="31"/>
        <v>-8.0556360000000495</v>
      </c>
      <c r="N42" s="55">
        <f t="shared" si="31"/>
        <v>-6.0226059999999961</v>
      </c>
      <c r="O42" s="55">
        <f t="shared" si="31"/>
        <v>-18.771623999999974</v>
      </c>
      <c r="P42" s="13">
        <f>SUM(D42:O42)</f>
        <v>8.7909779999997681</v>
      </c>
    </row>
    <row r="43" spans="1:91">
      <c r="A43" s="100" t="s">
        <v>54</v>
      </c>
      <c r="C43" s="52" t="s">
        <v>53</v>
      </c>
      <c r="D43" s="55">
        <f>O35</f>
        <v>-22.795995999999946</v>
      </c>
      <c r="E43" s="55">
        <f t="shared" ref="E43:O43" si="32">P35</f>
        <v>-8.3700839999999062</v>
      </c>
      <c r="F43" s="55">
        <f t="shared" si="32"/>
        <v>-1.1260350000000017</v>
      </c>
      <c r="G43" s="55">
        <f t="shared" si="32"/>
        <v>9.5863500000000386</v>
      </c>
      <c r="H43" s="55">
        <f t="shared" si="32"/>
        <v>14.218841999999995</v>
      </c>
      <c r="I43" s="55">
        <f t="shared" si="32"/>
        <v>9.8524380000001202</v>
      </c>
      <c r="J43" s="55">
        <f t="shared" si="32"/>
        <v>0.7747229999999945</v>
      </c>
      <c r="K43" s="55">
        <f t="shared" si="32"/>
        <v>-5.4694590000001426</v>
      </c>
      <c r="L43" s="55">
        <f t="shared" si="32"/>
        <v>-8.2664809999998852</v>
      </c>
      <c r="M43" s="55">
        <f t="shared" si="32"/>
        <v>-17.172821000000113</v>
      </c>
      <c r="N43" s="55">
        <f t="shared" si="32"/>
        <v>-23.704940000000079</v>
      </c>
      <c r="O43" s="55">
        <f t="shared" si="32"/>
        <v>-19.776527000000215</v>
      </c>
      <c r="P43" s="13">
        <f t="shared" ref="P43:P48" si="33">SUM(D43:O43)</f>
        <v>-72.249990000000139</v>
      </c>
    </row>
    <row r="44" spans="1:91">
      <c r="A44" s="101" t="s">
        <v>96</v>
      </c>
      <c r="B44" s="101" t="s">
        <v>64</v>
      </c>
      <c r="C44" s="52" t="s">
        <v>55</v>
      </c>
      <c r="D44" s="55">
        <f>AA35</f>
        <v>-12.397883999999976</v>
      </c>
      <c r="E44" s="55">
        <f t="shared" ref="E44:O44" si="34">AB35</f>
        <v>-6.7814409999999725</v>
      </c>
      <c r="F44" s="55">
        <f t="shared" si="34"/>
        <v>-9.7162080000000515</v>
      </c>
      <c r="G44" s="55">
        <f t="shared" si="34"/>
        <v>-4.3705610000000661</v>
      </c>
      <c r="H44" s="55">
        <f t="shared" si="34"/>
        <v>3.6393240000001015</v>
      </c>
      <c r="I44" s="55">
        <f t="shared" si="34"/>
        <v>29.648797000000059</v>
      </c>
      <c r="J44" s="55">
        <f t="shared" si="34"/>
        <v>27.427814999999896</v>
      </c>
      <c r="K44" s="55">
        <f t="shared" si="34"/>
        <v>20.282070000000203</v>
      </c>
      <c r="L44" s="55">
        <f t="shared" si="34"/>
        <v>11.003245999999763</v>
      </c>
      <c r="M44" s="55">
        <f t="shared" si="34"/>
        <v>17.082288999999946</v>
      </c>
      <c r="N44" s="55">
        <f t="shared" si="34"/>
        <v>2.2933570000000145</v>
      </c>
      <c r="O44" s="55">
        <f t="shared" si="34"/>
        <v>-18.58300300000019</v>
      </c>
      <c r="P44" s="13">
        <f t="shared" si="33"/>
        <v>59.527800999999727</v>
      </c>
    </row>
    <row r="45" spans="1:91">
      <c r="A45" s="130">
        <f>SUM(AM26:AX26)</f>
        <v>143.80241163064125</v>
      </c>
      <c r="B45" s="130">
        <f>SUM(AM33:AX33)</f>
        <v>75.264327464878235</v>
      </c>
      <c r="C45" s="52" t="s">
        <v>56</v>
      </c>
      <c r="D45" s="55">
        <f>AM35</f>
        <v>-32.901937504078433</v>
      </c>
      <c r="E45" s="55">
        <f t="shared" ref="E45:O45" si="35">AN35</f>
        <v>-19.775412769303216</v>
      </c>
      <c r="F45" s="55">
        <f t="shared" si="35"/>
        <v>-7.0200175251316068</v>
      </c>
      <c r="G45" s="55">
        <f t="shared" si="35"/>
        <v>-0.95672320371636488</v>
      </c>
      <c r="H45" s="55">
        <f t="shared" si="35"/>
        <v>16.13366055964002</v>
      </c>
      <c r="I45" s="55">
        <f t="shared" si="35"/>
        <v>17.008732234646914</v>
      </c>
      <c r="J45" s="55">
        <f t="shared" si="35"/>
        <v>12.26630094290249</v>
      </c>
      <c r="K45" s="55">
        <f t="shared" si="35"/>
        <v>12.492003058644741</v>
      </c>
      <c r="L45" s="55">
        <f t="shared" si="35"/>
        <v>0.49116107599661518</v>
      </c>
      <c r="M45" s="55">
        <f t="shared" si="35"/>
        <v>-24.867355249035427</v>
      </c>
      <c r="N45" s="55">
        <f t="shared" si="35"/>
        <v>-44.056087924003805</v>
      </c>
      <c r="O45" s="55">
        <f t="shared" si="35"/>
        <v>-66.008141231683567</v>
      </c>
      <c r="P45" s="13">
        <f t="shared" si="33"/>
        <v>-137.19381753512164</v>
      </c>
    </row>
    <row r="46" spans="1:91">
      <c r="A46" s="130">
        <f>SUM(AY26:BJ26)</f>
        <v>-119.05480011203508</v>
      </c>
      <c r="B46" s="130">
        <f>SUM(AY33:BJ33)</f>
        <v>-15.72076245695296</v>
      </c>
      <c r="C46" s="52" t="s">
        <v>57</v>
      </c>
      <c r="D46" s="55">
        <f>AY35</f>
        <v>-66.227263707881207</v>
      </c>
      <c r="E46" s="55">
        <f t="shared" ref="E46:O46" si="36">AZ35</f>
        <v>-54.188690924003481</v>
      </c>
      <c r="F46" s="55">
        <f t="shared" si="36"/>
        <v>-43.17606504080652</v>
      </c>
      <c r="G46" s="55">
        <f t="shared" si="36"/>
        <v>-27.577182806293649</v>
      </c>
      <c r="H46" s="55">
        <f t="shared" si="36"/>
        <v>-14.816778655312078</v>
      </c>
      <c r="I46" s="55">
        <f t="shared" si="36"/>
        <v>-5.1388815679811159</v>
      </c>
      <c r="J46" s="55">
        <f t="shared" si="36"/>
        <v>-4.0264669779294309</v>
      </c>
      <c r="K46" s="55">
        <f t="shared" si="36"/>
        <v>-10.270049467539138</v>
      </c>
      <c r="L46" s="55">
        <f t="shared" si="36"/>
        <v>-10.256358072412695</v>
      </c>
      <c r="M46" s="55">
        <f t="shared" si="36"/>
        <v>-21.014728779754023</v>
      </c>
      <c r="N46" s="55">
        <f t="shared" si="36"/>
        <v>-33.861238072412561</v>
      </c>
      <c r="O46" s="55">
        <f t="shared" si="36"/>
        <v>-47.014054384627798</v>
      </c>
      <c r="P46" s="13">
        <f t="shared" si="33"/>
        <v>-337.5677584569537</v>
      </c>
    </row>
    <row r="47" spans="1:91">
      <c r="A47" s="130">
        <f>SUM(BK26:BV26)</f>
        <v>0</v>
      </c>
      <c r="B47" s="130">
        <f>SUM(BK33:BV33)</f>
        <v>-43.512389907783479</v>
      </c>
      <c r="C47" s="52" t="s">
        <v>58</v>
      </c>
      <c r="D47" s="55">
        <f>BK35</f>
        <v>-52.008052822303966</v>
      </c>
      <c r="E47" s="55">
        <f t="shared" ref="E47:O47" si="37">BL35</f>
        <v>-47.915027072412386</v>
      </c>
      <c r="F47" s="55">
        <f t="shared" si="37"/>
        <v>-35.28914958968835</v>
      </c>
      <c r="G47" s="55">
        <f t="shared" si="37"/>
        <v>-27.823681464099536</v>
      </c>
      <c r="H47" s="55">
        <f t="shared" si="37"/>
        <v>-10.915199613970003</v>
      </c>
      <c r="I47" s="55">
        <f t="shared" si="37"/>
        <v>-3.224068296002315</v>
      </c>
      <c r="J47" s="55">
        <f t="shared" si="37"/>
        <v>-4.0735211427706872</v>
      </c>
      <c r="K47" s="55">
        <f t="shared" si="37"/>
        <v>-3.1370458640267316</v>
      </c>
      <c r="L47" s="55">
        <f t="shared" si="37"/>
        <v>-3.3535943928275174</v>
      </c>
      <c r="M47" s="55">
        <f t="shared" si="37"/>
        <v>-7.780354864026549</v>
      </c>
      <c r="N47" s="55">
        <f t="shared" si="37"/>
        <v>-19.183472392827753</v>
      </c>
      <c r="O47" s="55">
        <f t="shared" si="37"/>
        <v>-26.778157392827779</v>
      </c>
      <c r="P47" s="13">
        <f t="shared" si="33"/>
        <v>-241.48132490778357</v>
      </c>
    </row>
    <row r="48" spans="1:91">
      <c r="A48" s="130">
        <f>SUM(BW26:CH26)</f>
        <v>0</v>
      </c>
      <c r="B48" s="130">
        <f>SUM(BW33:CH33)</f>
        <v>-2.1168921992523497</v>
      </c>
      <c r="C48" s="52" t="s">
        <v>59</v>
      </c>
      <c r="D48" s="55">
        <f>BW35</f>
        <v>-27.11704280642482</v>
      </c>
      <c r="E48" s="55">
        <f t="shared" ref="E48:O48" si="38">BX35</f>
        <v>-15.860310392827841</v>
      </c>
      <c r="F48" s="55">
        <f t="shared" si="38"/>
        <v>-20.265034000000128</v>
      </c>
      <c r="G48" s="55">
        <f t="shared" si="38"/>
        <v>-25.870233999999755</v>
      </c>
      <c r="H48" s="55">
        <f t="shared" si="38"/>
        <v>-18.120943999999895</v>
      </c>
      <c r="I48" s="55">
        <f t="shared" si="38"/>
        <v>-9.1428860000000896</v>
      </c>
      <c r="J48" s="55">
        <f t="shared" si="38"/>
        <v>-10.785775999999942</v>
      </c>
      <c r="K48" s="55">
        <f t="shared" si="38"/>
        <v>-12.082985000000122</v>
      </c>
      <c r="L48" s="55">
        <f t="shared" si="38"/>
        <v>-11.614900000000034</v>
      </c>
      <c r="M48" s="55">
        <f t="shared" si="38"/>
        <v>-11.095119000000068</v>
      </c>
      <c r="N48" s="55">
        <f t="shared" si="38"/>
        <v>-15.910479000000123</v>
      </c>
      <c r="O48" s="55">
        <f t="shared" si="38"/>
        <v>-20.070615000000089</v>
      </c>
      <c r="P48" s="13">
        <f t="shared" si="33"/>
        <v>-197.93632519925291</v>
      </c>
    </row>
    <row r="51" spans="2:91">
      <c r="B51" t="s">
        <v>61</v>
      </c>
    </row>
    <row r="52" spans="2:91">
      <c r="B52" s="2" t="s">
        <v>0</v>
      </c>
      <c r="C52" s="3">
        <v>38443</v>
      </c>
      <c r="D52" s="3">
        <v>38473</v>
      </c>
      <c r="E52" s="3">
        <v>38504</v>
      </c>
      <c r="F52" s="3">
        <v>38534</v>
      </c>
      <c r="G52" s="3">
        <v>38565</v>
      </c>
      <c r="H52" s="3">
        <v>38596</v>
      </c>
      <c r="I52" s="3">
        <v>38626</v>
      </c>
      <c r="J52" s="3">
        <v>38657</v>
      </c>
      <c r="K52" s="3">
        <v>38687</v>
      </c>
      <c r="L52" s="3">
        <v>38718</v>
      </c>
      <c r="M52" s="3">
        <v>38749</v>
      </c>
      <c r="N52" s="3">
        <v>38777</v>
      </c>
      <c r="O52" s="3">
        <v>38808</v>
      </c>
      <c r="P52" s="3">
        <v>38838</v>
      </c>
      <c r="Q52" s="3">
        <v>38869</v>
      </c>
      <c r="R52" s="3">
        <v>38899</v>
      </c>
      <c r="S52" s="3">
        <v>38930</v>
      </c>
      <c r="T52" s="3">
        <v>38961</v>
      </c>
      <c r="U52" s="3">
        <v>38991</v>
      </c>
      <c r="V52" s="3">
        <v>39022</v>
      </c>
      <c r="W52" s="3">
        <v>39052</v>
      </c>
      <c r="X52" s="3">
        <v>39083</v>
      </c>
      <c r="Y52" s="3">
        <v>39114</v>
      </c>
      <c r="Z52" s="3">
        <v>39142</v>
      </c>
      <c r="AA52" s="3">
        <v>39173</v>
      </c>
      <c r="AB52" s="3">
        <v>39203</v>
      </c>
      <c r="AC52" s="3">
        <v>39234</v>
      </c>
      <c r="AD52" s="3">
        <v>39264</v>
      </c>
      <c r="AE52" s="3">
        <v>39295</v>
      </c>
      <c r="AF52" s="3">
        <v>39326</v>
      </c>
      <c r="AG52" s="3">
        <v>39356</v>
      </c>
      <c r="AH52" s="3">
        <v>39387</v>
      </c>
      <c r="AI52" s="3">
        <v>39417</v>
      </c>
      <c r="AJ52" s="3">
        <v>39448</v>
      </c>
      <c r="AK52" s="3">
        <v>39479</v>
      </c>
      <c r="AL52" s="3">
        <v>39508</v>
      </c>
      <c r="AM52" s="3">
        <v>39539</v>
      </c>
      <c r="AN52" s="3">
        <v>39569</v>
      </c>
      <c r="AO52" s="3">
        <v>39600</v>
      </c>
      <c r="AP52" s="3">
        <v>39630</v>
      </c>
      <c r="AQ52" s="3">
        <v>39661</v>
      </c>
      <c r="AR52" s="3">
        <v>39692</v>
      </c>
      <c r="AS52" s="3">
        <v>39722</v>
      </c>
      <c r="AT52" s="3">
        <v>39753</v>
      </c>
      <c r="AU52" s="3">
        <v>39783</v>
      </c>
      <c r="AV52" s="3">
        <v>39814</v>
      </c>
      <c r="AW52" s="3">
        <v>39845</v>
      </c>
      <c r="AX52" s="3">
        <v>39873</v>
      </c>
      <c r="AY52" s="3">
        <v>39904</v>
      </c>
      <c r="AZ52" s="3">
        <v>39934</v>
      </c>
      <c r="BA52" s="3">
        <v>39965</v>
      </c>
      <c r="BB52" s="3">
        <v>39995</v>
      </c>
      <c r="BC52" s="3">
        <v>40026</v>
      </c>
      <c r="BD52" s="3">
        <v>40057</v>
      </c>
      <c r="BE52" s="3">
        <v>40087</v>
      </c>
      <c r="BF52" s="3">
        <v>40118</v>
      </c>
      <c r="BG52" s="3">
        <v>40148</v>
      </c>
      <c r="BH52" s="3">
        <v>40179</v>
      </c>
      <c r="BI52" s="3">
        <v>40210</v>
      </c>
      <c r="BJ52" s="3">
        <v>40238</v>
      </c>
      <c r="BK52" s="3">
        <v>40269</v>
      </c>
      <c r="BL52" s="3">
        <v>40299</v>
      </c>
      <c r="BM52" s="3">
        <v>40330</v>
      </c>
      <c r="BN52" s="3">
        <v>40360</v>
      </c>
      <c r="BO52" s="3">
        <v>40391</v>
      </c>
      <c r="BP52" s="3">
        <v>40422</v>
      </c>
      <c r="BQ52" s="3">
        <v>40452</v>
      </c>
      <c r="BR52" s="3">
        <v>40483</v>
      </c>
      <c r="BS52" s="3">
        <v>40513</v>
      </c>
      <c r="BT52" s="3">
        <v>40544</v>
      </c>
      <c r="BU52" s="3">
        <v>40575</v>
      </c>
      <c r="BV52" s="3">
        <v>40603</v>
      </c>
      <c r="BW52" s="3">
        <v>40634</v>
      </c>
      <c r="BX52" s="3">
        <v>40664</v>
      </c>
      <c r="BY52" s="3">
        <v>40695</v>
      </c>
      <c r="BZ52" s="3">
        <v>40725</v>
      </c>
      <c r="CA52" s="3">
        <v>40756</v>
      </c>
      <c r="CB52" s="3">
        <v>40787</v>
      </c>
      <c r="CC52" s="3">
        <v>40817</v>
      </c>
      <c r="CD52" s="3">
        <v>40848</v>
      </c>
      <c r="CE52" s="3">
        <v>40878</v>
      </c>
      <c r="CF52" s="3">
        <v>40909</v>
      </c>
      <c r="CG52" s="3">
        <v>40940</v>
      </c>
      <c r="CH52" s="3">
        <v>40969</v>
      </c>
      <c r="CI52" s="3">
        <v>41000</v>
      </c>
      <c r="CJ52" s="3">
        <v>41030</v>
      </c>
      <c r="CK52" s="3">
        <v>41061</v>
      </c>
      <c r="CL52" s="3">
        <v>41091</v>
      </c>
      <c r="CM52" s="4">
        <v>41122</v>
      </c>
    </row>
    <row r="53" spans="2:91">
      <c r="B53" s="5" t="s">
        <v>1</v>
      </c>
      <c r="C53" s="6">
        <f>SUM(C$5:C5)</f>
        <v>962.90448300000003</v>
      </c>
      <c r="D53" s="6">
        <f>SUM(D$5:D5)</f>
        <v>909.11441500000001</v>
      </c>
      <c r="E53" s="6">
        <f>SUM(E$5:E5)</f>
        <v>803.929936</v>
      </c>
      <c r="F53" s="6">
        <f>SUM(F$5:F5)</f>
        <v>824.66359900000009</v>
      </c>
      <c r="G53" s="6">
        <f>SUM(G$5:G5)</f>
        <v>824.05538000000001</v>
      </c>
      <c r="H53" s="6">
        <f>SUM(H$5:H5)</f>
        <v>856.62667750000003</v>
      </c>
      <c r="I53" s="6">
        <f>SUM(I$5:I5)</f>
        <v>1020.4384865000001</v>
      </c>
      <c r="J53" s="6">
        <f>SUM(J$5:J5)</f>
        <v>1247.912615</v>
      </c>
      <c r="K53" s="6">
        <f>SUM(K$5:K5)</f>
        <v>1346.484563</v>
      </c>
      <c r="L53" s="6">
        <f>SUM(L$5:L5)</f>
        <v>1328.083042</v>
      </c>
      <c r="M53" s="6">
        <f>SUM(M$5:M5)</f>
        <v>1182.3119220000001</v>
      </c>
      <c r="N53" s="6">
        <f>SUM(N$5:N5)</f>
        <v>1244.111846</v>
      </c>
      <c r="O53" s="6">
        <f>SUM(O$5:O5)</f>
        <v>983.860006</v>
      </c>
      <c r="P53" s="6">
        <f>SUM(P$5:P5)</f>
        <v>865.52413999999999</v>
      </c>
      <c r="Q53" s="6">
        <f>SUM(Q$5:Q5)</f>
        <v>819.29592200000002</v>
      </c>
      <c r="R53" s="6">
        <f>SUM(R$5:R5)</f>
        <v>828.86467200000004</v>
      </c>
      <c r="S53" s="6">
        <f>SUM(S$5:S5)</f>
        <v>837.08537999999999</v>
      </c>
      <c r="T53" s="6">
        <f>SUM(T$5:T5)</f>
        <v>853.58927099999994</v>
      </c>
      <c r="U53" s="6">
        <f>SUM(U$5:U5)</f>
        <v>1028.759742</v>
      </c>
      <c r="V53" s="6">
        <f>SUM(V$5:V5)</f>
        <v>1179.057006</v>
      </c>
      <c r="W53" s="6">
        <f>SUM(W$5:W5)</f>
        <v>1281.4821320000001</v>
      </c>
      <c r="X53" s="6">
        <f>SUM(X$5:X5)</f>
        <v>1247.6644680000002</v>
      </c>
      <c r="Y53" s="6">
        <f>SUM(Y$5:Y5)</f>
        <v>1103.6293880000001</v>
      </c>
      <c r="Z53" s="6">
        <f>SUM(Z$5:Z5)</f>
        <v>1137.9399960000001</v>
      </c>
      <c r="AA53" s="6">
        <f>SUM(AA$5:AA5)</f>
        <v>933.402738</v>
      </c>
      <c r="AB53" s="6">
        <f>SUM(AB$5:AB5)</f>
        <v>856.35539099999994</v>
      </c>
      <c r="AC53" s="6">
        <f>SUM(AC$5:AC5)</f>
        <v>772.55204200000003</v>
      </c>
      <c r="AD53" s="6">
        <f>SUM(AD$5:AD5)</f>
        <v>808.80534499999999</v>
      </c>
      <c r="AE53" s="6">
        <f>SUM(AE$5:AE5)</f>
        <v>812.83194800000001</v>
      </c>
      <c r="AF53" s="6">
        <f>SUM(AF$5:AF5)</f>
        <v>866.33610199999998</v>
      </c>
      <c r="AG53" s="6">
        <f>SUM(AG$5:AG5)</f>
        <v>1012.2534790000001</v>
      </c>
      <c r="AH53" s="6">
        <f>SUM(AH$5:AH5)</f>
        <v>1190.911875</v>
      </c>
      <c r="AI53" s="6">
        <f>SUM(AI$5:AI5)</f>
        <v>1311.9575109999998</v>
      </c>
      <c r="AJ53" s="6">
        <f>SUM(AJ$5:AJ5)</f>
        <v>1270.4893810000001</v>
      </c>
      <c r="AK53" s="6">
        <f>SUM(AK$5:AK5)</f>
        <v>1161.1316470000002</v>
      </c>
      <c r="AL53" s="6">
        <f>SUM(AL$5:AL5)</f>
        <v>1201.49333</v>
      </c>
      <c r="AM53" s="6">
        <f>SUM(AM$5:AM5)</f>
        <v>996.46173199999998</v>
      </c>
      <c r="AN53" s="6">
        <f>SUM(AN$5:AN5)</f>
        <v>838.34887500000002</v>
      </c>
      <c r="AO53" s="6">
        <f>SUM(AO$5:AO5)</f>
        <v>777.59296400000005</v>
      </c>
      <c r="AP53" s="6">
        <f>SUM(AP$5:AP5)</f>
        <v>809.02313600000002</v>
      </c>
      <c r="AQ53" s="6">
        <f>SUM(AQ$5:AQ5)</f>
        <v>808.67079899999999</v>
      </c>
      <c r="AR53" s="6">
        <f>SUM(AR$5:AR5)</f>
        <v>870.48860500000001</v>
      </c>
      <c r="AS53" s="6">
        <f>SUM(AS$5:AS5)</f>
        <v>1051.069058</v>
      </c>
      <c r="AT53" s="6">
        <f>SUM(AT$5:AT5)</f>
        <v>1212.3186170000001</v>
      </c>
      <c r="AU53" s="6">
        <f>SUM(AU$5:AU5)</f>
        <v>1357.7618459999999</v>
      </c>
      <c r="AV53" s="6">
        <f>SUM(AV$5:AV5)</f>
        <v>1339.8872690000001</v>
      </c>
      <c r="AW53" s="6">
        <f>SUM(AW$5:AW5)</f>
        <v>1159.5816459999999</v>
      </c>
      <c r="AX53" s="6">
        <f>SUM(AX$5:AX5)</f>
        <v>1140.026818</v>
      </c>
      <c r="AY53" s="6">
        <f>SUM(AY$5:AY5)</f>
        <v>907.41279000000009</v>
      </c>
      <c r="AZ53" s="6">
        <f>SUM(AZ$5:AZ5)</f>
        <v>846.29587100000003</v>
      </c>
      <c r="BA53" s="6">
        <f>SUM(BA$5:BA5)</f>
        <v>772.458077</v>
      </c>
      <c r="BB53" s="6">
        <f>SUM(BB$5:BB5)</f>
        <v>794.18391299999996</v>
      </c>
      <c r="BC53" s="6">
        <f>SUM(BC$5:BC5)</f>
        <v>795.03903400000002</v>
      </c>
      <c r="BD53" s="6">
        <f>SUM(BD$5:BD5)</f>
        <v>830.81527700000004</v>
      </c>
      <c r="BE53" s="6">
        <f>SUM(BE$5:BE5)</f>
        <v>976.84995200000003</v>
      </c>
      <c r="BF53" s="6">
        <f>SUM(BF$5:BF5)</f>
        <v>1117.5353479999999</v>
      </c>
      <c r="BG53" s="6">
        <f>SUM(BG$5:BG5)</f>
        <v>1294.1862209999999</v>
      </c>
      <c r="BH53" s="6">
        <f>SUM(BH$5:BH5)</f>
        <v>1332.8655000000001</v>
      </c>
      <c r="BI53" s="6">
        <f>SUM(BI$5:BI5)</f>
        <v>1143.4178929999998</v>
      </c>
      <c r="BJ53" s="6">
        <f>SUM(BJ$5:BJ5)</f>
        <v>1115.0390709999999</v>
      </c>
      <c r="BK53" s="6">
        <f>SUM(BK$5:BK5)</f>
        <v>929.42448999999999</v>
      </c>
      <c r="BL53" s="6">
        <f>SUM(BL$5:BL5)</f>
        <v>864.49661300000002</v>
      </c>
      <c r="BM53" s="6">
        <f>SUM(BM$5:BM5)</f>
        <v>762.88505399999997</v>
      </c>
      <c r="BN53" s="6">
        <f>SUM(BN$5:BN5)</f>
        <v>791.305432</v>
      </c>
      <c r="BO53" s="6">
        <f>SUM(BO$5:BO5)</f>
        <v>800.54239100000007</v>
      </c>
      <c r="BP53" s="6">
        <f>SUM(BP$5:BP5)</f>
        <v>832.61818699999992</v>
      </c>
      <c r="BQ53" s="6">
        <f>SUM(BQ$5:BQ5)</f>
        <v>958.16859699999998</v>
      </c>
      <c r="BR53" s="6">
        <f>SUM(BR$5:BR5)</f>
        <v>1163.573879</v>
      </c>
      <c r="BS53" s="6">
        <f>SUM(BS$5:BS5)</f>
        <v>1376.041185</v>
      </c>
      <c r="BT53" s="6">
        <f>SUM(BT$5:BT5)</f>
        <v>1253.2044820000001</v>
      </c>
      <c r="BU53" s="6">
        <f>SUM(BU$5:BU5)</f>
        <v>1047.7809549999999</v>
      </c>
      <c r="BV53" s="6">
        <f>SUM(BV$5:BV5)</f>
        <v>1096.536685</v>
      </c>
      <c r="BW53" s="6">
        <f>SUM(BW$5:BW5)</f>
        <v>867.73994099999993</v>
      </c>
      <c r="BX53" s="6">
        <f>SUM(BX$5:BX5)</f>
        <v>846.65193799999997</v>
      </c>
      <c r="BY53" s="6">
        <f>SUM(BY$5:BY5)</f>
        <v>785.98194699999999</v>
      </c>
      <c r="BZ53" s="6">
        <f>SUM(BZ$5:BZ5)</f>
        <v>799.01594999999998</v>
      </c>
      <c r="CA53" s="6">
        <f>SUM(CA$5:CA5)</f>
        <v>806.124326</v>
      </c>
      <c r="CB53" s="6">
        <f>SUM(CB$5:CB5)</f>
        <v>807.90660099999991</v>
      </c>
      <c r="CC53" s="6">
        <f>SUM(CC$5:CC5)</f>
        <v>925.84014000000002</v>
      </c>
      <c r="CD53" s="6">
        <f>SUM(CD$5:CD5)</f>
        <v>1025.026022</v>
      </c>
      <c r="CE53" s="6">
        <f>SUM(CE$5:CE5)</f>
        <v>1189.860576</v>
      </c>
      <c r="CF53" s="6">
        <f>SUM(CF$5:CF5)</f>
        <v>1178.28117</v>
      </c>
      <c r="CG53" s="6">
        <f>SUM(CG$5:CG5)</f>
        <v>1114.8934510000001</v>
      </c>
      <c r="CH53" s="6">
        <f>SUM(CH$5:CH5)</f>
        <v>1009.374996</v>
      </c>
      <c r="CI53" s="6">
        <f>SUM(CI$5:CI5)</f>
        <v>909.89132399999994</v>
      </c>
      <c r="CJ53" s="6">
        <f>SUM(CJ$5:CJ5)</f>
        <v>845.60162800000001</v>
      </c>
      <c r="CK53" s="6">
        <f>SUM(CK$5:CK5)</f>
        <v>786.10436600000003</v>
      </c>
      <c r="CL53" s="6">
        <f>SUM(CL$5:CL5)</f>
        <v>794.38475799999992</v>
      </c>
      <c r="CM53" s="6">
        <f>SUM(CM$5:CM5)</f>
        <v>786.09810600000003</v>
      </c>
    </row>
    <row r="54" spans="2:91">
      <c r="B54" s="5" t="s">
        <v>2</v>
      </c>
      <c r="C54" s="6">
        <f>SUM(C$5:C6)</f>
        <v>962.90448300000003</v>
      </c>
      <c r="D54" s="6">
        <f>SUM(D$5:D6)</f>
        <v>909.14412100000004</v>
      </c>
      <c r="E54" s="6">
        <f>SUM(E$5:E6)</f>
        <v>816.58394699999997</v>
      </c>
      <c r="F54" s="6">
        <f>SUM(F$5:F6)</f>
        <v>826.91392400000007</v>
      </c>
      <c r="G54" s="6">
        <f>SUM(G$5:G6)</f>
        <v>827.848749</v>
      </c>
      <c r="H54" s="6">
        <f>SUM(H$5:H6)</f>
        <v>860.09642250000002</v>
      </c>
      <c r="I54" s="6">
        <f>SUM(I$5:I6)</f>
        <v>1023.2584805</v>
      </c>
      <c r="J54" s="6">
        <f>SUM(J$5:J6)</f>
        <v>1248.0130305</v>
      </c>
      <c r="K54" s="6">
        <f>SUM(K$5:K6)</f>
        <v>1346.5849784999998</v>
      </c>
      <c r="L54" s="6">
        <f>SUM(L$5:L6)</f>
        <v>1323.546902</v>
      </c>
      <c r="M54" s="6">
        <f>SUM(M$5:M6)</f>
        <v>1178.3237080000001</v>
      </c>
      <c r="N54" s="6">
        <f>SUM(N$5:N6)</f>
        <v>1235.749738</v>
      </c>
      <c r="O54" s="6">
        <f>SUM(O$5:O6)</f>
        <v>977.44424300000003</v>
      </c>
      <c r="P54" s="6">
        <f>SUM(P$5:P6)</f>
        <v>864.843076</v>
      </c>
      <c r="Q54" s="6">
        <f>SUM(Q$5:Q6)</f>
        <v>822.90768600000001</v>
      </c>
      <c r="R54" s="6">
        <f>SUM(R$5:R6)</f>
        <v>835.09461400000009</v>
      </c>
      <c r="S54" s="6">
        <f>SUM(S$5:S6)</f>
        <v>841.30083400000001</v>
      </c>
      <c r="T54" s="6">
        <f>SUM(T$5:T6)</f>
        <v>854.06629599999997</v>
      </c>
      <c r="U54" s="6">
        <f>SUM(U$5:U6)</f>
        <v>1026.9767709999999</v>
      </c>
      <c r="V54" s="6">
        <f>SUM(V$5:V6)</f>
        <v>1177.6885400000001</v>
      </c>
      <c r="W54" s="6">
        <f>SUM(W$5:W6)</f>
        <v>1277.381568</v>
      </c>
      <c r="X54" s="6">
        <f>SUM(X$5:X6)</f>
        <v>1239.9706800000001</v>
      </c>
      <c r="Y54" s="6">
        <f>SUM(Y$5:Y6)</f>
        <v>1095.552101</v>
      </c>
      <c r="Z54" s="6">
        <f>SUM(Z$5:Z6)</f>
        <v>1133.622834</v>
      </c>
      <c r="AA54" s="6">
        <f>SUM(AA$5:AA6)</f>
        <v>931.899675</v>
      </c>
      <c r="AB54" s="6">
        <f>SUM(AB$5:AB6)</f>
        <v>856.09691199999997</v>
      </c>
      <c r="AC54" s="6">
        <f>SUM(AC$5:AC6)</f>
        <v>770.52489800000001</v>
      </c>
      <c r="AD54" s="6">
        <f>SUM(AD$5:AD6)</f>
        <v>810.29761399999995</v>
      </c>
      <c r="AE54" s="6">
        <f>SUM(AE$5:AE6)</f>
        <v>818.19450900000004</v>
      </c>
      <c r="AF54" s="6">
        <f>SUM(AF$5:AF6)</f>
        <v>879.167913</v>
      </c>
      <c r="AG54" s="6">
        <f>SUM(AG$5:AG6)</f>
        <v>1017.705498</v>
      </c>
      <c r="AH54" s="6">
        <f>SUM(AH$5:AH6)</f>
        <v>1194.9221870000001</v>
      </c>
      <c r="AI54" s="6">
        <f>SUM(AI$5:AI6)</f>
        <v>1311.4608279999998</v>
      </c>
      <c r="AJ54" s="6">
        <f>SUM(AJ$5:AJ6)</f>
        <v>1274.743958</v>
      </c>
      <c r="AK54" s="6">
        <f>SUM(AK$5:AK6)</f>
        <v>1154.3331980000003</v>
      </c>
      <c r="AL54" s="6">
        <f>SUM(AL$5:AL6)</f>
        <v>1193.6922950000001</v>
      </c>
      <c r="AM54" s="6">
        <f>SUM(AM$5:AM6)</f>
        <v>989.29740600000002</v>
      </c>
      <c r="AN54" s="6">
        <f>SUM(AN$5:AN6)</f>
        <v>834.48548000000005</v>
      </c>
      <c r="AO54" s="6">
        <f>SUM(AO$5:AO6)</f>
        <v>777.23351700000001</v>
      </c>
      <c r="AP54" s="6">
        <f>SUM(AP$5:AP6)</f>
        <v>812.42456900000002</v>
      </c>
      <c r="AQ54" s="6">
        <f>SUM(AQ$5:AQ6)</f>
        <v>817.59067600000003</v>
      </c>
      <c r="AR54" s="6">
        <f>SUM(AR$5:AR6)</f>
        <v>875.680385</v>
      </c>
      <c r="AS54" s="6">
        <f>SUM(AS$5:AS6)</f>
        <v>1055.9716510000001</v>
      </c>
      <c r="AT54" s="6">
        <f>SUM(AT$5:AT6)</f>
        <v>1215.372132</v>
      </c>
      <c r="AU54" s="6">
        <f>SUM(AU$5:AU6)</f>
        <v>1356.346546</v>
      </c>
      <c r="AV54" s="6">
        <f>SUM(AV$5:AV6)</f>
        <v>1329.3168560000001</v>
      </c>
      <c r="AW54" s="6">
        <f>SUM(AW$5:AW6)</f>
        <v>1142.0635699999998</v>
      </c>
      <c r="AX54" s="6">
        <f>SUM(AX$5:AX6)</f>
        <v>1121.3810600000002</v>
      </c>
      <c r="AY54" s="6">
        <f>SUM(AY$5:AY6)</f>
        <v>892.41888300000005</v>
      </c>
      <c r="AZ54" s="6">
        <f>SUM(AZ$5:AZ6)</f>
        <v>836.48811500000011</v>
      </c>
      <c r="BA54" s="6">
        <f>SUM(BA$5:BA6)</f>
        <v>768.31298600000002</v>
      </c>
      <c r="BB54" s="6">
        <f>SUM(BB$5:BB6)</f>
        <v>794.99277899999993</v>
      </c>
      <c r="BC54" s="6">
        <f>SUM(BC$5:BC6)</f>
        <v>798.18534699999998</v>
      </c>
      <c r="BD54" s="6">
        <f>SUM(BD$5:BD6)</f>
        <v>835.23161200000004</v>
      </c>
      <c r="BE54" s="6">
        <f>SUM(BE$5:BE6)</f>
        <v>980.00443600000006</v>
      </c>
      <c r="BF54" s="6">
        <f>SUM(BF$5:BF6)</f>
        <v>1120.2086689999999</v>
      </c>
      <c r="BG54" s="6">
        <f>SUM(BG$5:BG6)</f>
        <v>1296.1848449999998</v>
      </c>
      <c r="BH54" s="6">
        <f>SUM(BH$5:BH6)</f>
        <v>1328.90362</v>
      </c>
      <c r="BI54" s="6">
        <f>SUM(BI$5:BI6)</f>
        <v>1135.2492169999998</v>
      </c>
      <c r="BJ54" s="6">
        <f>SUM(BJ$5:BJ6)</f>
        <v>1104.715424</v>
      </c>
      <c r="BK54" s="6">
        <f>SUM(BK$5:BK6)</f>
        <v>921.02294900000004</v>
      </c>
      <c r="BL54" s="6">
        <f>SUM(BL$5:BL6)</f>
        <v>859.03042499999992</v>
      </c>
      <c r="BM54" s="6">
        <f>SUM(BM$5:BM6)</f>
        <v>761.01910399999997</v>
      </c>
      <c r="BN54" s="6">
        <f>SUM(BN$5:BN6)</f>
        <v>791.554123</v>
      </c>
      <c r="BO54" s="6">
        <f>SUM(BO$5:BO6)</f>
        <v>803.30428500000005</v>
      </c>
      <c r="BP54" s="6">
        <f>SUM(BP$5:BP6)</f>
        <v>836.551919</v>
      </c>
      <c r="BQ54" s="6">
        <f>SUM(BQ$5:BQ6)</f>
        <v>960.91476399999988</v>
      </c>
      <c r="BR54" s="6">
        <f>SUM(BR$5:BR6)</f>
        <v>1165.210998</v>
      </c>
      <c r="BS54" s="6">
        <f>SUM(BS$5:BS6)</f>
        <v>1377.6944060000001</v>
      </c>
      <c r="BT54" s="6">
        <f>SUM(BT$5:BT6)</f>
        <v>1249.7770700000001</v>
      </c>
      <c r="BU54" s="6">
        <f>SUM(BU$5:BU6)</f>
        <v>1041.1240009999999</v>
      </c>
      <c r="BV54" s="6">
        <f>SUM(BV$5:BV6)</f>
        <v>1091.353278</v>
      </c>
      <c r="BW54" s="6">
        <f>SUM(BW$5:BW6)</f>
        <v>864.07576699999993</v>
      </c>
      <c r="BX54" s="6">
        <f>SUM(BX$5:BX6)</f>
        <v>845.66787899999986</v>
      </c>
      <c r="BY54" s="6">
        <f>SUM(BY$5:BY6)</f>
        <v>784.30234299999995</v>
      </c>
      <c r="BZ54" s="6">
        <f>SUM(BZ$5:BZ6)</f>
        <v>798.10258799999997</v>
      </c>
      <c r="CA54" s="6">
        <f>SUM(CA$5:CA6)</f>
        <v>805.71911</v>
      </c>
      <c r="CB54" s="6">
        <f>SUM(CB$5:CB6)</f>
        <v>808.29277999999999</v>
      </c>
      <c r="CC54" s="6">
        <f>SUM(CC$5:CC6)</f>
        <v>925.67402299999992</v>
      </c>
      <c r="CD54" s="6">
        <f>SUM(CD$5:CD6)</f>
        <v>1025.2600689999999</v>
      </c>
      <c r="CE54" s="6">
        <f>SUM(CE$5:CE6)</f>
        <v>1189.9665230000001</v>
      </c>
      <c r="CF54" s="6">
        <f>SUM(CF$5:CF6)</f>
        <v>1174.9227599999999</v>
      </c>
      <c r="CG54" s="6">
        <f>SUM(CG$5:CG6)</f>
        <v>1109.67247</v>
      </c>
      <c r="CH54" s="6">
        <f>SUM(CH$5:CH6)</f>
        <v>1003.972268</v>
      </c>
      <c r="CI54" s="6">
        <f>SUM(CI$5:CI6)</f>
        <v>903.48999299999991</v>
      </c>
      <c r="CJ54" s="6">
        <f>SUM(CJ$5:CJ6)</f>
        <v>840.60886600000003</v>
      </c>
      <c r="CK54" s="6">
        <f>SUM(CK$5:CK6)</f>
        <v>786.64909599999999</v>
      </c>
      <c r="CL54" s="6">
        <f>SUM(CL$5:CL6)</f>
        <v>795.12989199999993</v>
      </c>
      <c r="CM54" s="6">
        <f>SUM(CM$5:CM6)</f>
        <v>786.80272300000001</v>
      </c>
    </row>
    <row r="55" spans="2:91">
      <c r="B55" s="5" t="s">
        <v>3</v>
      </c>
      <c r="C55" s="6">
        <f>SUM(C$5:C7)</f>
        <v>955.52274999999997</v>
      </c>
      <c r="D55" s="6">
        <f>SUM(D$5:D7)</f>
        <v>900.98963600000002</v>
      </c>
      <c r="E55" s="6">
        <f>SUM(E$5:E7)</f>
        <v>816.54754500000001</v>
      </c>
      <c r="F55" s="6">
        <f>SUM(F$5:F7)</f>
        <v>831.19477900000004</v>
      </c>
      <c r="G55" s="6">
        <f>SUM(G$5:G7)</f>
        <v>830.49249799999996</v>
      </c>
      <c r="H55" s="6">
        <f>SUM(H$5:H7)</f>
        <v>865.55339449999997</v>
      </c>
      <c r="I55" s="6">
        <f>SUM(I$5:I7)</f>
        <v>1029.9006455000001</v>
      </c>
      <c r="J55" s="6">
        <f>SUM(J$5:J7)</f>
        <v>1254.1254745000001</v>
      </c>
      <c r="K55" s="6">
        <f>SUM(K$5:K7)</f>
        <v>1351.4665424999998</v>
      </c>
      <c r="L55" s="6">
        <f>SUM(L$5:L7)</f>
        <v>1322.53765</v>
      </c>
      <c r="M55" s="6">
        <f>SUM(M$5:M7)</f>
        <v>1174.5915910000001</v>
      </c>
      <c r="N55" s="6">
        <f>SUM(N$5:N7)</f>
        <v>1223.5387370000001</v>
      </c>
      <c r="O55" s="6">
        <f>SUM(O$5:O7)</f>
        <v>959.59349800000007</v>
      </c>
      <c r="P55" s="6">
        <f>SUM(P$5:P7)</f>
        <v>855.44405900000004</v>
      </c>
      <c r="Q55" s="6">
        <f>SUM(Q$5:Q7)</f>
        <v>822.33733500000005</v>
      </c>
      <c r="R55" s="6">
        <f>SUM(R$5:R7)</f>
        <v>842.01917900000012</v>
      </c>
      <c r="S55" s="6">
        <f>SUM(S$5:S7)</f>
        <v>851.36357599999997</v>
      </c>
      <c r="T55" s="6">
        <f>SUM(T$5:T7)</f>
        <v>861.443896</v>
      </c>
      <c r="U55" s="6">
        <f>SUM(U$5:U7)</f>
        <v>1026.9765789999999</v>
      </c>
      <c r="V55" s="6">
        <f>SUM(V$5:V7)</f>
        <v>1172.769051</v>
      </c>
      <c r="W55" s="6">
        <f>SUM(W$5:W7)</f>
        <v>1273.9213520000001</v>
      </c>
      <c r="X55" s="6">
        <f>SUM(X$5:X7)</f>
        <v>1235.0161410000001</v>
      </c>
      <c r="Y55" s="6">
        <f>SUM(Y$5:Y7)</f>
        <v>1082.8485430000001</v>
      </c>
      <c r="Z55" s="6">
        <f>SUM(Z$5:Z7)</f>
        <v>1121.0080439999999</v>
      </c>
      <c r="AA55" s="6">
        <f>SUM(AA$5:AA7)</f>
        <v>925.32717100000002</v>
      </c>
      <c r="AB55" s="6">
        <f>SUM(AB$5:AB7)</f>
        <v>854.28979500000003</v>
      </c>
      <c r="AC55" s="6">
        <f>SUM(AC$5:AC7)</f>
        <v>768.528414</v>
      </c>
      <c r="AD55" s="6">
        <f>SUM(AD$5:AD7)</f>
        <v>809.1799729999999</v>
      </c>
      <c r="AE55" s="6">
        <f>SUM(AE$5:AE7)</f>
        <v>819.47002200000009</v>
      </c>
      <c r="AF55" s="6">
        <f>SUM(AF$5:AF7)</f>
        <v>893.19175600000005</v>
      </c>
      <c r="AG55" s="6">
        <f>SUM(AG$5:AG7)</f>
        <v>1035.621478</v>
      </c>
      <c r="AH55" s="6">
        <f>SUM(AH$5:AH7)</f>
        <v>1206.2623430000001</v>
      </c>
      <c r="AI55" s="6">
        <f>SUM(AI$5:AI7)</f>
        <v>1320.0546939999997</v>
      </c>
      <c r="AJ55" s="6">
        <f>SUM(AJ$5:AJ7)</f>
        <v>1278.789426</v>
      </c>
      <c r="AK55" s="6">
        <f>SUM(AK$5:AK7)</f>
        <v>1154.2743400000002</v>
      </c>
      <c r="AL55" s="6">
        <f>SUM(AL$5:AL7)</f>
        <v>1178.359629</v>
      </c>
      <c r="AM55" s="6">
        <f>SUM(AM$5:AM7)</f>
        <v>967.17043799999999</v>
      </c>
      <c r="AN55" s="6">
        <f>SUM(AN$5:AN7)</f>
        <v>823.65094900000008</v>
      </c>
      <c r="AO55" s="6">
        <f>SUM(AO$5:AO7)</f>
        <v>771.80682899999999</v>
      </c>
      <c r="AP55" s="6">
        <f>SUM(AP$5:AP7)</f>
        <v>810.36598100000003</v>
      </c>
      <c r="AQ55" s="6">
        <f>SUM(AQ$5:AQ7)</f>
        <v>822.84778500000004</v>
      </c>
      <c r="AR55" s="6">
        <f>SUM(AR$5:AR7)</f>
        <v>885.93753000000004</v>
      </c>
      <c r="AS55" s="6">
        <f>SUM(AS$5:AS7)</f>
        <v>1063.6097199999999</v>
      </c>
      <c r="AT55" s="6">
        <f>SUM(AT$5:AT7)</f>
        <v>1223.578988</v>
      </c>
      <c r="AU55" s="6">
        <f>SUM(AU$5:AU7)</f>
        <v>1358.826587</v>
      </c>
      <c r="AV55" s="6">
        <f>SUM(AV$5:AV7)</f>
        <v>1323.6730750000002</v>
      </c>
      <c r="AW55" s="6">
        <f>SUM(AW$5:AW7)</f>
        <v>1122.9573399999997</v>
      </c>
      <c r="AX55" s="6">
        <f>SUM(AX$5:AX7)</f>
        <v>1090.1371680000002</v>
      </c>
      <c r="AY55" s="6">
        <f>SUM(AY$5:AY7)</f>
        <v>857.22782299999994</v>
      </c>
      <c r="AZ55" s="6">
        <f>SUM(AZ$5:AZ7)</f>
        <v>806.09992800000009</v>
      </c>
      <c r="BA55" s="6">
        <f>SUM(BA$5:BA7)</f>
        <v>748.50682199999994</v>
      </c>
      <c r="BB55" s="6">
        <f>SUM(BB$5:BB7)</f>
        <v>784.26845000000003</v>
      </c>
      <c r="BC55" s="6">
        <f>SUM(BC$5:BC7)</f>
        <v>799.58056399999998</v>
      </c>
      <c r="BD55" s="6">
        <f>SUM(BD$5:BD7)</f>
        <v>841.74829099999999</v>
      </c>
      <c r="BE55" s="6">
        <f>SUM(BE$5:BE7)</f>
        <v>986.36700500000006</v>
      </c>
      <c r="BF55" s="6">
        <f>SUM(BF$5:BF7)</f>
        <v>1125.1123199999997</v>
      </c>
      <c r="BG55" s="6">
        <f>SUM(BG$5:BG7)</f>
        <v>1301.2067999999999</v>
      </c>
      <c r="BH55" s="6">
        <f>SUM(BH$5:BH7)</f>
        <v>1329.634843</v>
      </c>
      <c r="BI55" s="6">
        <f>SUM(BI$5:BI7)</f>
        <v>1129.2211549999997</v>
      </c>
      <c r="BJ55" s="6">
        <f>SUM(BJ$5:BJ7)</f>
        <v>1091.171016</v>
      </c>
      <c r="BK55" s="6">
        <f>SUM(BK$5:BK7)</f>
        <v>902.85715199999993</v>
      </c>
      <c r="BL55" s="6">
        <f>SUM(BL$5:BL7)</f>
        <v>844.23736800000006</v>
      </c>
      <c r="BM55" s="6">
        <f>SUM(BM$5:BM7)</f>
        <v>753.98092899999983</v>
      </c>
      <c r="BN55" s="6">
        <f>SUM(BN$5:BN7)</f>
        <v>787.74369400000012</v>
      </c>
      <c r="BO55" s="6">
        <f>SUM(BO$5:BO7)</f>
        <v>805.49095200000011</v>
      </c>
      <c r="BP55" s="6">
        <f>SUM(BP$5:BP7)</f>
        <v>841.37480799999992</v>
      </c>
      <c r="BQ55" s="6">
        <f>SUM(BQ$5:BQ7)</f>
        <v>964.4888269999999</v>
      </c>
      <c r="BR55" s="6">
        <f>SUM(BR$5:BR7)</f>
        <v>1167.961681</v>
      </c>
      <c r="BS55" s="6">
        <f>SUM(BS$5:BS7)</f>
        <v>1380.2103150000003</v>
      </c>
      <c r="BT55" s="6">
        <f>SUM(BT$5:BT7)</f>
        <v>1251.9283260000002</v>
      </c>
      <c r="BU55" s="6">
        <f>SUM(BU$5:BU7)</f>
        <v>1038.3475149999999</v>
      </c>
      <c r="BV55" s="6">
        <f>SUM(BV$5:BV7)</f>
        <v>1081.4065069999999</v>
      </c>
      <c r="BW55" s="6">
        <f>SUM(BW$5:BW7)</f>
        <v>851.83788099999981</v>
      </c>
      <c r="BX55" s="6">
        <f>SUM(BX$5:BX7)</f>
        <v>841.2081169999999</v>
      </c>
      <c r="BY55" s="6">
        <f>SUM(BY$5:BY7)</f>
        <v>776.35013699999979</v>
      </c>
      <c r="BZ55" s="6">
        <f>SUM(BZ$5:BZ7)</f>
        <v>784.99000999999998</v>
      </c>
      <c r="CA55" s="6">
        <f>SUM(CA$5:CA7)</f>
        <v>801.18874800000015</v>
      </c>
      <c r="CB55" s="6">
        <f>SUM(CB$5:CB7)</f>
        <v>806.5963549999999</v>
      </c>
      <c r="CC55" s="6">
        <f>SUM(CC$5:CC7)</f>
        <v>923.46429099999989</v>
      </c>
      <c r="CD55" s="6">
        <f>SUM(CD$5:CD7)</f>
        <v>1022.0137729999999</v>
      </c>
      <c r="CE55" s="6">
        <f>SUM(CE$5:CE7)</f>
        <v>1188.2155030000001</v>
      </c>
      <c r="CF55" s="6">
        <f>SUM(CF$5:CF7)</f>
        <v>1175.1314050000001</v>
      </c>
      <c r="CG55" s="6">
        <f>SUM(CG$5:CG7)</f>
        <v>1107.0385940000001</v>
      </c>
      <c r="CH55" s="6">
        <f>SUM(CH$5:CH7)</f>
        <v>997.56603300000006</v>
      </c>
      <c r="CI55" s="6">
        <f>SUM(CI$5:CI7)</f>
        <v>894.46853699999997</v>
      </c>
      <c r="CJ55" s="6">
        <f>SUM(CJ$5:CJ7)</f>
        <v>830.79907200000002</v>
      </c>
      <c r="CK55" s="6">
        <f>SUM(CK$5:CK7)</f>
        <v>778.15437299999996</v>
      </c>
      <c r="CL55" s="6">
        <f>SUM(CL$5:CL7)</f>
        <v>790.96695599999998</v>
      </c>
      <c r="CM55" s="6">
        <f>SUM(CM$5:CM7)</f>
        <v>785.90156800000011</v>
      </c>
    </row>
    <row r="56" spans="2:91">
      <c r="B56" s="5" t="s">
        <v>4</v>
      </c>
      <c r="C56" s="6">
        <f>SUM(C$5:C8)</f>
        <v>955.46729399999992</v>
      </c>
      <c r="D56" s="6">
        <f>SUM(D$5:D8)</f>
        <v>900.13500699999997</v>
      </c>
      <c r="E56" s="6">
        <f>SUM(E$5:E8)</f>
        <v>816.54754500000001</v>
      </c>
      <c r="F56" s="6">
        <f>SUM(F$5:F8)</f>
        <v>830.18123600000001</v>
      </c>
      <c r="G56" s="6">
        <f>SUM(G$5:G8)</f>
        <v>831.08897999999999</v>
      </c>
      <c r="H56" s="6">
        <f>SUM(H$5:H8)</f>
        <v>865.97973649999994</v>
      </c>
      <c r="I56" s="6">
        <f>SUM(I$5:I8)</f>
        <v>1030.2694635</v>
      </c>
      <c r="J56" s="6">
        <f>SUM(J$5:J8)</f>
        <v>1257.8433625</v>
      </c>
      <c r="K56" s="6">
        <f>SUM(K$5:K8)</f>
        <v>1355.3953314999999</v>
      </c>
      <c r="L56" s="6">
        <f>SUM(L$5:L8)</f>
        <v>1324.796112</v>
      </c>
      <c r="M56" s="6">
        <f>SUM(M$5:M8)</f>
        <v>1175.5463790000001</v>
      </c>
      <c r="N56" s="6">
        <f>SUM(N$5:N8)</f>
        <v>1224.597878</v>
      </c>
      <c r="O56" s="6">
        <f>SUM(O$5:O8)</f>
        <v>960.03184700000008</v>
      </c>
      <c r="P56" s="6">
        <f>SUM(P$5:P8)</f>
        <v>852.51442100000008</v>
      </c>
      <c r="Q56" s="6">
        <f>SUM(Q$5:Q8)</f>
        <v>817.82319800000005</v>
      </c>
      <c r="R56" s="6">
        <f>SUM(R$5:R8)</f>
        <v>839.02563700000007</v>
      </c>
      <c r="S56" s="6">
        <f>SUM(S$5:S8)</f>
        <v>850.22291399999995</v>
      </c>
      <c r="T56" s="6">
        <f>SUM(T$5:T8)</f>
        <v>862.59531900000002</v>
      </c>
      <c r="U56" s="6">
        <f>SUM(U$5:U8)</f>
        <v>1028.7719769999999</v>
      </c>
      <c r="V56" s="6">
        <f>SUM(V$5:V8)</f>
        <v>1173.715385</v>
      </c>
      <c r="W56" s="6">
        <f>SUM(W$5:W8)</f>
        <v>1274.3310700000002</v>
      </c>
      <c r="X56" s="6">
        <f>SUM(X$5:X8)</f>
        <v>1234.04982</v>
      </c>
      <c r="Y56" s="6">
        <f>SUM(Y$5:Y8)</f>
        <v>1081.1281670000001</v>
      </c>
      <c r="Z56" s="6">
        <f>SUM(Z$5:Z8)</f>
        <v>1118.0572829999999</v>
      </c>
      <c r="AA56" s="6">
        <f>SUM(AA$5:AA8)</f>
        <v>921.97916900000007</v>
      </c>
      <c r="AB56" s="6">
        <f>SUM(AB$5:AB8)</f>
        <v>849.59122400000001</v>
      </c>
      <c r="AC56" s="6">
        <f>SUM(AC$5:AC8)</f>
        <v>762.57478900000001</v>
      </c>
      <c r="AD56" s="6">
        <f>SUM(AD$5:AD8)</f>
        <v>803.89402699999994</v>
      </c>
      <c r="AE56" s="6">
        <f>SUM(AE$5:AE8)</f>
        <v>816.16817600000013</v>
      </c>
      <c r="AF56" s="6">
        <f>SUM(AF$5:AF8)</f>
        <v>895.46025200000008</v>
      </c>
      <c r="AG56" s="6">
        <f>SUM(AG$5:AG8)</f>
        <v>1038.0935360000001</v>
      </c>
      <c r="AH56" s="6">
        <f>SUM(AH$5:AH8)</f>
        <v>1210.1784160000002</v>
      </c>
      <c r="AI56" s="6">
        <f>SUM(AI$5:AI8)</f>
        <v>1324.4736309999996</v>
      </c>
      <c r="AJ56" s="6">
        <f>SUM(AJ$5:AJ8)</f>
        <v>1283.677224</v>
      </c>
      <c r="AK56" s="6">
        <f>SUM(AK$5:AK8)</f>
        <v>1158.6782090000002</v>
      </c>
      <c r="AL56" s="6">
        <f>SUM(AL$5:AL8)</f>
        <v>1178.4783669999999</v>
      </c>
      <c r="AM56" s="6">
        <f>SUM(AM$5:AM8)</f>
        <v>964.35273299999994</v>
      </c>
      <c r="AN56" s="6">
        <f>SUM(AN$5:AN8)</f>
        <v>819.07264300000008</v>
      </c>
      <c r="AO56" s="6">
        <f>SUM(AO$5:AO8)</f>
        <v>767.39197100000001</v>
      </c>
      <c r="AP56" s="6">
        <f>SUM(AP$5:AP8)</f>
        <v>806.60112100000003</v>
      </c>
      <c r="AQ56" s="6">
        <f>SUM(AQ$5:AQ8)</f>
        <v>819.95075800000006</v>
      </c>
      <c r="AR56" s="6">
        <f>SUM(AR$5:AR8)</f>
        <v>885.70488699999999</v>
      </c>
      <c r="AS56" s="6">
        <f>SUM(AS$5:AS8)</f>
        <v>1063.7896059999998</v>
      </c>
      <c r="AT56" s="6">
        <f>SUM(AT$5:AT8)</f>
        <v>1224.8032490000001</v>
      </c>
      <c r="AU56" s="6">
        <f>SUM(AU$5:AU8)</f>
        <v>1361.5260250000001</v>
      </c>
      <c r="AV56" s="6">
        <f>SUM(AV$5:AV8)</f>
        <v>1324.5328210000002</v>
      </c>
      <c r="AW56" s="6">
        <f>SUM(AW$5:AW8)</f>
        <v>1120.4713279999996</v>
      </c>
      <c r="AX56" s="6">
        <f>SUM(AX$5:AX8)</f>
        <v>1084.0363410000002</v>
      </c>
      <c r="AY56" s="6">
        <f>SUM(AY$5:AY8)</f>
        <v>848.06237599999997</v>
      </c>
      <c r="AZ56" s="6">
        <f>SUM(AZ$5:AZ8)</f>
        <v>794.78358900000012</v>
      </c>
      <c r="BA56" s="6">
        <f>SUM(BA$5:BA8)</f>
        <v>734.81760499999984</v>
      </c>
      <c r="BB56" s="6">
        <f>SUM(BB$5:BB8)</f>
        <v>770.24274600000012</v>
      </c>
      <c r="BC56" s="6">
        <f>SUM(BC$5:BC8)</f>
        <v>789.46721300000002</v>
      </c>
      <c r="BD56" s="6">
        <f>SUM(BD$5:BD8)</f>
        <v>836.29194799999993</v>
      </c>
      <c r="BE56" s="6">
        <f>SUM(BE$5:BE8)</f>
        <v>983.48032000000012</v>
      </c>
      <c r="BF56" s="6">
        <f>SUM(BF$5:BF8)</f>
        <v>1123.4356439999997</v>
      </c>
      <c r="BG56" s="6">
        <f>SUM(BG$5:BG8)</f>
        <v>1302.2186109999998</v>
      </c>
      <c r="BH56" s="6">
        <f>SUM(BH$5:BH8)</f>
        <v>1331.2896020000001</v>
      </c>
      <c r="BI56" s="6">
        <f>SUM(BI$5:BI8)</f>
        <v>1128.7365409999998</v>
      </c>
      <c r="BJ56" s="6">
        <f>SUM(BJ$5:BJ8)</f>
        <v>1088.136481</v>
      </c>
      <c r="BK56" s="6">
        <f>SUM(BK$5:BK8)</f>
        <v>898.10754799999995</v>
      </c>
      <c r="BL56" s="6">
        <f>SUM(BL$5:BL8)</f>
        <v>836.30157700000007</v>
      </c>
      <c r="BM56" s="6">
        <f>SUM(BM$5:BM8)</f>
        <v>744.93007199999988</v>
      </c>
      <c r="BN56" s="6">
        <f>SUM(BN$5:BN8)</f>
        <v>780.61134800000025</v>
      </c>
      <c r="BO56" s="6">
        <f>SUM(BO$5:BO8)</f>
        <v>801.53641800000014</v>
      </c>
      <c r="BP56" s="6">
        <f>SUM(BP$5:BP8)</f>
        <v>839.20119199999988</v>
      </c>
      <c r="BQ56" s="6">
        <f>SUM(BQ$5:BQ8)</f>
        <v>963.53417200000013</v>
      </c>
      <c r="BR56" s="6">
        <f>SUM(BR$5:BR8)</f>
        <v>1165.741786</v>
      </c>
      <c r="BS56" s="6">
        <f>SUM(BS$5:BS8)</f>
        <v>1379.1516820000002</v>
      </c>
      <c r="BT56" s="6">
        <f>SUM(BT$5:BT8)</f>
        <v>1251.8891940000003</v>
      </c>
      <c r="BU56" s="6">
        <f>SUM(BU$5:BU8)</f>
        <v>1036.1890519999999</v>
      </c>
      <c r="BV56" s="6">
        <f>SUM(BV$5:BV8)</f>
        <v>1078.9741809999998</v>
      </c>
      <c r="BW56" s="6">
        <f>SUM(BW$5:BW8)</f>
        <v>847.9115079999998</v>
      </c>
      <c r="BX56" s="6">
        <f>SUM(BX$5:BX8)</f>
        <v>837.84923899999978</v>
      </c>
      <c r="BY56" s="6">
        <f>SUM(BY$5:BY8)</f>
        <v>771.36256399999991</v>
      </c>
      <c r="BZ56" s="6">
        <f>SUM(BZ$5:BZ8)</f>
        <v>778.82941100000016</v>
      </c>
      <c r="CA56" s="6">
        <f>SUM(CA$5:CA8)</f>
        <v>792.60601200000008</v>
      </c>
      <c r="CB56" s="6">
        <f>SUM(CB$5:CB8)</f>
        <v>802.15168599999993</v>
      </c>
      <c r="CC56" s="6">
        <f>SUM(CC$5:CC8)</f>
        <v>919.28944300000001</v>
      </c>
      <c r="CD56" s="6">
        <f>SUM(CD$5:CD8)</f>
        <v>1017.9075449999999</v>
      </c>
      <c r="CE56" s="6">
        <f>SUM(CE$5:CE8)</f>
        <v>1184.4980580000001</v>
      </c>
      <c r="CF56" s="6">
        <f>SUM(CF$5:CF8)</f>
        <v>1172.9803489999999</v>
      </c>
      <c r="CG56" s="6">
        <f>SUM(CG$5:CG8)</f>
        <v>1105.1449500000001</v>
      </c>
      <c r="CH56" s="6">
        <f>SUM(CH$5:CH8)</f>
        <v>996.17089099999998</v>
      </c>
      <c r="CI56" s="6">
        <f>SUM(CI$5:CI8)</f>
        <v>892.67878599999995</v>
      </c>
      <c r="CJ56" s="6">
        <f>SUM(CJ$5:CJ8)</f>
        <v>826.22216399999991</v>
      </c>
      <c r="CK56" s="6">
        <f>SUM(CK$5:CK8)</f>
        <v>771.38419899999985</v>
      </c>
      <c r="CL56" s="6">
        <f>SUM(CL$5:CL8)</f>
        <v>784.25574800000004</v>
      </c>
      <c r="CM56" s="6">
        <f>SUM(CM$5:CM8)</f>
        <v>779.85454200000015</v>
      </c>
    </row>
    <row r="57" spans="2:91">
      <c r="B57" s="5" t="s">
        <v>5</v>
      </c>
      <c r="C57" s="6">
        <f>SUM(C$5:C9)</f>
        <v>950.09673799999996</v>
      </c>
      <c r="D57" s="6">
        <f>SUM(D$5:D9)</f>
        <v>892.83565099999998</v>
      </c>
      <c r="E57" s="6">
        <f>SUM(E$5:E9)</f>
        <v>816.05245600000001</v>
      </c>
      <c r="F57" s="6">
        <f>SUM(F$5:F9)</f>
        <v>829.86747600000001</v>
      </c>
      <c r="G57" s="6">
        <f>SUM(G$5:G9)</f>
        <v>832.18768699999998</v>
      </c>
      <c r="H57" s="6">
        <f>SUM(H$5:H9)</f>
        <v>867.92822949999993</v>
      </c>
      <c r="I57" s="6">
        <f>SUM(I$5:I9)</f>
        <v>1031.6488855</v>
      </c>
      <c r="J57" s="6">
        <f>SUM(J$5:J9)</f>
        <v>1259.4144705000001</v>
      </c>
      <c r="K57" s="6">
        <f>SUM(K$5:K9)</f>
        <v>1357.7394055</v>
      </c>
      <c r="L57" s="6">
        <f>SUM(L$5:L9)</f>
        <v>1320.0274059999999</v>
      </c>
      <c r="M57" s="6">
        <f>SUM(M$5:M9)</f>
        <v>1176.2893160000001</v>
      </c>
      <c r="N57" s="6">
        <f>SUM(N$5:N9)</f>
        <v>1225.340222</v>
      </c>
      <c r="O57" s="6">
        <f>SUM(O$5:O9)</f>
        <v>961.06401000000005</v>
      </c>
      <c r="P57" s="6">
        <f>SUM(P$5:P9)</f>
        <v>857.15405600000008</v>
      </c>
      <c r="Q57" s="6">
        <f>SUM(Q$5:Q9)</f>
        <v>818.16988700000002</v>
      </c>
      <c r="R57" s="6">
        <f>SUM(R$5:R9)</f>
        <v>838.45102200000008</v>
      </c>
      <c r="S57" s="6">
        <f>SUM(S$5:S9)</f>
        <v>851.30422199999998</v>
      </c>
      <c r="T57" s="6">
        <f>SUM(T$5:T9)</f>
        <v>863.44170900000006</v>
      </c>
      <c r="U57" s="6">
        <f>SUM(U$5:U9)</f>
        <v>1029.534465</v>
      </c>
      <c r="V57" s="6">
        <f>SUM(V$5:V9)</f>
        <v>1173.5875469999999</v>
      </c>
      <c r="W57" s="6">
        <f>SUM(W$5:W9)</f>
        <v>1273.2156510000002</v>
      </c>
      <c r="X57" s="6">
        <f>SUM(X$5:X9)</f>
        <v>1230.4916470000001</v>
      </c>
      <c r="Y57" s="6">
        <f>SUM(Y$5:Y9)</f>
        <v>1079.924448</v>
      </c>
      <c r="Z57" s="6">
        <f>SUM(Z$5:Z9)</f>
        <v>1118.1634689999998</v>
      </c>
      <c r="AA57" s="6">
        <f>SUM(AA$5:AA9)</f>
        <v>921.00485400000002</v>
      </c>
      <c r="AB57" s="6">
        <f>SUM(AB$5:AB9)</f>
        <v>849.57394999999997</v>
      </c>
      <c r="AC57" s="6">
        <f>SUM(AC$5:AC9)</f>
        <v>762.83583399999998</v>
      </c>
      <c r="AD57" s="6">
        <f>SUM(AD$5:AD9)</f>
        <v>804.43478399999992</v>
      </c>
      <c r="AE57" s="6">
        <f>SUM(AE$5:AE9)</f>
        <v>816.47127200000011</v>
      </c>
      <c r="AF57" s="6">
        <f>SUM(AF$5:AF9)</f>
        <v>895.98489900000004</v>
      </c>
      <c r="AG57" s="6">
        <f>SUM(AG$5:AG9)</f>
        <v>1039.681294</v>
      </c>
      <c r="AH57" s="6">
        <f>SUM(AH$5:AH9)</f>
        <v>1211.1939450000002</v>
      </c>
      <c r="AI57" s="6">
        <f>SUM(AI$5:AI9)</f>
        <v>1322.9607569999996</v>
      </c>
      <c r="AJ57" s="6">
        <f>SUM(AJ$5:AJ9)</f>
        <v>1287.57167</v>
      </c>
      <c r="AK57" s="6">
        <f>SUM(AK$5:AK9)</f>
        <v>1163.4250040000002</v>
      </c>
      <c r="AL57" s="6">
        <f>SUM(AL$5:AL9)</f>
        <v>1182.9103269999998</v>
      </c>
      <c r="AM57" s="6">
        <f>SUM(AM$5:AM9)</f>
        <v>965.35230999999999</v>
      </c>
      <c r="AN57" s="6">
        <f>SUM(AN$5:AN9)</f>
        <v>820.42810600000007</v>
      </c>
      <c r="AO57" s="6">
        <f>SUM(AO$5:AO9)</f>
        <v>768.43990299999996</v>
      </c>
      <c r="AP57" s="6">
        <f>SUM(AP$5:AP9)</f>
        <v>805.92091900000003</v>
      </c>
      <c r="AQ57" s="6">
        <f>SUM(AQ$5:AQ9)</f>
        <v>817.51972600000011</v>
      </c>
      <c r="AR57" s="6">
        <f>SUM(AR$5:AR9)</f>
        <v>879.90481299999999</v>
      </c>
      <c r="AS57" s="6">
        <f>SUM(AS$5:AS9)</f>
        <v>1055.9369289999997</v>
      </c>
      <c r="AT57" s="6">
        <f>SUM(AT$5:AT9)</f>
        <v>1214.3987180000001</v>
      </c>
      <c r="AU57" s="6">
        <f>SUM(AU$5:AU9)</f>
        <v>1347.644673</v>
      </c>
      <c r="AV57" s="6">
        <f>SUM(AV$5:AV9)</f>
        <v>1304.7537840000002</v>
      </c>
      <c r="AW57" s="6">
        <f>SUM(AW$5:AW9)</f>
        <v>1104.9172239999996</v>
      </c>
      <c r="AX57" s="6">
        <f>SUM(AX$5:AX9)</f>
        <v>1063.5561150000003</v>
      </c>
      <c r="AY57" s="6">
        <f>SUM(AY$5:AY9)</f>
        <v>831.00101699999993</v>
      </c>
      <c r="AZ57" s="6">
        <f>SUM(AZ$5:AZ9)</f>
        <v>781.49884600000007</v>
      </c>
      <c r="BA57" s="6">
        <f>SUM(BA$5:BA9)</f>
        <v>724.45163799999989</v>
      </c>
      <c r="BB57" s="6">
        <f>SUM(BB$5:BB9)</f>
        <v>761.3140810000001</v>
      </c>
      <c r="BC57" s="6">
        <f>SUM(BC$5:BC9)</f>
        <v>783.01134100000002</v>
      </c>
      <c r="BD57" s="6">
        <f>SUM(BD$5:BD9)</f>
        <v>828.8921509999999</v>
      </c>
      <c r="BE57" s="6">
        <f>SUM(BE$5:BE9)</f>
        <v>975.6703480000001</v>
      </c>
      <c r="BF57" s="6">
        <f>SUM(BF$5:BF9)</f>
        <v>1114.7947929999996</v>
      </c>
      <c r="BG57" s="6">
        <f>SUM(BG$5:BG9)</f>
        <v>1291.5856319999998</v>
      </c>
      <c r="BH57" s="6">
        <f>SUM(BH$5:BH9)</f>
        <v>1319.2595800000001</v>
      </c>
      <c r="BI57" s="6">
        <f>SUM(BI$5:BI9)</f>
        <v>1117.2124239999998</v>
      </c>
      <c r="BJ57" s="6">
        <f>SUM(BJ$5:BJ9)</f>
        <v>1075.5600999999999</v>
      </c>
      <c r="BK57" s="6">
        <f>SUM(BK$5:BK9)</f>
        <v>884.830377</v>
      </c>
      <c r="BL57" s="6">
        <f>SUM(BL$5:BL9)</f>
        <v>824.23735500000009</v>
      </c>
      <c r="BM57" s="6">
        <f>SUM(BM$5:BM9)</f>
        <v>734.10640799999987</v>
      </c>
      <c r="BN57" s="6">
        <f>SUM(BN$5:BN9)</f>
        <v>770.45868800000028</v>
      </c>
      <c r="BO57" s="6">
        <f>SUM(BO$5:BO9)</f>
        <v>792.82699300000013</v>
      </c>
      <c r="BP57" s="6">
        <f>SUM(BP$5:BP9)</f>
        <v>832.42430799999977</v>
      </c>
      <c r="BQ57" s="6">
        <f>SUM(BQ$5:BQ9)</f>
        <v>957.33075700000018</v>
      </c>
      <c r="BR57" s="6">
        <f>SUM(BR$5:BR9)</f>
        <v>1161.5132189999999</v>
      </c>
      <c r="BS57" s="6">
        <f>SUM(BS$5:BS9)</f>
        <v>1373.7998560000001</v>
      </c>
      <c r="BT57" s="6">
        <f>SUM(BT$5:BT9)</f>
        <v>1246.5005130000002</v>
      </c>
      <c r="BU57" s="6">
        <f>SUM(BU$5:BU9)</f>
        <v>1029.7097479999998</v>
      </c>
      <c r="BV57" s="6">
        <f>SUM(BV$5:BV9)</f>
        <v>1070.8707929999998</v>
      </c>
      <c r="BW57" s="6">
        <f>SUM(BW$5:BW9)</f>
        <v>841.62752499999999</v>
      </c>
      <c r="BX57" s="6">
        <f>SUM(BX$5:BX9)</f>
        <v>831.90389299999958</v>
      </c>
      <c r="BY57" s="6">
        <f>SUM(BY$5:BY9)</f>
        <v>765.71691299999986</v>
      </c>
      <c r="BZ57" s="6">
        <f>SUM(BZ$5:BZ9)</f>
        <v>773.14571600000022</v>
      </c>
      <c r="CA57" s="6">
        <f>SUM(CA$5:CA9)</f>
        <v>788.0033820000001</v>
      </c>
      <c r="CB57" s="6">
        <f>SUM(CB$5:CB9)</f>
        <v>798.76371499999982</v>
      </c>
      <c r="CC57" s="6">
        <f>SUM(CC$5:CC9)</f>
        <v>915.05436400000008</v>
      </c>
      <c r="CD57" s="6">
        <f>SUM(CD$5:CD9)</f>
        <v>1012.9430369999999</v>
      </c>
      <c r="CE57" s="6">
        <f>SUM(CE$5:CE9)</f>
        <v>1178.245676</v>
      </c>
      <c r="CF57" s="6">
        <f>SUM(CF$5:CF9)</f>
        <v>1167.1860509999999</v>
      </c>
      <c r="CG57" s="6">
        <f>SUM(CG$5:CG9)</f>
        <v>1098.982972</v>
      </c>
      <c r="CH57" s="6">
        <f>SUM(CH$5:CH9)</f>
        <v>989.30438099999992</v>
      </c>
      <c r="CI57" s="6">
        <f>SUM(CI$5:CI9)</f>
        <v>886.52726400000006</v>
      </c>
      <c r="CJ57" s="6">
        <f>SUM(CJ$5:CJ9)</f>
        <v>819.99547099999984</v>
      </c>
      <c r="CK57" s="6">
        <f>SUM(CK$5:CK9)</f>
        <v>766.40384999999981</v>
      </c>
      <c r="CL57" s="6">
        <f>SUM(CL$5:CL9)</f>
        <v>779.93252500000006</v>
      </c>
      <c r="CM57" s="6">
        <f>SUM(CM$5:CM9)</f>
        <v>775.3950020000002</v>
      </c>
    </row>
    <row r="58" spans="2:91">
      <c r="B58" s="5" t="s">
        <v>95</v>
      </c>
      <c r="C58" s="6">
        <f>SUM(C$5:C10)</f>
        <v>950.09673799999996</v>
      </c>
      <c r="D58" s="6">
        <f>SUM(D$5:D10)</f>
        <v>892.83565099999998</v>
      </c>
      <c r="E58" s="6">
        <f>SUM(E$5:E10)</f>
        <v>816.05245600000001</v>
      </c>
      <c r="F58" s="6">
        <f>SUM(F$5:F10)</f>
        <v>829.86747600000001</v>
      </c>
      <c r="G58" s="6">
        <f>SUM(G$5:G10)</f>
        <v>832.18768699999998</v>
      </c>
      <c r="H58" s="6">
        <f>SUM(H$5:H10)</f>
        <v>867.92822949999993</v>
      </c>
      <c r="I58" s="6">
        <f>SUM(I$5:I10)</f>
        <v>1031.6488855</v>
      </c>
      <c r="J58" s="6">
        <f>SUM(J$5:J10)</f>
        <v>1259.4144705000001</v>
      </c>
      <c r="K58" s="6">
        <f>SUM(K$5:K10)</f>
        <v>1357.7394055</v>
      </c>
      <c r="L58" s="6">
        <f>SUM(L$5:L10)</f>
        <v>1320.0274059999999</v>
      </c>
      <c r="M58" s="6">
        <f>SUM(M$5:M10)</f>
        <v>1176.2893160000001</v>
      </c>
      <c r="N58" s="6">
        <f>SUM(N$5:N10)</f>
        <v>1225.340222</v>
      </c>
      <c r="O58" s="6">
        <f>SUM(O$5:O10)</f>
        <v>961.06401000000005</v>
      </c>
      <c r="P58" s="6">
        <f>SUM(P$5:P10)</f>
        <v>857.15405600000008</v>
      </c>
      <c r="Q58" s="6">
        <f>SUM(Q$5:Q10)</f>
        <v>818.16988700000002</v>
      </c>
      <c r="R58" s="6">
        <f>SUM(R$5:R10)</f>
        <v>838.45102200000008</v>
      </c>
      <c r="S58" s="6">
        <f>SUM(S$5:S10)</f>
        <v>851.30422199999998</v>
      </c>
      <c r="T58" s="6">
        <f>SUM(T$5:T10)</f>
        <v>863.44170900000006</v>
      </c>
      <c r="U58" s="6">
        <f>SUM(U$5:U10)</f>
        <v>1029.534465</v>
      </c>
      <c r="V58" s="6">
        <f>SUM(V$5:V10)</f>
        <v>1173.5875469999999</v>
      </c>
      <c r="W58" s="6">
        <f>SUM(W$5:W10)</f>
        <v>1273.2156510000002</v>
      </c>
      <c r="X58" s="6">
        <f>SUM(X$5:X10)</f>
        <v>1230.4916470000001</v>
      </c>
      <c r="Y58" s="6">
        <f>SUM(Y$5:Y10)</f>
        <v>1079.924448</v>
      </c>
      <c r="Z58" s="6">
        <f>SUM(Z$5:Z10)</f>
        <v>1118.1634689999998</v>
      </c>
      <c r="AA58" s="6">
        <f>SUM(AA$5:AA10)</f>
        <v>921.00485400000002</v>
      </c>
      <c r="AB58" s="6">
        <f>SUM(AB$5:AB10)</f>
        <v>849.57394999999997</v>
      </c>
      <c r="AC58" s="6">
        <f>SUM(AC$5:AC10)</f>
        <v>762.83583399999998</v>
      </c>
      <c r="AD58" s="6">
        <f>SUM(AD$5:AD10)</f>
        <v>804.43478399999992</v>
      </c>
      <c r="AE58" s="6">
        <f>SUM(AE$5:AE10)</f>
        <v>816.47127200000011</v>
      </c>
      <c r="AF58" s="6">
        <f>SUM(AF$5:AF10)</f>
        <v>895.98489900000004</v>
      </c>
      <c r="AG58" s="6">
        <f>SUM(AG$5:AG10)</f>
        <v>1039.681294</v>
      </c>
      <c r="AH58" s="6">
        <f>SUM(AH$5:AH10)</f>
        <v>1211.1939450000002</v>
      </c>
      <c r="AI58" s="6">
        <f>SUM(AI$5:AI10)</f>
        <v>1322.9607569999996</v>
      </c>
      <c r="AJ58" s="6">
        <f>SUM(AJ$5:AJ10)</f>
        <v>1287.57167</v>
      </c>
      <c r="AK58" s="6">
        <f>SUM(AK$5:AK10)</f>
        <v>1163.4250040000002</v>
      </c>
      <c r="AL58" s="6">
        <f>SUM(AL$5:AL10)</f>
        <v>1182.9103269999998</v>
      </c>
      <c r="AM58" s="6">
        <f>SUM(AM$5:AM10)</f>
        <v>965.35230999999999</v>
      </c>
      <c r="AN58" s="6">
        <f>SUM(AN$5:AN10)</f>
        <v>820.42810600000007</v>
      </c>
      <c r="AO58" s="6">
        <f>SUM(AO$5:AO10)</f>
        <v>768.43990299999996</v>
      </c>
      <c r="AP58" s="6">
        <f>SUM(AP$5:AP10)</f>
        <v>805.92091900000003</v>
      </c>
      <c r="AQ58" s="6">
        <f>SUM(AQ$5:AQ10)</f>
        <v>817.51972600000011</v>
      </c>
      <c r="AR58" s="6">
        <f>SUM(AR$5:AR10)</f>
        <v>879.90481299999999</v>
      </c>
      <c r="AS58" s="6">
        <f>SUM(AS$5:AS10)</f>
        <v>1055.9369289999997</v>
      </c>
      <c r="AT58" s="6">
        <f>SUM(AT$5:AT10)</f>
        <v>1214.3987180000001</v>
      </c>
      <c r="AU58" s="6">
        <f>SUM(AU$5:AU10)</f>
        <v>1347.644673</v>
      </c>
      <c r="AV58" s="6">
        <f>SUM(AV$5:AV10)</f>
        <v>1304.7537840000002</v>
      </c>
      <c r="AW58" s="6">
        <f>SUM(AW$5:AW10)</f>
        <v>1104.9172239999996</v>
      </c>
      <c r="AX58" s="6">
        <f>SUM(AX$5:AX10)</f>
        <v>1063.5561150000003</v>
      </c>
      <c r="AY58" s="6">
        <f>SUM(AY$5:AY10)</f>
        <v>831.00101699999993</v>
      </c>
      <c r="AZ58" s="6">
        <f>SUM(AZ$5:AZ10)</f>
        <v>781.49884600000007</v>
      </c>
      <c r="BA58" s="6">
        <f>SUM(BA$5:BA10)</f>
        <v>724.45163799999989</v>
      </c>
      <c r="BB58" s="6">
        <f>SUM(BB$5:BB10)</f>
        <v>761.3140810000001</v>
      </c>
      <c r="BC58" s="6">
        <f>SUM(BC$5:BC10)</f>
        <v>783.01134100000002</v>
      </c>
      <c r="BD58" s="6">
        <f>SUM(BD$5:BD10)</f>
        <v>828.8921509999999</v>
      </c>
      <c r="BE58" s="6">
        <f>SUM(BE$5:BE10)</f>
        <v>975.6703480000001</v>
      </c>
      <c r="BF58" s="6">
        <f>SUM(BF$5:BF10)</f>
        <v>1114.7947929999996</v>
      </c>
      <c r="BG58" s="6">
        <f>SUM(BG$5:BG10)</f>
        <v>1291.5856319999998</v>
      </c>
      <c r="BH58" s="6">
        <f>SUM(BH$5:BH10)</f>
        <v>1319.2595800000001</v>
      </c>
      <c r="BI58" s="6">
        <f>SUM(BI$5:BI10)</f>
        <v>1117.2124239999998</v>
      </c>
      <c r="BJ58" s="6">
        <f>SUM(BJ$5:BJ10)</f>
        <v>1075.5600999999999</v>
      </c>
      <c r="BK58" s="6">
        <f>SUM(BK$5:BK10)</f>
        <v>884.830377</v>
      </c>
      <c r="BL58" s="6">
        <f>SUM(BL$5:BL10)</f>
        <v>824.23735500000009</v>
      </c>
      <c r="BM58" s="6">
        <f>SUM(BM$5:BM10)</f>
        <v>734.10640799999987</v>
      </c>
      <c r="BN58" s="6">
        <f>SUM(BN$5:BN10)</f>
        <v>770.45868800000028</v>
      </c>
      <c r="BO58" s="6">
        <f>SUM(BO$5:BO10)</f>
        <v>792.82699300000013</v>
      </c>
      <c r="BP58" s="6">
        <f>SUM(BP$5:BP10)</f>
        <v>832.42430799999977</v>
      </c>
      <c r="BQ58" s="6">
        <f>SUM(BQ$5:BQ10)</f>
        <v>957.33075700000018</v>
      </c>
      <c r="BR58" s="6">
        <f>SUM(BR$5:BR10)</f>
        <v>1161.5132189999999</v>
      </c>
      <c r="BS58" s="6">
        <f>SUM(BS$5:BS10)</f>
        <v>1373.7998560000001</v>
      </c>
      <c r="BT58" s="6">
        <f>SUM(BT$5:BT10)</f>
        <v>1246.5005130000002</v>
      </c>
      <c r="BU58" s="6">
        <f>SUM(BU$5:BU10)</f>
        <v>1029.7097479999998</v>
      </c>
      <c r="BV58" s="6">
        <f>SUM(BV$5:BV10)</f>
        <v>1070.8707929999998</v>
      </c>
      <c r="BW58" s="6">
        <f>SUM(BW$5:BW10)</f>
        <v>841.62752499999999</v>
      </c>
      <c r="BX58" s="6">
        <f>SUM(BX$5:BX10)</f>
        <v>831.90389299999958</v>
      </c>
      <c r="BY58" s="6">
        <f>SUM(BY$5:BY10)</f>
        <v>765.71691299999986</v>
      </c>
      <c r="BZ58" s="6">
        <f>SUM(BZ$5:BZ10)</f>
        <v>773.14571600000022</v>
      </c>
      <c r="CA58" s="6">
        <f>SUM(CA$5:CA10)</f>
        <v>788.0033820000001</v>
      </c>
      <c r="CB58" s="6">
        <f>SUM(CB$5:CB10)</f>
        <v>798.76371499999982</v>
      </c>
      <c r="CC58" s="6">
        <f>SUM(CC$5:CC10)</f>
        <v>915.05436400000008</v>
      </c>
      <c r="CD58" s="6">
        <f>SUM(CD$5:CD10)</f>
        <v>1012.9430369999999</v>
      </c>
      <c r="CE58" s="6">
        <f>SUM(CE$5:CE10)</f>
        <v>1178.245676</v>
      </c>
      <c r="CF58" s="6">
        <f>SUM(CF$5:CF10)</f>
        <v>1167.1860509999999</v>
      </c>
      <c r="CG58" s="6">
        <f>SUM(CG$5:CG10)</f>
        <v>1098.982972</v>
      </c>
      <c r="CH58" s="6">
        <f>SUM(CH$5:CH10)</f>
        <v>989.30438099999992</v>
      </c>
      <c r="CI58" s="6">
        <f>SUM(CI$5:CI10)</f>
        <v>886.52726400000006</v>
      </c>
      <c r="CJ58" s="6">
        <f>SUM(CJ$5:CJ10)</f>
        <v>819.99547099999984</v>
      </c>
      <c r="CK58" s="6">
        <f>SUM(CK$5:CK10)</f>
        <v>766.40384999999981</v>
      </c>
      <c r="CL58" s="6">
        <f>SUM(CL$5:CL10)</f>
        <v>779.93252500000006</v>
      </c>
      <c r="CM58" s="6">
        <f>SUM(CM$5:CM10)</f>
        <v>775.3950020000002</v>
      </c>
    </row>
    <row r="59" spans="2:91">
      <c r="B59" s="19" t="s">
        <v>27</v>
      </c>
      <c r="C59" s="6">
        <f>C25</f>
        <v>987.87279788422506</v>
      </c>
      <c r="D59" s="6">
        <f t="shared" ref="D59:BJ59" si="39">D25</f>
        <v>868.97045596882504</v>
      </c>
      <c r="E59" s="6">
        <f t="shared" si="39"/>
        <v>810.88070536672649</v>
      </c>
      <c r="F59" s="6">
        <f t="shared" si="39"/>
        <v>802.70022345479379</v>
      </c>
      <c r="G59" s="6">
        <f t="shared" si="39"/>
        <v>809.31399177480216</v>
      </c>
      <c r="H59" s="6">
        <f t="shared" si="39"/>
        <v>864.63524300222412</v>
      </c>
      <c r="I59" s="6">
        <f t="shared" si="39"/>
        <v>1023.6429763299091</v>
      </c>
      <c r="J59" s="6">
        <f t="shared" si="39"/>
        <v>1232.619975090287</v>
      </c>
      <c r="K59" s="6">
        <f t="shared" si="39"/>
        <v>1353.2503482326631</v>
      </c>
      <c r="L59" s="6">
        <f t="shared" si="39"/>
        <v>1295.2240045149108</v>
      </c>
      <c r="M59" s="6">
        <f t="shared" si="39"/>
        <v>1174.3957017406963</v>
      </c>
      <c r="N59" s="6">
        <f t="shared" si="39"/>
        <v>1286.6030126115452</v>
      </c>
      <c r="O59" s="6">
        <f t="shared" si="39"/>
        <v>1017.0235693320851</v>
      </c>
      <c r="P59" s="6">
        <f t="shared" si="39"/>
        <v>867.06563086341816</v>
      </c>
      <c r="Q59" s="6">
        <f t="shared" si="39"/>
        <v>795.20363037517268</v>
      </c>
      <c r="R59" s="6">
        <f t="shared" si="39"/>
        <v>796.29594624767083</v>
      </c>
      <c r="S59" s="6">
        <f t="shared" si="39"/>
        <v>821.85871830732685</v>
      </c>
      <c r="T59" s="6">
        <f t="shared" si="39"/>
        <v>844.62798998406697</v>
      </c>
      <c r="U59" s="6">
        <f t="shared" si="39"/>
        <v>994.95519878683422</v>
      </c>
      <c r="V59" s="6">
        <f t="shared" si="39"/>
        <v>1167.2364680873247</v>
      </c>
      <c r="W59" s="6">
        <f t="shared" si="39"/>
        <v>1281.8323608310352</v>
      </c>
      <c r="X59" s="6">
        <f t="shared" si="39"/>
        <v>1247.3635703317723</v>
      </c>
      <c r="Y59" s="6">
        <f t="shared" si="39"/>
        <v>1110.9122454373971</v>
      </c>
      <c r="Z59" s="6">
        <f t="shared" si="39"/>
        <v>1194.380724283734</v>
      </c>
      <c r="AA59" s="6">
        <f t="shared" si="39"/>
        <v>900.23917466791522</v>
      </c>
      <c r="AB59" s="6">
        <f t="shared" si="39"/>
        <v>854.81390013658211</v>
      </c>
      <c r="AC59" s="6">
        <f t="shared" si="39"/>
        <v>796.64433362482691</v>
      </c>
      <c r="AD59" s="6">
        <f t="shared" si="39"/>
        <v>841.37407075232909</v>
      </c>
      <c r="AE59" s="6">
        <f t="shared" si="39"/>
        <v>828.05860969267314</v>
      </c>
      <c r="AF59" s="6">
        <f t="shared" si="39"/>
        <v>875.29738301593216</v>
      </c>
      <c r="AG59" s="6">
        <f t="shared" si="39"/>
        <v>1046.0580222131664</v>
      </c>
      <c r="AH59" s="6">
        <f t="shared" si="39"/>
        <v>1202.7324129126741</v>
      </c>
      <c r="AI59" s="6">
        <f t="shared" si="39"/>
        <v>1311.6072821689647</v>
      </c>
      <c r="AJ59" s="6">
        <f t="shared" si="39"/>
        <v>1270.7902786682275</v>
      </c>
      <c r="AK59" s="6">
        <f t="shared" si="39"/>
        <v>1153.8487895626038</v>
      </c>
      <c r="AL59" s="6">
        <f t="shared" si="39"/>
        <v>1145.0526017162672</v>
      </c>
      <c r="AM59" s="6">
        <f t="shared" si="39"/>
        <v>1028.1882226120906</v>
      </c>
      <c r="AN59" s="6">
        <f t="shared" si="39"/>
        <v>812.51238909163567</v>
      </c>
      <c r="AO59" s="6">
        <f t="shared" si="39"/>
        <v>806.11438787896168</v>
      </c>
      <c r="AP59" s="6">
        <f t="shared" si="39"/>
        <v>819.60168037536687</v>
      </c>
      <c r="AQ59" s="6">
        <f t="shared" si="39"/>
        <v>822.32853305795948</v>
      </c>
      <c r="AR59" s="6">
        <f t="shared" si="39"/>
        <v>870.90891884508437</v>
      </c>
      <c r="AS59" s="6">
        <f t="shared" si="39"/>
        <v>1041.2581471328365</v>
      </c>
      <c r="AT59" s="6">
        <f t="shared" si="39"/>
        <v>1179.2909441143051</v>
      </c>
      <c r="AU59" s="6">
        <f t="shared" si="39"/>
        <v>1318.3740244544369</v>
      </c>
      <c r="AV59" s="6">
        <f t="shared" si="39"/>
        <v>1287.7030047907026</v>
      </c>
      <c r="AW59" s="6">
        <f t="shared" si="39"/>
        <v>1113.8988035280076</v>
      </c>
      <c r="AX59" s="6">
        <f t="shared" si="39"/>
        <v>1117.2498974879713</v>
      </c>
      <c r="AY59" s="6">
        <f t="shared" si="39"/>
        <v>895.74249437334095</v>
      </c>
      <c r="AZ59" s="6">
        <f t="shared" si="39"/>
        <v>851.71507002561441</v>
      </c>
      <c r="BA59" s="6">
        <f t="shared" si="39"/>
        <v>794.15699404692259</v>
      </c>
      <c r="BB59" s="6">
        <f t="shared" si="39"/>
        <v>787.7303227637351</v>
      </c>
      <c r="BC59" s="6">
        <f t="shared" si="39"/>
        <v>801.3265715682677</v>
      </c>
      <c r="BD59" s="6">
        <f t="shared" si="39"/>
        <v>849.39454336713129</v>
      </c>
      <c r="BE59" s="6">
        <f t="shared" si="39"/>
        <v>999.21095805108803</v>
      </c>
      <c r="BF59" s="6">
        <f t="shared" si="39"/>
        <v>1131.2000996236859</v>
      </c>
      <c r="BG59" s="6">
        <f t="shared" si="39"/>
        <v>1304.6953450054298</v>
      </c>
      <c r="BH59" s="6">
        <f t="shared" si="39"/>
        <v>1340.4319707096308</v>
      </c>
      <c r="BI59" s="6">
        <f t="shared" si="39"/>
        <v>1148.8417855056703</v>
      </c>
      <c r="BJ59" s="6">
        <f t="shared" si="39"/>
        <v>1140.7075920715181</v>
      </c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  <c r="CL59" s="6"/>
      <c r="CM59" s="6"/>
    </row>
  </sheetData>
  <conditionalFormatting sqref="C33:BJ33 C28:AL28 AM25:BJ26 C29:D29 C30:F30 C31:I31 C32:P33 C35:BL35 C25:C28 D26:BJ28 C34:CM34 C25:CM25">
    <cfRule type="expression" dxfId="41" priority="34">
      <formula>NOT(#REF!=1)</formula>
    </cfRule>
  </conditionalFormatting>
  <conditionalFormatting sqref="C29:D29 C30:F30 C31:I31 C32:P33 C35:CM35 C27:BJ28 C34:AL34 C25:CM26">
    <cfRule type="expression" dxfId="40" priority="55">
      <formula>NOT(#REF!=1)</formula>
    </cfRule>
  </conditionalFormatting>
  <conditionalFormatting sqref="O27:AL27 C33:BJ33 AM27:BJ28 C28:AL28 C34:CM35">
    <cfRule type="expression" dxfId="39" priority="54">
      <formula>NOT(#REF!=1)</formula>
    </cfRule>
  </conditionalFormatting>
  <conditionalFormatting sqref="AM25:BJ26">
    <cfRule type="expression" dxfId="38" priority="53">
      <formula>NOT(#REF!=1)</formula>
    </cfRule>
  </conditionalFormatting>
  <conditionalFormatting sqref="AM25:BJ26">
    <cfRule type="expression" dxfId="37" priority="52">
      <formula>NOT(#REF!=1)</formula>
    </cfRule>
  </conditionalFormatting>
  <conditionalFormatting sqref="AM25:BJ26">
    <cfRule type="expression" dxfId="36" priority="51">
      <formula>NOT(#REF!=1)</formula>
    </cfRule>
  </conditionalFormatting>
  <conditionalFormatting sqref="C29:D29 C30:F30 C31:I31 C32:P33 C35:CM35 C34:AL34">
    <cfRule type="expression" dxfId="35" priority="50">
      <formula>NOT(#REF!=1)</formula>
    </cfRule>
  </conditionalFormatting>
  <conditionalFormatting sqref="C5:BJ5">
    <cfRule type="expression" dxfId="34" priority="6">
      <formula>NOT(#REF!=1)</formula>
    </cfRule>
  </conditionalFormatting>
  <conditionalFormatting sqref="C5:BJ5">
    <cfRule type="expression" dxfId="33" priority="5">
      <formula>NOT(#REF!=1)</formula>
    </cfRule>
  </conditionalFormatting>
  <conditionalFormatting sqref="C5:BJ5">
    <cfRule type="expression" dxfId="32" priority="4">
      <formula>NOT(#REF!=1)</formula>
    </cfRule>
  </conditionalFormatting>
  <conditionalFormatting sqref="C6:D6 C7:F7 C8:I8 C5:CH5 C9:P9">
    <cfRule type="expression" dxfId="31" priority="3">
      <formula>NOT(#REF!=1)</formula>
    </cfRule>
  </conditionalFormatting>
  <conditionalFormatting sqref="C6:D6 C7:F7 C8:I8 C5:CH5 C9:P9">
    <cfRule type="expression" dxfId="30" priority="2">
      <formula>NOT(#REF!=1)</formula>
    </cfRule>
  </conditionalFormatting>
  <conditionalFormatting sqref="CI5:CM5">
    <cfRule type="expression" dxfId="29" priority="1">
      <formula>NOT(#REF!=1)</formula>
    </cfRule>
  </conditionalFormatting>
  <pageMargins left="0.70866141732283472" right="0.70866141732283472" top="0.74803149606299213" bottom="0.74803149606299213" header="0.31496062992125984" footer="0.31496062992125984"/>
  <pageSetup paperSize="8" scale="2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CR58"/>
  <sheetViews>
    <sheetView workbookViewId="0">
      <pane xSplit="2" ySplit="4" topLeftCell="C5" activePane="bottomRight" state="frozen"/>
      <selection pane="topRight" activeCell="C1" sqref="C1"/>
      <selection pane="bottomLeft" activeCell="A3" sqref="A3"/>
      <selection pane="bottomRight"/>
    </sheetView>
  </sheetViews>
  <sheetFormatPr defaultRowHeight="15"/>
  <cols>
    <col min="1" max="1" width="8.28515625" customWidth="1"/>
    <col min="2" max="2" width="25" customWidth="1"/>
    <col min="3" max="3" width="11.28515625" customWidth="1"/>
    <col min="4" max="50" width="9.140625" customWidth="1"/>
    <col min="63" max="64" width="10.5703125" bestFit="1" customWidth="1"/>
  </cols>
  <sheetData>
    <row r="1" spans="1:96">
      <c r="B1" s="100" t="s">
        <v>135</v>
      </c>
    </row>
    <row r="3" spans="1:96">
      <c r="A3" s="1"/>
      <c r="B3" s="16" t="s">
        <v>11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</row>
    <row r="4" spans="1:96">
      <c r="A4" s="1"/>
      <c r="B4" s="2" t="s">
        <v>0</v>
      </c>
      <c r="C4" s="3">
        <v>38443</v>
      </c>
      <c r="D4" s="3">
        <v>38473</v>
      </c>
      <c r="E4" s="3">
        <v>38504</v>
      </c>
      <c r="F4" s="3">
        <v>38534</v>
      </c>
      <c r="G4" s="3">
        <v>38565</v>
      </c>
      <c r="H4" s="3">
        <v>38596</v>
      </c>
      <c r="I4" s="3">
        <v>38626</v>
      </c>
      <c r="J4" s="3">
        <v>38657</v>
      </c>
      <c r="K4" s="3">
        <v>38687</v>
      </c>
      <c r="L4" s="3">
        <v>38718</v>
      </c>
      <c r="M4" s="3">
        <v>38749</v>
      </c>
      <c r="N4" s="3">
        <v>38777</v>
      </c>
      <c r="O4" s="3">
        <v>38808</v>
      </c>
      <c r="P4" s="3">
        <v>38838</v>
      </c>
      <c r="Q4" s="3">
        <v>38869</v>
      </c>
      <c r="R4" s="3">
        <v>38899</v>
      </c>
      <c r="S4" s="3">
        <v>38930</v>
      </c>
      <c r="T4" s="3">
        <v>38961</v>
      </c>
      <c r="U4" s="3">
        <v>38991</v>
      </c>
      <c r="V4" s="3">
        <v>39022</v>
      </c>
      <c r="W4" s="3">
        <v>39052</v>
      </c>
      <c r="X4" s="3">
        <v>39083</v>
      </c>
      <c r="Y4" s="3">
        <v>39114</v>
      </c>
      <c r="Z4" s="3">
        <v>39142</v>
      </c>
      <c r="AA4" s="3">
        <v>39173</v>
      </c>
      <c r="AB4" s="3">
        <v>39203</v>
      </c>
      <c r="AC4" s="3">
        <v>39234</v>
      </c>
      <c r="AD4" s="3">
        <v>39264</v>
      </c>
      <c r="AE4" s="3">
        <v>39295</v>
      </c>
      <c r="AF4" s="3">
        <v>39326</v>
      </c>
      <c r="AG4" s="3">
        <v>39356</v>
      </c>
      <c r="AH4" s="3">
        <v>39387</v>
      </c>
      <c r="AI4" s="3">
        <v>39417</v>
      </c>
      <c r="AJ4" s="3">
        <v>39448</v>
      </c>
      <c r="AK4" s="3">
        <v>39479</v>
      </c>
      <c r="AL4" s="3">
        <v>39508</v>
      </c>
      <c r="AM4" s="3">
        <v>39539</v>
      </c>
      <c r="AN4" s="3">
        <v>39569</v>
      </c>
      <c r="AO4" s="3">
        <v>39600</v>
      </c>
      <c r="AP4" s="3">
        <v>39630</v>
      </c>
      <c r="AQ4" s="3">
        <v>39661</v>
      </c>
      <c r="AR4" s="3">
        <v>39692</v>
      </c>
      <c r="AS4" s="3">
        <v>39722</v>
      </c>
      <c r="AT4" s="3">
        <v>39753</v>
      </c>
      <c r="AU4" s="3">
        <v>39783</v>
      </c>
      <c r="AV4" s="3">
        <v>39814</v>
      </c>
      <c r="AW4" s="3">
        <v>39845</v>
      </c>
      <c r="AX4" s="3">
        <v>39873</v>
      </c>
      <c r="AY4" s="3">
        <v>39904</v>
      </c>
      <c r="AZ4" s="3">
        <v>39934</v>
      </c>
      <c r="BA4" s="3">
        <v>39965</v>
      </c>
      <c r="BB4" s="3">
        <v>39995</v>
      </c>
      <c r="BC4" s="3">
        <v>40026</v>
      </c>
      <c r="BD4" s="3">
        <v>40057</v>
      </c>
      <c r="BE4" s="3">
        <v>40087</v>
      </c>
      <c r="BF4" s="3">
        <v>40118</v>
      </c>
      <c r="BG4" s="3">
        <v>40148</v>
      </c>
      <c r="BH4" s="3">
        <v>40179</v>
      </c>
      <c r="BI4" s="3">
        <v>40210</v>
      </c>
      <c r="BJ4" s="3">
        <v>40238</v>
      </c>
      <c r="BK4" s="3">
        <v>40269</v>
      </c>
      <c r="BL4" s="3">
        <v>40299</v>
      </c>
      <c r="BM4" s="3">
        <v>40330</v>
      </c>
      <c r="BN4" s="3">
        <v>40360</v>
      </c>
      <c r="BO4" s="3">
        <v>40391</v>
      </c>
      <c r="BP4" s="3">
        <v>40422</v>
      </c>
      <c r="BQ4" s="3">
        <v>40452</v>
      </c>
      <c r="BR4" s="3">
        <v>40483</v>
      </c>
      <c r="BS4" s="3">
        <v>40513</v>
      </c>
      <c r="BT4" s="3">
        <v>40544</v>
      </c>
      <c r="BU4" s="3">
        <v>40575</v>
      </c>
      <c r="BV4" s="3">
        <v>40603</v>
      </c>
      <c r="BW4" s="3">
        <v>40634</v>
      </c>
      <c r="BX4" s="3">
        <v>40664</v>
      </c>
      <c r="BY4" s="3">
        <v>40695</v>
      </c>
      <c r="BZ4" s="3">
        <v>40725</v>
      </c>
      <c r="CA4" s="3">
        <v>40756</v>
      </c>
      <c r="CB4" s="3">
        <v>40787</v>
      </c>
      <c r="CC4" s="3">
        <v>40817</v>
      </c>
      <c r="CD4" s="3">
        <v>40848</v>
      </c>
      <c r="CE4" s="3">
        <v>40878</v>
      </c>
      <c r="CF4" s="3">
        <v>40909</v>
      </c>
      <c r="CG4" s="3">
        <v>40940</v>
      </c>
      <c r="CH4" s="3">
        <v>40969</v>
      </c>
      <c r="CI4" s="3">
        <v>41000</v>
      </c>
      <c r="CJ4" s="3">
        <v>41030</v>
      </c>
      <c r="CK4" s="3">
        <v>41061</v>
      </c>
      <c r="CL4" s="3">
        <v>41091</v>
      </c>
      <c r="CM4" s="4">
        <v>41122</v>
      </c>
      <c r="CN4" s="1"/>
      <c r="CO4" s="1"/>
      <c r="CP4" s="1"/>
      <c r="CQ4" s="1"/>
      <c r="CR4" s="1"/>
    </row>
    <row r="5" spans="1:96">
      <c r="A5" s="1"/>
      <c r="B5" s="5" t="s">
        <v>1</v>
      </c>
      <c r="C5" s="20">
        <f>'Approach C SF Normalisation'!C5</f>
        <v>962.90448300000003</v>
      </c>
      <c r="D5" s="20">
        <f>'Approach C SF Normalisation'!D5</f>
        <v>909.11441500000001</v>
      </c>
      <c r="E5" s="20">
        <f>'Approach C SF Normalisation'!E5</f>
        <v>803.929936</v>
      </c>
      <c r="F5" s="20">
        <f>'Approach C SF Normalisation'!F5</f>
        <v>824.66359900000009</v>
      </c>
      <c r="G5" s="20">
        <f>'Approach C SF Normalisation'!G5</f>
        <v>824.05538000000001</v>
      </c>
      <c r="H5" s="20">
        <f>'Approach C SF Normalisation'!H5</f>
        <v>856.62667750000003</v>
      </c>
      <c r="I5" s="20">
        <f>'Approach C SF Normalisation'!I5</f>
        <v>1020.4384865000001</v>
      </c>
      <c r="J5" s="20">
        <f>'Approach C SF Normalisation'!J5</f>
        <v>1247.912615</v>
      </c>
      <c r="K5" s="20">
        <f>'Approach C SF Normalisation'!K5</f>
        <v>1346.484563</v>
      </c>
      <c r="L5" s="20">
        <f>'Approach C SF Normalisation'!L5</f>
        <v>1328.083042</v>
      </c>
      <c r="M5" s="20">
        <f>'Approach C SF Normalisation'!M5</f>
        <v>1182.3119220000001</v>
      </c>
      <c r="N5" s="20">
        <f>'Approach C SF Normalisation'!N5</f>
        <v>1244.111846</v>
      </c>
      <c r="O5" s="21">
        <f>'Approach C SF Normalisation'!O5</f>
        <v>983.860006</v>
      </c>
      <c r="P5" s="21">
        <f>'Approach C SF Normalisation'!P5</f>
        <v>865.52413999999999</v>
      </c>
      <c r="Q5" s="21">
        <f>'Approach C SF Normalisation'!Q5</f>
        <v>819.29592200000002</v>
      </c>
      <c r="R5" s="21">
        <f>'Approach C SF Normalisation'!R5</f>
        <v>828.86467200000004</v>
      </c>
      <c r="S5" s="21">
        <f>'Approach C SF Normalisation'!S5</f>
        <v>837.08537999999999</v>
      </c>
      <c r="T5" s="21">
        <f>'Approach C SF Normalisation'!T5</f>
        <v>853.58927099999994</v>
      </c>
      <c r="U5" s="21">
        <f>'Approach C SF Normalisation'!U5</f>
        <v>1028.759742</v>
      </c>
      <c r="V5" s="21">
        <f>'Approach C SF Normalisation'!V5</f>
        <v>1179.057006</v>
      </c>
      <c r="W5" s="21">
        <f>'Approach C SF Normalisation'!W5</f>
        <v>1281.4821320000001</v>
      </c>
      <c r="X5" s="21">
        <f>'Approach C SF Normalisation'!X5</f>
        <v>1247.6644680000002</v>
      </c>
      <c r="Y5" s="21">
        <f>'Approach C SF Normalisation'!Y5</f>
        <v>1103.6293880000001</v>
      </c>
      <c r="Z5" s="21">
        <f>'Approach C SF Normalisation'!Z5</f>
        <v>1137.9399960000001</v>
      </c>
      <c r="AA5" s="22">
        <f>'Approach C SF Normalisation'!AA5</f>
        <v>933.402738</v>
      </c>
      <c r="AB5" s="22">
        <f>'Approach C SF Normalisation'!AB5</f>
        <v>856.35539099999994</v>
      </c>
      <c r="AC5" s="22">
        <f>'Approach C SF Normalisation'!AC5</f>
        <v>772.55204200000003</v>
      </c>
      <c r="AD5" s="22">
        <f>'Approach C SF Normalisation'!AD5</f>
        <v>808.80534499999999</v>
      </c>
      <c r="AE5" s="22">
        <f>'Approach C SF Normalisation'!AE5</f>
        <v>812.83194800000001</v>
      </c>
      <c r="AF5" s="22">
        <f>'Approach C SF Normalisation'!AF5</f>
        <v>866.33610199999998</v>
      </c>
      <c r="AG5" s="22">
        <f>'Approach C SF Normalisation'!AG5</f>
        <v>1012.2534790000001</v>
      </c>
      <c r="AH5" s="22">
        <f>'Approach C SF Normalisation'!AH5</f>
        <v>1190.911875</v>
      </c>
      <c r="AI5" s="22">
        <f>'Approach C SF Normalisation'!AI5</f>
        <v>1311.9575109999998</v>
      </c>
      <c r="AJ5" s="22">
        <f>'Approach C SF Normalisation'!AJ5</f>
        <v>1270.4893810000001</v>
      </c>
      <c r="AK5" s="22">
        <f>'Approach C SF Normalisation'!AK5</f>
        <v>1161.1316470000002</v>
      </c>
      <c r="AL5" s="22">
        <f>'Approach C SF Normalisation'!AL5</f>
        <v>1201.49333</v>
      </c>
      <c r="AM5" s="23">
        <f>'Approach C SF Normalisation'!AM5</f>
        <v>996.46173199999998</v>
      </c>
      <c r="AN5" s="23">
        <f>'Approach C SF Normalisation'!AN5</f>
        <v>838.34887500000002</v>
      </c>
      <c r="AO5" s="23">
        <f>'Approach C SF Normalisation'!AO5</f>
        <v>777.59296400000005</v>
      </c>
      <c r="AP5" s="23">
        <f>'Approach C SF Normalisation'!AP5</f>
        <v>809.02313600000002</v>
      </c>
      <c r="AQ5" s="23">
        <f>'Approach C SF Normalisation'!AQ5</f>
        <v>808.67079899999999</v>
      </c>
      <c r="AR5" s="23">
        <f>'Approach C SF Normalisation'!AR5</f>
        <v>870.48860500000001</v>
      </c>
      <c r="AS5" s="23">
        <f>'Approach C SF Normalisation'!AS5</f>
        <v>1051.069058</v>
      </c>
      <c r="AT5" s="23">
        <f>'Approach C SF Normalisation'!AT5</f>
        <v>1212.3186170000001</v>
      </c>
      <c r="AU5" s="23">
        <f>'Approach C SF Normalisation'!AU5</f>
        <v>1357.7618459999999</v>
      </c>
      <c r="AV5" s="23">
        <f>'Approach C SF Normalisation'!AV5</f>
        <v>1339.8872690000001</v>
      </c>
      <c r="AW5" s="23">
        <f>'Approach C SF Normalisation'!AW5</f>
        <v>1159.5816459999999</v>
      </c>
      <c r="AX5" s="23">
        <f>'Approach C SF Normalisation'!AX5</f>
        <v>1140.026818</v>
      </c>
      <c r="AY5" s="24">
        <f>'Approach C SF Normalisation'!AY5</f>
        <v>907.41279000000009</v>
      </c>
      <c r="AZ5" s="24">
        <f>'Approach C SF Normalisation'!AZ5</f>
        <v>846.29587100000003</v>
      </c>
      <c r="BA5" s="24">
        <f>'Approach C SF Normalisation'!BA5</f>
        <v>772.458077</v>
      </c>
      <c r="BB5" s="24">
        <f>'Approach C SF Normalisation'!BB5</f>
        <v>794.18391299999996</v>
      </c>
      <c r="BC5" s="24">
        <f>'Approach C SF Normalisation'!BC5</f>
        <v>795.03903400000002</v>
      </c>
      <c r="BD5" s="24">
        <f>'Approach C SF Normalisation'!BD5</f>
        <v>830.81527700000004</v>
      </c>
      <c r="BE5" s="24">
        <f>'Approach C SF Normalisation'!BE5</f>
        <v>976.84995200000003</v>
      </c>
      <c r="BF5" s="24">
        <f>'Approach C SF Normalisation'!BF5</f>
        <v>1117.5353479999999</v>
      </c>
      <c r="BG5" s="24">
        <f>'Approach C SF Normalisation'!BG5</f>
        <v>1294.1862209999999</v>
      </c>
      <c r="BH5" s="24">
        <f>'Approach C SF Normalisation'!BH5</f>
        <v>1332.8655000000001</v>
      </c>
      <c r="BI5" s="24">
        <f>'Approach C SF Normalisation'!BI5</f>
        <v>1143.4178929999998</v>
      </c>
      <c r="BJ5" s="24">
        <f>'Approach C SF Normalisation'!BJ5</f>
        <v>1115.0390709999999</v>
      </c>
      <c r="BK5" s="42">
        <f>'Approach C SF Normalisation'!BK5</f>
        <v>929.42448999999999</v>
      </c>
      <c r="BL5" s="42">
        <f>'Approach C SF Normalisation'!BL5</f>
        <v>864.49661300000002</v>
      </c>
      <c r="BM5" s="42">
        <f>'Approach C SF Normalisation'!BM5</f>
        <v>762.88505399999997</v>
      </c>
      <c r="BN5" s="42">
        <f>'Approach C SF Normalisation'!BN5</f>
        <v>791.305432</v>
      </c>
      <c r="BO5" s="42">
        <f>'Approach C SF Normalisation'!BO5</f>
        <v>800.54239100000007</v>
      </c>
      <c r="BP5" s="42">
        <f>'Approach C SF Normalisation'!BP5</f>
        <v>832.61818699999992</v>
      </c>
      <c r="BQ5" s="42">
        <f>'Approach C SF Normalisation'!BQ5</f>
        <v>958.16859699999998</v>
      </c>
      <c r="BR5" s="42">
        <f>'Approach C SF Normalisation'!BR5</f>
        <v>1163.573879</v>
      </c>
      <c r="BS5" s="42">
        <f>'Approach C SF Normalisation'!BS5</f>
        <v>1376.041185</v>
      </c>
      <c r="BT5" s="42">
        <f>'Approach C SF Normalisation'!BT5</f>
        <v>1253.2044820000001</v>
      </c>
      <c r="BU5" s="42">
        <f>'Approach C SF Normalisation'!BU5</f>
        <v>1047.7809549999999</v>
      </c>
      <c r="BV5" s="42">
        <f>'Approach C SF Normalisation'!BV5</f>
        <v>1096.536685</v>
      </c>
      <c r="BW5" s="33">
        <f>'Approach C SF Normalisation'!BW5</f>
        <v>867.73994099999993</v>
      </c>
      <c r="BX5" s="33">
        <f>'Approach C SF Normalisation'!BX5</f>
        <v>846.65193799999997</v>
      </c>
      <c r="BY5" s="33">
        <f>'Approach C SF Normalisation'!BY5</f>
        <v>785.98194699999999</v>
      </c>
      <c r="BZ5" s="33">
        <f>'Approach C SF Normalisation'!BZ5</f>
        <v>799.01594999999998</v>
      </c>
      <c r="CA5" s="33">
        <f>'Approach C SF Normalisation'!CA5</f>
        <v>806.124326</v>
      </c>
      <c r="CB5" s="33">
        <f>'Approach C SF Normalisation'!CB5</f>
        <v>807.90660099999991</v>
      </c>
      <c r="CC5" s="33">
        <f>'Approach C SF Normalisation'!CC5</f>
        <v>925.84014000000002</v>
      </c>
      <c r="CD5" s="33">
        <f>'Approach C SF Normalisation'!CD5</f>
        <v>1025.026022</v>
      </c>
      <c r="CE5" s="33">
        <f>'Approach C SF Normalisation'!CE5</f>
        <v>1189.860576</v>
      </c>
      <c r="CF5" s="33">
        <f>'Approach C SF Normalisation'!CF5</f>
        <v>1178.28117</v>
      </c>
      <c r="CG5" s="33">
        <f>'Approach C SF Normalisation'!CG5</f>
        <v>1114.8934510000001</v>
      </c>
      <c r="CH5" s="33">
        <f>'Approach C SF Normalisation'!CH5</f>
        <v>1009.374996</v>
      </c>
      <c r="CI5" s="59">
        <f>'Approach C SF Normalisation'!CI5</f>
        <v>909.89132399999994</v>
      </c>
      <c r="CJ5" s="59">
        <f>'Approach C SF Normalisation'!CJ5</f>
        <v>845.60162800000001</v>
      </c>
      <c r="CK5" s="59">
        <f>'Approach C SF Normalisation'!CK5</f>
        <v>786.10436600000003</v>
      </c>
      <c r="CL5" s="59">
        <f>'Approach C SF Normalisation'!CL5</f>
        <v>794.38475799999992</v>
      </c>
      <c r="CM5" s="59">
        <f>'Approach C SF Normalisation'!CM5</f>
        <v>786.09810600000003</v>
      </c>
      <c r="CN5" s="1"/>
      <c r="CO5" s="1"/>
      <c r="CP5" s="1"/>
      <c r="CQ5" s="1"/>
      <c r="CR5" s="1"/>
    </row>
    <row r="6" spans="1:96">
      <c r="A6" s="1"/>
      <c r="B6" s="5" t="s">
        <v>2</v>
      </c>
      <c r="C6" s="33">
        <f>'Approach C SF Normalisation'!C6</f>
        <v>0</v>
      </c>
      <c r="D6" s="33">
        <f>'Approach C SF Normalisation'!D6</f>
        <v>2.9705999999986687E-2</v>
      </c>
      <c r="E6" s="34">
        <f>'Approach C SF Normalisation'!E6</f>
        <v>12.654011000000001</v>
      </c>
      <c r="F6" s="34">
        <f>'Approach C SF Normalisation'!F6</f>
        <v>2.2503249999999997</v>
      </c>
      <c r="G6" s="34">
        <f>'Approach C SF Normalisation'!G6</f>
        <v>3.7933690000000002</v>
      </c>
      <c r="H6" s="34">
        <f>'Approach C SF Normalisation'!H6</f>
        <v>3.4697450000000001</v>
      </c>
      <c r="I6" s="34">
        <f>'Approach C SF Normalisation'!I6</f>
        <v>2.8199940000000003</v>
      </c>
      <c r="J6" s="34">
        <f>'Approach C SF Normalisation'!J6</f>
        <v>0.10041549999996846</v>
      </c>
      <c r="K6" s="34">
        <f>'Approach C SF Normalisation'!K6</f>
        <v>0.10041549999985477</v>
      </c>
      <c r="L6" s="34">
        <f>'Approach C SF Normalisation'!L6</f>
        <v>-4.5361400000000005</v>
      </c>
      <c r="M6" s="34">
        <f>'Approach C SF Normalisation'!M6</f>
        <v>-3.9882140000000001</v>
      </c>
      <c r="N6" s="34">
        <f>'Approach C SF Normalisation'!N6</f>
        <v>-8.362108000000001</v>
      </c>
      <c r="O6" s="34">
        <f>'Approach C SF Normalisation'!O6</f>
        <v>-6.4157630000000001</v>
      </c>
      <c r="P6" s="34">
        <f>'Approach C SF Normalisation'!P6</f>
        <v>-0.681064</v>
      </c>
      <c r="Q6" s="35">
        <f>'Approach C SF Normalisation'!Q6</f>
        <v>3.611764</v>
      </c>
      <c r="R6" s="35">
        <f>'Approach C SF Normalisation'!R6</f>
        <v>6.2299420000000003</v>
      </c>
      <c r="S6" s="35">
        <f>'Approach C SF Normalisation'!S6</f>
        <v>4.2154539999999994</v>
      </c>
      <c r="T6" s="35">
        <f>'Approach C SF Normalisation'!T6</f>
        <v>0.47702499999999998</v>
      </c>
      <c r="U6" s="35">
        <f>'Approach C SF Normalisation'!U6</f>
        <v>-1.7829710000000001</v>
      </c>
      <c r="V6" s="35">
        <f>'Approach C SF Normalisation'!V6</f>
        <v>-1.368466</v>
      </c>
      <c r="W6" s="35">
        <f>'Approach C SF Normalisation'!W6</f>
        <v>-4.1005640000000003</v>
      </c>
      <c r="X6" s="35">
        <f>'Approach C SF Normalisation'!X6</f>
        <v>-7.6937879999999996</v>
      </c>
      <c r="Y6" s="35">
        <f>'Approach C SF Normalisation'!Y6</f>
        <v>-8.0772870000000001</v>
      </c>
      <c r="Z6" s="35">
        <f>'Approach C SF Normalisation'!Z6</f>
        <v>-4.3171620000000006</v>
      </c>
      <c r="AA6" s="35">
        <f>'Approach C SF Normalisation'!AA6</f>
        <v>-1.503063</v>
      </c>
      <c r="AB6" s="35">
        <f>'Approach C SF Normalisation'!AB6</f>
        <v>-0.25847899999999996</v>
      </c>
      <c r="AC6" s="36">
        <f>'Approach C SF Normalisation'!AC6</f>
        <v>-2.0271439999999998</v>
      </c>
      <c r="AD6" s="36">
        <f>'Approach C SF Normalisation'!AD6</f>
        <v>1.4922690000000001</v>
      </c>
      <c r="AE6" s="36">
        <f>'Approach C SF Normalisation'!AE6</f>
        <v>5.3625609999999995</v>
      </c>
      <c r="AF6" s="36">
        <f>'Approach C SF Normalisation'!AF6</f>
        <v>12.831811</v>
      </c>
      <c r="AG6" s="36">
        <f>'Approach C SF Normalisation'!AG6</f>
        <v>5.4520189999999999</v>
      </c>
      <c r="AH6" s="36">
        <f>'Approach C SF Normalisation'!AH6</f>
        <v>4.0103119999999999</v>
      </c>
      <c r="AI6" s="36">
        <f>'Approach C SF Normalisation'!AI6</f>
        <v>-0.49668299999999999</v>
      </c>
      <c r="AJ6" s="36">
        <f>'Approach C SF Normalisation'!AJ6</f>
        <v>4.2545770000000003</v>
      </c>
      <c r="AK6" s="36">
        <f>'Approach C SF Normalisation'!AK6</f>
        <v>-6.7984489999999997</v>
      </c>
      <c r="AL6" s="36">
        <f>'Approach C SF Normalisation'!AL6</f>
        <v>-7.8010349999999997</v>
      </c>
      <c r="AM6" s="36">
        <f>'Approach C SF Normalisation'!AM6</f>
        <v>-7.164326</v>
      </c>
      <c r="AN6" s="36">
        <f>'Approach C SF Normalisation'!AN6</f>
        <v>-3.8633950000000001</v>
      </c>
      <c r="AO6" s="37">
        <f>'Approach C SF Normalisation'!AO6</f>
        <v>-0.35944700000004559</v>
      </c>
      <c r="AP6" s="37">
        <f>'Approach C SF Normalisation'!AP6</f>
        <v>3.4014329999999973</v>
      </c>
      <c r="AQ6" s="37">
        <f>'Approach C SF Normalisation'!AQ6</f>
        <v>8.9198770000000422</v>
      </c>
      <c r="AR6" s="37">
        <f>'Approach C SF Normalisation'!AR6</f>
        <v>5.1917799999999943</v>
      </c>
      <c r="AS6" s="37">
        <f>'Approach C SF Normalisation'!AS6</f>
        <v>4.9025930000000244</v>
      </c>
      <c r="AT6" s="37">
        <f>'Approach C SF Normalisation'!AT6</f>
        <v>3.0535149999999476</v>
      </c>
      <c r="AU6" s="37">
        <f>'Approach C SF Normalisation'!AU6</f>
        <v>-1.4152999999998883</v>
      </c>
      <c r="AV6" s="37">
        <f>'Approach C SF Normalisation'!AV6</f>
        <v>-10.570412999999917</v>
      </c>
      <c r="AW6" s="37">
        <f>'Approach C SF Normalisation'!AW6</f>
        <v>-17.518076000000065</v>
      </c>
      <c r="AX6" s="37">
        <f>'Approach C SF Normalisation'!AX6</f>
        <v>-18.645757999999887</v>
      </c>
      <c r="AY6" s="37">
        <f>'Approach C SF Normalisation'!AY6</f>
        <v>-14.993907000000036</v>
      </c>
      <c r="AZ6" s="37">
        <f>'Approach C SF Normalisation'!AZ6</f>
        <v>-9.8077559999999266</v>
      </c>
      <c r="BA6" s="38">
        <f>'Approach C SF Normalisation'!BA6</f>
        <v>-4.1450909999999794</v>
      </c>
      <c r="BB6" s="38">
        <f>'Approach C SF Normalisation'!BB6</f>
        <v>0.80886599999996633</v>
      </c>
      <c r="BC6" s="38">
        <f>'Approach C SF Normalisation'!BC6</f>
        <v>3.1463129999999637</v>
      </c>
      <c r="BD6" s="38">
        <f>'Approach C SF Normalisation'!BD6</f>
        <v>4.4163350000000037</v>
      </c>
      <c r="BE6" s="38">
        <f>'Approach C SF Normalisation'!BE6</f>
        <v>3.1544840000000249</v>
      </c>
      <c r="BF6" s="38">
        <f>'Approach C SF Normalisation'!BF6</f>
        <v>2.6733209999999872</v>
      </c>
      <c r="BG6" s="38">
        <f>'Approach C SF Normalisation'!BG6</f>
        <v>1.9986239999999498</v>
      </c>
      <c r="BH6" s="38">
        <f>'Approach C SF Normalisation'!BH6</f>
        <v>-3.9618800000000647</v>
      </c>
      <c r="BI6" s="38">
        <f>'Approach C SF Normalisation'!BI6</f>
        <v>-8.1686760000000049</v>
      </c>
      <c r="BJ6" s="38">
        <f>'Approach C SF Normalisation'!BJ6</f>
        <v>-10.323646999999937</v>
      </c>
      <c r="BK6" s="38">
        <f>'Approach C SF Normalisation'!BK6</f>
        <v>-8.401540999999952</v>
      </c>
      <c r="BL6" s="38">
        <f>'Approach C SF Normalisation'!BL6</f>
        <v>-5.466188000000102</v>
      </c>
      <c r="BM6" s="39">
        <f>'Approach C SF Normalisation'!BM6</f>
        <v>-1.865949999999998</v>
      </c>
      <c r="BN6" s="39">
        <f>'Approach C SF Normalisation'!BN6</f>
        <v>0.24869100000000799</v>
      </c>
      <c r="BO6" s="39">
        <f>'Approach C SF Normalisation'!BO6</f>
        <v>2.7618939999999839</v>
      </c>
      <c r="BP6" s="39">
        <f>'Approach C SF Normalisation'!BP6</f>
        <v>3.9337320000000773</v>
      </c>
      <c r="BQ6" s="39">
        <f>'Approach C SF Normalisation'!BQ6</f>
        <v>2.7461669999999003</v>
      </c>
      <c r="BR6" s="39">
        <f>'Approach C SF Normalisation'!BR6</f>
        <v>1.6371189999999842</v>
      </c>
      <c r="BS6" s="39">
        <f>'Approach C SF Normalisation'!BS6</f>
        <v>1.6532210000000305</v>
      </c>
      <c r="BT6" s="39">
        <f>'Approach C SF Normalisation'!BT6</f>
        <v>-3.4274120000000039</v>
      </c>
      <c r="BU6" s="39">
        <f>'Approach C SF Normalisation'!BU6</f>
        <v>-6.6569540000000416</v>
      </c>
      <c r="BV6" s="39">
        <f>'Approach C SF Normalisation'!BV6</f>
        <v>-5.1834069999999883</v>
      </c>
      <c r="BW6" s="39">
        <f>'Approach C SF Normalisation'!BW6</f>
        <v>-3.6641740000000027</v>
      </c>
      <c r="BX6" s="39">
        <f>'Approach C SF Normalisation'!BX6</f>
        <v>-0.9840590000001157</v>
      </c>
      <c r="BY6" s="40">
        <f>'Approach C SF Normalisation'!BY6</f>
        <v>-1.6796040000000403</v>
      </c>
      <c r="BZ6" s="40">
        <f>'Approach C SF Normalisation'!BZ6</f>
        <v>-0.91336200000000645</v>
      </c>
      <c r="CA6" s="40">
        <f>'Approach C SF Normalisation'!CA6</f>
        <v>-0.4052159999999958</v>
      </c>
      <c r="CB6" s="40">
        <f>'Approach C SF Normalisation'!CB6</f>
        <v>0.38617900000008376</v>
      </c>
      <c r="CC6" s="40">
        <f>'Approach C SF Normalisation'!CC6</f>
        <v>-0.16611700000009932</v>
      </c>
      <c r="CD6" s="40">
        <f>'Approach C SF Normalisation'!CD6</f>
        <v>0.23404700000003231</v>
      </c>
      <c r="CE6" s="40">
        <f>'Approach C SF Normalisation'!CE6</f>
        <v>0.10594700000001467</v>
      </c>
      <c r="CF6" s="40">
        <f>'Approach C SF Normalisation'!CF6</f>
        <v>-3.358410000000049</v>
      </c>
      <c r="CG6" s="40">
        <f>'Approach C SF Normalisation'!CG6</f>
        <v>-5.2209810000001653</v>
      </c>
      <c r="CH6" s="40">
        <f>'Approach C SF Normalisation'!CH6</f>
        <v>-5.4027280000000246</v>
      </c>
      <c r="CI6" s="40">
        <f>'Approach C SF Normalisation'!CI6</f>
        <v>-6.4013310000000274</v>
      </c>
      <c r="CJ6" s="40">
        <f>'Approach C SF Normalisation'!CJ6</f>
        <v>-4.9927619999999706</v>
      </c>
      <c r="CK6" s="41">
        <f>'Approach C SF Normalisation'!CK6</f>
        <v>0.54472999999995864</v>
      </c>
      <c r="CL6" s="41">
        <f>'Approach C SF Normalisation'!CL6</f>
        <v>0.74513400000000729</v>
      </c>
      <c r="CM6" s="41">
        <f>'Approach C SF Normalisation'!CM6</f>
        <v>0.70461699999998473</v>
      </c>
      <c r="CN6" s="1"/>
      <c r="CO6" s="1"/>
      <c r="CP6" s="1"/>
      <c r="CQ6" s="1"/>
      <c r="CR6" s="1"/>
    </row>
    <row r="7" spans="1:96">
      <c r="A7" s="1"/>
      <c r="B7" s="5" t="s">
        <v>3</v>
      </c>
      <c r="C7" s="33">
        <f>'Approach C SF Normalisation'!C7</f>
        <v>-7.3817330000000041</v>
      </c>
      <c r="D7" s="33">
        <f>'Approach C SF Normalisation'!D7</f>
        <v>-8.1544850000000011</v>
      </c>
      <c r="E7" s="33">
        <f>'Approach C SF Normalisation'!E7</f>
        <v>-3.6402000000002488E-2</v>
      </c>
      <c r="F7" s="33">
        <f>'Approach C SF Normalisation'!F7</f>
        <v>4.2808550000000132</v>
      </c>
      <c r="G7" s="34">
        <f>'Approach C SF Normalisation'!G7</f>
        <v>2.6437489999999997</v>
      </c>
      <c r="H7" s="34">
        <f>'Approach C SF Normalisation'!H7</f>
        <v>5.4569719999999995</v>
      </c>
      <c r="I7" s="34">
        <f>'Approach C SF Normalisation'!I7</f>
        <v>6.6421650000000003</v>
      </c>
      <c r="J7" s="34">
        <f>'Approach C SF Normalisation'!J7</f>
        <v>6.112444</v>
      </c>
      <c r="K7" s="34">
        <f>'Approach C SF Normalisation'!K7</f>
        <v>4.881564</v>
      </c>
      <c r="L7" s="34">
        <f>'Approach C SF Normalisation'!L7</f>
        <v>-1.009251999999961</v>
      </c>
      <c r="M7" s="34">
        <f>'Approach C SF Normalisation'!M7</f>
        <v>-3.7321170000000001</v>
      </c>
      <c r="N7" s="34">
        <f>'Approach C SF Normalisation'!N7</f>
        <v>-12.211001</v>
      </c>
      <c r="O7" s="34">
        <f>'Approach C SF Normalisation'!O7</f>
        <v>-17.850745</v>
      </c>
      <c r="P7" s="34">
        <f>'Approach C SF Normalisation'!P7</f>
        <v>-9.3990170000000006</v>
      </c>
      <c r="Q7" s="34">
        <f>'Approach C SF Normalisation'!Q7</f>
        <v>-0.57035100000000005</v>
      </c>
      <c r="R7" s="34">
        <f>'Approach C SF Normalisation'!R7</f>
        <v>6.9245649999999994</v>
      </c>
      <c r="S7" s="35">
        <f>'Approach C SF Normalisation'!S7</f>
        <v>10.062742</v>
      </c>
      <c r="T7" s="35">
        <f>'Approach C SF Normalisation'!T7</f>
        <v>7.3776000000000002</v>
      </c>
      <c r="U7" s="35">
        <f>'Approach C SF Normalisation'!U7</f>
        <v>-1.92E-4</v>
      </c>
      <c r="V7" s="35">
        <f>'Approach C SF Normalisation'!V7</f>
        <v>-4.9194889999999996</v>
      </c>
      <c r="W7" s="35">
        <f>'Approach C SF Normalisation'!W7</f>
        <v>-3.460216</v>
      </c>
      <c r="X7" s="35">
        <f>'Approach C SF Normalisation'!X7</f>
        <v>-4.9545389999999996</v>
      </c>
      <c r="Y7" s="35">
        <f>'Approach C SF Normalisation'!Y7</f>
        <v>-12.703558000000001</v>
      </c>
      <c r="Z7" s="35">
        <f>'Approach C SF Normalisation'!Z7</f>
        <v>-12.614790000000001</v>
      </c>
      <c r="AA7" s="35">
        <f>'Approach C SF Normalisation'!AA7</f>
        <v>-6.5725040000000003</v>
      </c>
      <c r="AB7" s="35">
        <f>'Approach C SF Normalisation'!AB7</f>
        <v>-1.8071169999999999</v>
      </c>
      <c r="AC7" s="35">
        <f>'Approach C SF Normalisation'!AC7</f>
        <v>-1.9964839999999999</v>
      </c>
      <c r="AD7" s="35">
        <f>'Approach C SF Normalisation'!AD7</f>
        <v>-1.1176410000000001</v>
      </c>
      <c r="AE7" s="36">
        <f>'Approach C SF Normalisation'!AE7</f>
        <v>1.2755129999999999</v>
      </c>
      <c r="AF7" s="36">
        <f>'Approach C SF Normalisation'!AF7</f>
        <v>14.023843000000001</v>
      </c>
      <c r="AG7" s="36">
        <f>'Approach C SF Normalisation'!AG7</f>
        <v>17.915980000000001</v>
      </c>
      <c r="AH7" s="36">
        <f>'Approach C SF Normalisation'!AH7</f>
        <v>11.340156</v>
      </c>
      <c r="AI7" s="36">
        <f>'Approach C SF Normalisation'!AI7</f>
        <v>8.5938660000000002</v>
      </c>
      <c r="AJ7" s="36">
        <f>'Approach C SF Normalisation'!AJ7</f>
        <v>4.0454679999999996</v>
      </c>
      <c r="AK7" s="36">
        <f>'Approach C SF Normalisation'!AK7</f>
        <v>-5.8857999999999994E-2</v>
      </c>
      <c r="AL7" s="36">
        <f>'Approach C SF Normalisation'!AL7</f>
        <v>-15.332666</v>
      </c>
      <c r="AM7" s="36">
        <f>'Approach C SF Normalisation'!AM7</f>
        <v>-22.126968000000002</v>
      </c>
      <c r="AN7" s="36">
        <f>'Approach C SF Normalisation'!AN7</f>
        <v>-10.834531</v>
      </c>
      <c r="AO7" s="36">
        <f>'Approach C SF Normalisation'!AO7</f>
        <v>-5.4266880000000004</v>
      </c>
      <c r="AP7" s="36">
        <f>'Approach C SF Normalisation'!AP7</f>
        <v>-2.0585880000000003</v>
      </c>
      <c r="AQ7" s="37">
        <f>'Approach C SF Normalisation'!AQ7</f>
        <v>5.257109000000014</v>
      </c>
      <c r="AR7" s="37">
        <f>'Approach C SF Normalisation'!AR7</f>
        <v>10.257145000000037</v>
      </c>
      <c r="AS7" s="37">
        <f>'Approach C SF Normalisation'!AS7</f>
        <v>7.6380689999999731</v>
      </c>
      <c r="AT7" s="37">
        <f>'Approach C SF Normalisation'!AT7</f>
        <v>8.2068560000000161</v>
      </c>
      <c r="AU7" s="37">
        <f>'Approach C SF Normalisation'!AU7</f>
        <v>2.4800410000000284</v>
      </c>
      <c r="AV7" s="37">
        <f>'Approach C SF Normalisation'!AV7</f>
        <v>-5.6437809999999899</v>
      </c>
      <c r="AW7" s="37">
        <f>'Approach C SF Normalisation'!AW7</f>
        <v>-19.106230000000096</v>
      </c>
      <c r="AX7" s="37">
        <f>'Approach C SF Normalisation'!AX7</f>
        <v>-31.24389199999996</v>
      </c>
      <c r="AY7" s="37">
        <f>'Approach C SF Normalisation'!AY7</f>
        <v>-35.191060000000107</v>
      </c>
      <c r="AZ7" s="37">
        <f>'Approach C SF Normalisation'!AZ7</f>
        <v>-30.388187000000016</v>
      </c>
      <c r="BA7" s="37">
        <f>'Approach C SF Normalisation'!BA7</f>
        <v>-19.806164000000081</v>
      </c>
      <c r="BB7" s="37">
        <f>'Approach C SF Normalisation'!BB7</f>
        <v>-10.724328999999898</v>
      </c>
      <c r="BC7" s="38">
        <f>'Approach C SF Normalisation'!BC7</f>
        <v>1.3952170000000024</v>
      </c>
      <c r="BD7" s="38">
        <f>'Approach C SF Normalisation'!BD7</f>
        <v>6.5166789999999537</v>
      </c>
      <c r="BE7" s="38">
        <f>'Approach C SF Normalisation'!BE7</f>
        <v>6.3625690000000077</v>
      </c>
      <c r="BF7" s="38">
        <f>'Approach C SF Normalisation'!BF7</f>
        <v>4.903650999999968</v>
      </c>
      <c r="BG7" s="38">
        <f>'Approach C SF Normalisation'!BG7</f>
        <v>5.0219550000000481</v>
      </c>
      <c r="BH7" s="38">
        <f>'Approach C SF Normalisation'!BH7</f>
        <v>0.73122299999999996</v>
      </c>
      <c r="BI7" s="38">
        <f>'Approach C SF Normalisation'!BI7</f>
        <v>-6.0280619999999772</v>
      </c>
      <c r="BJ7" s="38">
        <f>'Approach C SF Normalisation'!BJ7</f>
        <v>-13.544407999999976</v>
      </c>
      <c r="BK7" s="38">
        <f>'Approach C SF Normalisation'!BK7</f>
        <v>-18.165797000000111</v>
      </c>
      <c r="BL7" s="38">
        <f>'Approach C SF Normalisation'!BL7</f>
        <v>-14.793056999999862</v>
      </c>
      <c r="BM7" s="38">
        <f>'Approach C SF Normalisation'!BM7</f>
        <v>-7.0381750000001375</v>
      </c>
      <c r="BN7" s="38">
        <f>'Approach C SF Normalisation'!BN7</f>
        <v>-3.8104289999998855</v>
      </c>
      <c r="BO7" s="39">
        <f>'Approach C SF Normalisation'!BO7</f>
        <v>2.1866670000000568</v>
      </c>
      <c r="BP7" s="39">
        <f>'Approach C SF Normalisation'!BP7</f>
        <v>4.8228889999999183</v>
      </c>
      <c r="BQ7" s="39">
        <f>'Approach C SF Normalisation'!BQ7</f>
        <v>3.5740630000000237</v>
      </c>
      <c r="BR7" s="39">
        <f>'Approach C SF Normalisation'!BR7</f>
        <v>2.7506829999999809</v>
      </c>
      <c r="BS7" s="39">
        <f>'Approach C SF Normalisation'!BS7</f>
        <v>2.5159090000000788</v>
      </c>
      <c r="BT7" s="39">
        <f>'Approach C SF Normalisation'!BT7</f>
        <v>2.1512559999999894</v>
      </c>
      <c r="BU7" s="39">
        <f>'Approach C SF Normalisation'!BU7</f>
        <v>-2.7764859999999771</v>
      </c>
      <c r="BV7" s="39">
        <f>'Approach C SF Normalisation'!BV7</f>
        <v>-9.9467710000001262</v>
      </c>
      <c r="BW7" s="39">
        <f>'Approach C SF Normalisation'!BW7</f>
        <v>-12.237886000000117</v>
      </c>
      <c r="BX7" s="39">
        <f>'Approach C SF Normalisation'!BX7</f>
        <v>-4.4597619999999552</v>
      </c>
      <c r="BY7" s="39">
        <f>'Approach C SF Normalisation'!BY7</f>
        <v>-7.9522060000001602</v>
      </c>
      <c r="BZ7" s="39">
        <f>'Approach C SF Normalisation'!BZ7</f>
        <v>-13.112577999999985</v>
      </c>
      <c r="CA7" s="40">
        <f>'Approach C SF Normalisation'!CA7</f>
        <v>-4.5303619999998546</v>
      </c>
      <c r="CB7" s="40">
        <f>'Approach C SF Normalisation'!CB7</f>
        <v>-1.6964250000000902</v>
      </c>
      <c r="CC7" s="40">
        <f>'Approach C SF Normalisation'!CC7</f>
        <v>-2.2097320000000309</v>
      </c>
      <c r="CD7" s="40">
        <f>'Approach C SF Normalisation'!CD7</f>
        <v>-3.2462960000000294</v>
      </c>
      <c r="CE7" s="40">
        <f>'Approach C SF Normalisation'!CE7</f>
        <v>-1.7510199999999259</v>
      </c>
      <c r="CF7" s="40">
        <f>'Approach C SF Normalisation'!CF7</f>
        <v>0.20864500000004682</v>
      </c>
      <c r="CG7" s="40">
        <f>'Approach C SF Normalisation'!CG7</f>
        <v>-2.6338759999999866</v>
      </c>
      <c r="CH7" s="40">
        <f>'Approach C SF Normalisation'!CH7</f>
        <v>-6.4062349999999242</v>
      </c>
      <c r="CI7" s="40">
        <f>'Approach C SF Normalisation'!CI7</f>
        <v>-9.0214559999999437</v>
      </c>
      <c r="CJ7" s="40">
        <f>'Approach C SF Normalisation'!CJ7</f>
        <v>-9.8097940000000108</v>
      </c>
      <c r="CK7" s="40">
        <f>'Approach C SF Normalisation'!CK7</f>
        <v>-8.4947230000000218</v>
      </c>
      <c r="CL7" s="40">
        <f>'Approach C SF Normalisation'!CL7</f>
        <v>-4.1629359999999451</v>
      </c>
      <c r="CM7" s="41">
        <f>'Approach C SF Normalisation'!CM7</f>
        <v>-0.90115499999990334</v>
      </c>
      <c r="CN7" s="1"/>
      <c r="CO7" s="1"/>
      <c r="CP7" s="1"/>
      <c r="CQ7" s="1"/>
      <c r="CR7" s="1"/>
    </row>
    <row r="8" spans="1:96">
      <c r="A8" s="1"/>
      <c r="B8" s="5" t="s">
        <v>4</v>
      </c>
      <c r="C8" s="33">
        <f>'Approach C SF Normalisation'!C8</f>
        <v>-5.5456000000013717E-2</v>
      </c>
      <c r="D8" s="33">
        <f>'Approach C SF Normalisation'!D8</f>
        <v>-0.85462900000001696</v>
      </c>
      <c r="E8" s="33">
        <f>'Approach C SF Normalisation'!E8</f>
        <v>0</v>
      </c>
      <c r="F8" s="33">
        <f>'Approach C SF Normalisation'!F8</f>
        <v>-1.0135429999999772</v>
      </c>
      <c r="G8" s="33">
        <f>'Approach C SF Normalisation'!G8</f>
        <v>0.59648200000000884</v>
      </c>
      <c r="H8" s="33">
        <f>'Approach C SF Normalisation'!H8</f>
        <v>0.42634200000000533</v>
      </c>
      <c r="I8" s="33">
        <f>'Approach C SF Normalisation'!I8</f>
        <v>0.36881799999999743</v>
      </c>
      <c r="J8" s="34">
        <f>'Approach C SF Normalisation'!J8</f>
        <v>3.7178879999999999</v>
      </c>
      <c r="K8" s="34">
        <f>'Approach C SF Normalisation'!K8</f>
        <v>3.9287890000000001</v>
      </c>
      <c r="L8" s="34">
        <f>'Approach C SF Normalisation'!L8</f>
        <v>2.2584620000000002</v>
      </c>
      <c r="M8" s="34">
        <f>'Approach C SF Normalisation'!M8</f>
        <v>0.95478799999999997</v>
      </c>
      <c r="N8" s="34">
        <f>'Approach C SF Normalisation'!N8</f>
        <v>1.0591410000000001</v>
      </c>
      <c r="O8" s="34">
        <f>'Approach C SF Normalisation'!O8</f>
        <v>0.43834899999999999</v>
      </c>
      <c r="P8" s="34">
        <f>'Approach C SF Normalisation'!P8</f>
        <v>-2.9296379999999997</v>
      </c>
      <c r="Q8" s="34">
        <f>'Approach C SF Normalisation'!Q8</f>
        <v>-4.5141369999999998</v>
      </c>
      <c r="R8" s="34">
        <f>'Approach C SF Normalisation'!R8</f>
        <v>-2.9935419999999997</v>
      </c>
      <c r="S8" s="34">
        <f>'Approach C SF Normalisation'!S8</f>
        <v>-1.1406620000000001</v>
      </c>
      <c r="T8" s="34">
        <f>'Approach C SF Normalisation'!T8</f>
        <v>1.1514230000000001</v>
      </c>
      <c r="U8" s="34">
        <f>'Approach C SF Normalisation'!U8</f>
        <v>1.7953979999999998</v>
      </c>
      <c r="V8" s="35">
        <f>'Approach C SF Normalisation'!V8</f>
        <v>0.9463339999999999</v>
      </c>
      <c r="W8" s="35">
        <f>'Approach C SF Normalisation'!W8</f>
        <v>0.40971800000000003</v>
      </c>
      <c r="X8" s="35">
        <f>'Approach C SF Normalisation'!X8</f>
        <v>-0.96632099999999999</v>
      </c>
      <c r="Y8" s="35">
        <f>'Approach C SF Normalisation'!Y8</f>
        <v>-1.7203759999999999</v>
      </c>
      <c r="Z8" s="35">
        <f>'Approach C SF Normalisation'!Z8</f>
        <v>-2.950761</v>
      </c>
      <c r="AA8" s="35">
        <f>'Approach C SF Normalisation'!AA8</f>
        <v>-3.3480020000000001</v>
      </c>
      <c r="AB8" s="35">
        <f>'Approach C SF Normalisation'!AB8</f>
        <v>-4.6985710000000003</v>
      </c>
      <c r="AC8" s="35">
        <f>'Approach C SF Normalisation'!AC8</f>
        <v>-5.9536249999999997</v>
      </c>
      <c r="AD8" s="35">
        <f>'Approach C SF Normalisation'!AD8</f>
        <v>-5.285946</v>
      </c>
      <c r="AE8" s="35">
        <f>'Approach C SF Normalisation'!AE8</f>
        <v>-3.3018459999999998</v>
      </c>
      <c r="AF8" s="35">
        <f>'Approach C SF Normalisation'!AF8</f>
        <v>2.2684960000000003</v>
      </c>
      <c r="AG8" s="35">
        <f>'Approach C SF Normalisation'!AG8</f>
        <v>2.4720580000000001</v>
      </c>
      <c r="AH8" s="36">
        <f>'Approach C SF Normalisation'!AH8</f>
        <v>3.9160729999999999</v>
      </c>
      <c r="AI8" s="36">
        <f>'Approach C SF Normalisation'!AI8</f>
        <v>4.4189369999999997</v>
      </c>
      <c r="AJ8" s="36">
        <f>'Approach C SF Normalisation'!AJ8</f>
        <v>4.8877980000000001</v>
      </c>
      <c r="AK8" s="36">
        <f>'Approach C SF Normalisation'!AK8</f>
        <v>4.4038689999999994</v>
      </c>
      <c r="AL8" s="36">
        <f>'Approach C SF Normalisation'!AL8</f>
        <v>0.118738</v>
      </c>
      <c r="AM8" s="36">
        <f>'Approach C SF Normalisation'!AM8</f>
        <v>-2.8177050000000001</v>
      </c>
      <c r="AN8" s="36">
        <f>'Approach C SF Normalisation'!AN8</f>
        <v>-4.5783059999999995</v>
      </c>
      <c r="AO8" s="36">
        <f>'Approach C SF Normalisation'!AO8</f>
        <v>-4.4148580000000006</v>
      </c>
      <c r="AP8" s="36">
        <f>'Approach C SF Normalisation'!AP8</f>
        <v>-3.7648600000000001</v>
      </c>
      <c r="AQ8" s="36">
        <f>'Approach C SF Normalisation'!AQ8</f>
        <v>-2.897027</v>
      </c>
      <c r="AR8" s="36">
        <f>'Approach C SF Normalisation'!AR8</f>
        <v>-0.23264299999999999</v>
      </c>
      <c r="AS8" s="36">
        <f>'Approach C SF Normalisation'!AS8</f>
        <v>0.17988599999999999</v>
      </c>
      <c r="AT8" s="37">
        <f>'Approach C SF Normalisation'!AT8</f>
        <v>1.2242609999999559</v>
      </c>
      <c r="AU8" s="37">
        <f>'Approach C SF Normalisation'!AU8</f>
        <v>2.6994379999999865</v>
      </c>
      <c r="AV8" s="37">
        <f>'Approach C SF Normalisation'!AV8</f>
        <v>0.85974599999997281</v>
      </c>
      <c r="AW8" s="37">
        <f>'Approach C SF Normalisation'!AW8</f>
        <v>-2.4860119999999597</v>
      </c>
      <c r="AX8" s="37">
        <f>'Approach C SF Normalisation'!AX8</f>
        <v>-6.1008269999999811</v>
      </c>
      <c r="AY8" s="37">
        <f>'Approach C SF Normalisation'!AY8</f>
        <v>-9.1654469999999719</v>
      </c>
      <c r="AZ8" s="37">
        <f>'Approach C SF Normalisation'!AZ8</f>
        <v>-11.316338999999971</v>
      </c>
      <c r="BA8" s="37">
        <f>'Approach C SF Normalisation'!BA8</f>
        <v>-13.689217000000099</v>
      </c>
      <c r="BB8" s="37">
        <f>'Approach C SF Normalisation'!BB8</f>
        <v>-14.025703999999905</v>
      </c>
      <c r="BC8" s="37">
        <f>'Approach C SF Normalisation'!BC8</f>
        <v>-10.113350999999966</v>
      </c>
      <c r="BD8" s="37">
        <f>'Approach C SF Normalisation'!BD8</f>
        <v>-5.4563430000000608</v>
      </c>
      <c r="BE8" s="37">
        <f>'Approach C SF Normalisation'!BE8</f>
        <v>-2.8866849999999431</v>
      </c>
      <c r="BF8" s="38">
        <f>'Approach C SF Normalisation'!BF8</f>
        <v>-1.6766760000000431</v>
      </c>
      <c r="BG8" s="38">
        <f>'Approach C SF Normalisation'!BG8</f>
        <v>1.011810999999966</v>
      </c>
      <c r="BH8" s="38">
        <f>'Approach C SF Normalisation'!BH8</f>
        <v>1.6547590000000127</v>
      </c>
      <c r="BI8" s="38">
        <f>'Approach C SF Normalisation'!BI8</f>
        <v>-0.48461399999996502</v>
      </c>
      <c r="BJ8" s="38">
        <f>'Approach C SF Normalisation'!BJ8</f>
        <v>-3.0345350000000053</v>
      </c>
      <c r="BK8" s="38">
        <f>'Approach C SF Normalisation'!BK8</f>
        <v>-4.7496039999999766</v>
      </c>
      <c r="BL8" s="38">
        <f>'Approach C SF Normalisation'!BL8</f>
        <v>-7.9357909999999947</v>
      </c>
      <c r="BM8" s="38">
        <f>'Approach C SF Normalisation'!BM8</f>
        <v>-9.0508569999999509</v>
      </c>
      <c r="BN8" s="38">
        <f>'Approach C SF Normalisation'!BN8</f>
        <v>-7.1323459999998704</v>
      </c>
      <c r="BO8" s="38">
        <f>'Approach C SF Normalisation'!BO8</f>
        <v>-3.9545339999999669</v>
      </c>
      <c r="BP8" s="38">
        <f>'Approach C SF Normalisation'!BP8</f>
        <v>-2.1736160000000382</v>
      </c>
      <c r="BQ8" s="38">
        <f>'Approach C SF Normalisation'!BQ8</f>
        <v>-0.9546549999997751</v>
      </c>
      <c r="BR8" s="39">
        <f>'Approach C SF Normalisation'!BR8</f>
        <v>-2.219895000000065</v>
      </c>
      <c r="BS8" s="39">
        <f>'Approach C SF Normalisation'!BS8</f>
        <v>-1.0586329999999862</v>
      </c>
      <c r="BT8" s="39">
        <f>'Approach C SF Normalisation'!BT8</f>
        <v>-3.913199999999506E-2</v>
      </c>
      <c r="BU8" s="39">
        <f>'Approach C SF Normalisation'!BU8</f>
        <v>-2.1584629999999834</v>
      </c>
      <c r="BV8" s="39">
        <f>'Approach C SF Normalisation'!BV8</f>
        <v>-2.4323260000001028</v>
      </c>
      <c r="BW8" s="39">
        <f>'Approach C SF Normalisation'!BW8</f>
        <v>-3.9263730000000123</v>
      </c>
      <c r="BX8" s="39">
        <f>'Approach C SF Normalisation'!BX8</f>
        <v>-3.3588780000001179</v>
      </c>
      <c r="BY8" s="39">
        <f>'Approach C SF Normalisation'!BY8</f>
        <v>-4.9875729999998839</v>
      </c>
      <c r="BZ8" s="39">
        <f>'Approach C SF Normalisation'!BZ8</f>
        <v>-6.1605989999998201</v>
      </c>
      <c r="CA8" s="39">
        <f>'Approach C SF Normalisation'!CA8</f>
        <v>-8.5827360000000681</v>
      </c>
      <c r="CB8" s="39">
        <f>'Approach C SF Normalisation'!CB8</f>
        <v>-4.4446689999999762</v>
      </c>
      <c r="CC8" s="39">
        <f>'Approach C SF Normalisation'!CC8</f>
        <v>-4.1748479999998835</v>
      </c>
      <c r="CD8" s="40">
        <f>'Approach C SF Normalisation'!CD8</f>
        <v>-4.1062279999999873</v>
      </c>
      <c r="CE8" s="40">
        <f>'Approach C SF Normalisation'!CE8</f>
        <v>-3.7174449999999979</v>
      </c>
      <c r="CF8" s="40">
        <f>'Approach C SF Normalisation'!CF8</f>
        <v>-2.1510560000000396</v>
      </c>
      <c r="CG8" s="40">
        <f>'Approach C SF Normalisation'!CG8</f>
        <v>-1.8936439999999948</v>
      </c>
      <c r="CH8" s="40">
        <f>'Approach C SF Normalisation'!CH8</f>
        <v>-1.395142000000078</v>
      </c>
      <c r="CI8" s="40">
        <f>'Approach C SF Normalisation'!CI8</f>
        <v>-1.7897510000000239</v>
      </c>
      <c r="CJ8" s="40">
        <f>'Approach C SF Normalisation'!CJ8</f>
        <v>-4.5769080000001168</v>
      </c>
      <c r="CK8" s="40">
        <f>'Approach C SF Normalisation'!CK8</f>
        <v>-6.7701740000001109</v>
      </c>
      <c r="CL8" s="40">
        <f>'Approach C SF Normalisation'!CL8</f>
        <v>-6.7112079999999423</v>
      </c>
      <c r="CM8" s="40">
        <f>'Approach C SF Normalisation'!CM8</f>
        <v>-6.0470259999999598</v>
      </c>
      <c r="CN8" s="1"/>
      <c r="CO8" s="1"/>
      <c r="CP8" s="1"/>
      <c r="CQ8" s="1"/>
      <c r="CR8" s="1"/>
    </row>
    <row r="9" spans="1:96">
      <c r="A9" s="1"/>
      <c r="B9" s="5" t="s">
        <v>5</v>
      </c>
      <c r="C9" s="42">
        <f>'Approach C SF Normalisation'!C9</f>
        <v>-5.3705560000000219</v>
      </c>
      <c r="D9" s="42">
        <f>'Approach C SF Normalisation'!D9</f>
        <v>-7.299355999999996</v>
      </c>
      <c r="E9" s="33">
        <f>'Approach C SF Normalisation'!E9</f>
        <v>-0.49508899999999301</v>
      </c>
      <c r="F9" s="33">
        <f>'Approach C SF Normalisation'!F9</f>
        <v>-0.31375999999999493</v>
      </c>
      <c r="G9" s="33">
        <f>'Approach C SF Normalisation'!G9</f>
        <v>1.0987070000000081</v>
      </c>
      <c r="H9" s="33">
        <f>'Approach C SF Normalisation'!H9</f>
        <v>1.9484929999999956</v>
      </c>
      <c r="I9" s="33">
        <f>'Approach C SF Normalisation'!I9</f>
        <v>1.3794220000000017</v>
      </c>
      <c r="J9" s="33">
        <f>'Approach C SF Normalisation'!J9</f>
        <v>1.571108000000013</v>
      </c>
      <c r="K9" s="33">
        <f>'Approach C SF Normalisation'!K9</f>
        <v>2.3440740000000311</v>
      </c>
      <c r="L9" s="33">
        <f>'Approach C SF Normalisation'!L9</f>
        <v>-4.7687059999999875</v>
      </c>
      <c r="M9" s="33">
        <f>'Approach C SF Normalisation'!M9</f>
        <v>0.74293700000001905</v>
      </c>
      <c r="N9" s="33">
        <f>'Approach C SF Normalisation'!N9</f>
        <v>0.74234400000001699</v>
      </c>
      <c r="O9" s="33">
        <f>'Approach C SF Normalisation'!O9</f>
        <v>1.0321629999999686</v>
      </c>
      <c r="P9" s="33">
        <f>'Approach C SF Normalisation'!P9</f>
        <v>4.639635000000002</v>
      </c>
      <c r="Q9" s="34">
        <f>'Approach C SF Normalisation'!Q9</f>
        <v>0.34668900000000002</v>
      </c>
      <c r="R9" s="34">
        <f>'Approach C SF Normalisation'!R9</f>
        <v>-0.57461499999999999</v>
      </c>
      <c r="S9" s="34">
        <f>'Approach C SF Normalisation'!S9</f>
        <v>1.0813079999999999</v>
      </c>
      <c r="T9" s="34">
        <f>'Approach C SF Normalisation'!T9</f>
        <v>0.84638999999999998</v>
      </c>
      <c r="U9" s="34">
        <f>'Approach C SF Normalisation'!U9</f>
        <v>0.76248800000000005</v>
      </c>
      <c r="V9" s="34">
        <f>'Approach C SF Normalisation'!V9</f>
        <v>-0.12783800000000001</v>
      </c>
      <c r="W9" s="34">
        <f>'Approach C SF Normalisation'!W9</f>
        <v>-1.1154190000000002</v>
      </c>
      <c r="X9" s="34">
        <f>'Approach C SF Normalisation'!X9</f>
        <v>-3.5581729999999996</v>
      </c>
      <c r="Y9" s="34">
        <f>'Approach C SF Normalisation'!Y9</f>
        <v>-1.203719</v>
      </c>
      <c r="Z9" s="34">
        <f>'Approach C SF Normalisation'!Z9</f>
        <v>0.106186</v>
      </c>
      <c r="AA9" s="34">
        <f>'Approach C SF Normalisation'!AA9</f>
        <v>-0.97431500000000004</v>
      </c>
      <c r="AB9" s="34">
        <f>'Approach C SF Normalisation'!AB9</f>
        <v>-1.7274000000000001E-2</v>
      </c>
      <c r="AC9" s="35">
        <f>'Approach C SF Normalisation'!AC9</f>
        <v>0.26104500000000003</v>
      </c>
      <c r="AD9" s="35">
        <f>'Approach C SF Normalisation'!AD9</f>
        <v>0.54075699999999993</v>
      </c>
      <c r="AE9" s="35">
        <f>'Approach C SF Normalisation'!AE9</f>
        <v>0.30309599999999998</v>
      </c>
      <c r="AF9" s="35">
        <f>'Approach C SF Normalisation'!AF9</f>
        <v>0.52464700000000009</v>
      </c>
      <c r="AG9" s="35">
        <f>'Approach C SF Normalisation'!AG9</f>
        <v>1.587758</v>
      </c>
      <c r="AH9" s="35">
        <f>'Approach C SF Normalisation'!AH9</f>
        <v>1.0155289999999999</v>
      </c>
      <c r="AI9" s="35">
        <f>'Approach C SF Normalisation'!AI9</f>
        <v>-1.5128740000000001</v>
      </c>
      <c r="AJ9" s="35">
        <f>'Approach C SF Normalisation'!AJ9</f>
        <v>3.8944459999999999</v>
      </c>
      <c r="AK9" s="35">
        <f>'Approach C SF Normalisation'!AK9</f>
        <v>4.7467949999999997</v>
      </c>
      <c r="AL9" s="35">
        <f>'Approach C SF Normalisation'!AL9</f>
        <v>4.4319600000000001</v>
      </c>
      <c r="AM9" s="35">
        <f>'Approach C SF Normalisation'!AM9</f>
        <v>0.99957700000000005</v>
      </c>
      <c r="AN9" s="35">
        <f>'Approach C SF Normalisation'!AN9</f>
        <v>1.3554629999999999</v>
      </c>
      <c r="AO9" s="36">
        <f>'Approach C SF Normalisation'!AO9</f>
        <v>1.0479320000000001</v>
      </c>
      <c r="AP9" s="36">
        <f>'Approach C SF Normalisation'!AP9</f>
        <v>-0.68020199999999997</v>
      </c>
      <c r="AQ9" s="36">
        <f>'Approach C SF Normalisation'!AQ9</f>
        <v>-2.4310320000000001</v>
      </c>
      <c r="AR9" s="36">
        <f>'Approach C SF Normalisation'!AR9</f>
        <v>-5.8000739999999995</v>
      </c>
      <c r="AS9" s="36">
        <f>'Approach C SF Normalisation'!AS9</f>
        <v>-7.8526769999999999</v>
      </c>
      <c r="AT9" s="36">
        <f>'Approach C SF Normalisation'!AT9</f>
        <v>-10.404531</v>
      </c>
      <c r="AU9" s="36">
        <f>'Approach C SF Normalisation'!AU9</f>
        <v>-13.881352000000001</v>
      </c>
      <c r="AV9" s="36">
        <f>'Approach C SF Normalisation'!AV9</f>
        <v>-19.779036999999999</v>
      </c>
      <c r="AW9" s="36">
        <f>'Approach C SF Normalisation'!AW9</f>
        <v>-15.554103999999999</v>
      </c>
      <c r="AX9" s="36">
        <f>'Approach C SF Normalisation'!AX9</f>
        <v>-20.480225999999998</v>
      </c>
      <c r="AY9" s="36">
        <f>'Approach C SF Normalisation'!AY9</f>
        <v>-17.061358999999999</v>
      </c>
      <c r="AZ9" s="36">
        <f>'Approach C SF Normalisation'!AZ9</f>
        <v>-13.284743000000001</v>
      </c>
      <c r="BA9" s="37">
        <f>'Approach C SF Normalisation'!BA9</f>
        <v>-10.365966999999955</v>
      </c>
      <c r="BB9" s="37">
        <f>'Approach C SF Normalisation'!BB9</f>
        <v>-8.9286650000000236</v>
      </c>
      <c r="BC9" s="37">
        <f>'Approach C SF Normalisation'!BC9</f>
        <v>-6.4558719999999994</v>
      </c>
      <c r="BD9" s="37">
        <f>'Approach C SF Normalisation'!BD9</f>
        <v>-7.399797000000035</v>
      </c>
      <c r="BE9" s="37">
        <f>'Approach C SF Normalisation'!BE9</f>
        <v>-7.8099720000000161</v>
      </c>
      <c r="BF9" s="37">
        <f>'Approach C SF Normalisation'!BF9</f>
        <v>-8.6408509999999978</v>
      </c>
      <c r="BG9" s="37">
        <f>'Approach C SF Normalisation'!BG9</f>
        <v>-10.632978999999978</v>
      </c>
      <c r="BH9" s="37">
        <f>'Approach C SF Normalisation'!BH9</f>
        <v>-12.030021999999917</v>
      </c>
      <c r="BI9" s="37">
        <f>'Approach C SF Normalisation'!BI9</f>
        <v>-11.524116999999933</v>
      </c>
      <c r="BJ9" s="37">
        <f>'Approach C SF Normalisation'!BJ9</f>
        <v>-12.576381000000083</v>
      </c>
      <c r="BK9" s="37">
        <f>'Approach C SF Normalisation'!BK9</f>
        <v>-13.277170999999953</v>
      </c>
      <c r="BL9" s="37">
        <f>'Approach C SF Normalisation'!BL9</f>
        <v>-12.064221999999972</v>
      </c>
      <c r="BM9" s="38">
        <f>'Approach C SF Normalisation'!BM9</f>
        <v>-10.823664000000008</v>
      </c>
      <c r="BN9" s="38">
        <f>'Approach C SF Normalisation'!BN9</f>
        <v>-10.152659999999969</v>
      </c>
      <c r="BO9" s="38">
        <f>'Approach C SF Normalisation'!BO9</f>
        <v>-8.7094250000000102</v>
      </c>
      <c r="BP9" s="38">
        <f>'Approach C SF Normalisation'!BP9</f>
        <v>-6.7768840000001092</v>
      </c>
      <c r="BQ9" s="38">
        <f>'Approach C SF Normalisation'!BQ9</f>
        <v>-6.2034149999999499</v>
      </c>
      <c r="BR9" s="38">
        <f>'Approach C SF Normalisation'!BR9</f>
        <v>-4.2285669999999982</v>
      </c>
      <c r="BS9" s="38">
        <f>'Approach C SF Normalisation'!BS9</f>
        <v>-5.35182599999996</v>
      </c>
      <c r="BT9" s="38">
        <f>'Approach C SF Normalisation'!BT9</f>
        <v>-5.3886810000001333</v>
      </c>
      <c r="BU9" s="38">
        <f>'Approach C SF Normalisation'!BU9</f>
        <v>-6.4793040000001838</v>
      </c>
      <c r="BV9" s="38">
        <f>'Approach C SF Normalisation'!BV9</f>
        <v>-8.1033879999999954</v>
      </c>
      <c r="BW9" s="38">
        <f>'Approach C SF Normalisation'!BW9</f>
        <v>-6.2839829999998074</v>
      </c>
      <c r="BX9" s="38">
        <f>'Approach C SF Normalisation'!BX9</f>
        <v>-5.9453460000001996</v>
      </c>
      <c r="BY9" s="39">
        <f>'Approach C SF Normalisation'!BY9</f>
        <v>-5.6456510000000435</v>
      </c>
      <c r="BZ9" s="39">
        <f>'Approach C SF Normalisation'!BZ9</f>
        <v>-5.6836949999999433</v>
      </c>
      <c r="CA9" s="39">
        <f>'Approach C SF Normalisation'!CA9</f>
        <v>-4.6026299999999765</v>
      </c>
      <c r="CB9" s="39">
        <f>'Approach C SF Normalisation'!CB9</f>
        <v>-3.3879710000001069</v>
      </c>
      <c r="CC9" s="39">
        <f>'Approach C SF Normalisation'!CC9</f>
        <v>-4.2350789999999279</v>
      </c>
      <c r="CD9" s="39">
        <f>'Approach C SF Normalisation'!CD9</f>
        <v>-4.9645080000000235</v>
      </c>
      <c r="CE9" s="39">
        <f>'Approach C SF Normalisation'!CE9</f>
        <v>-6.2523820000000114</v>
      </c>
      <c r="CF9" s="39">
        <f>'Approach C SF Normalisation'!CF9</f>
        <v>-5.7942980000000261</v>
      </c>
      <c r="CG9" s="39">
        <f>'Approach C SF Normalisation'!CG9</f>
        <v>-6.1619780000000901</v>
      </c>
      <c r="CH9" s="39">
        <f>'Approach C SF Normalisation'!CH9</f>
        <v>-6.8665100000000621</v>
      </c>
      <c r="CI9" s="39">
        <f>'Approach C SF Normalisation'!CI9</f>
        <v>-6.1515219999998862</v>
      </c>
      <c r="CJ9" s="39">
        <f>'Approach C SF Normalisation'!CJ9</f>
        <v>-6.2266930000000684</v>
      </c>
      <c r="CK9" s="40">
        <f>'Approach C SF Normalisation'!CK9</f>
        <v>-4.9803490000000465</v>
      </c>
      <c r="CL9" s="40">
        <f>'Approach C SF Normalisation'!CL9</f>
        <v>-4.3232229999999845</v>
      </c>
      <c r="CM9" s="40">
        <f>'Approach C SF Normalisation'!CM9</f>
        <v>-4.4595399999999472</v>
      </c>
      <c r="CN9" s="1"/>
      <c r="CO9" s="1"/>
      <c r="CP9" s="1"/>
      <c r="CQ9" s="1"/>
      <c r="CR9" s="1"/>
    </row>
    <row r="10" spans="1:96">
      <c r="A10" s="1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1"/>
      <c r="CO10" s="1"/>
      <c r="CP10" s="1"/>
      <c r="CQ10" s="1"/>
      <c r="CR10" s="1"/>
    </row>
    <row r="11" spans="1:96">
      <c r="A11" s="1"/>
      <c r="B11" s="5" t="s">
        <v>7</v>
      </c>
      <c r="C11" s="61">
        <f>SUM(C5:C10)</f>
        <v>950.09673799999996</v>
      </c>
      <c r="D11" s="61">
        <f t="shared" ref="D11:BO11" si="0">SUM(D5:D10)</f>
        <v>892.83565099999998</v>
      </c>
      <c r="E11" s="61">
        <f t="shared" si="0"/>
        <v>816.05245600000001</v>
      </c>
      <c r="F11" s="61">
        <f t="shared" si="0"/>
        <v>829.86747600000001</v>
      </c>
      <c r="G11" s="61">
        <f t="shared" si="0"/>
        <v>832.18768699999998</v>
      </c>
      <c r="H11" s="61">
        <f t="shared" si="0"/>
        <v>867.92822949999993</v>
      </c>
      <c r="I11" s="61">
        <f t="shared" si="0"/>
        <v>1031.6488855</v>
      </c>
      <c r="J11" s="61">
        <f t="shared" si="0"/>
        <v>1259.4144705000001</v>
      </c>
      <c r="K11" s="61">
        <f t="shared" si="0"/>
        <v>1357.7394055</v>
      </c>
      <c r="L11" s="61">
        <f t="shared" si="0"/>
        <v>1320.0274059999999</v>
      </c>
      <c r="M11" s="61">
        <f t="shared" si="0"/>
        <v>1176.2893160000001</v>
      </c>
      <c r="N11" s="61">
        <f t="shared" si="0"/>
        <v>1225.340222</v>
      </c>
      <c r="O11" s="61">
        <f t="shared" si="0"/>
        <v>961.06401000000005</v>
      </c>
      <c r="P11" s="61">
        <f t="shared" si="0"/>
        <v>857.15405600000008</v>
      </c>
      <c r="Q11" s="61">
        <f t="shared" si="0"/>
        <v>818.16988700000002</v>
      </c>
      <c r="R11" s="61">
        <f t="shared" si="0"/>
        <v>838.45102200000008</v>
      </c>
      <c r="S11" s="61">
        <f t="shared" si="0"/>
        <v>851.30422199999998</v>
      </c>
      <c r="T11" s="61">
        <f t="shared" si="0"/>
        <v>863.44170900000006</v>
      </c>
      <c r="U11" s="61">
        <f t="shared" si="0"/>
        <v>1029.534465</v>
      </c>
      <c r="V11" s="61">
        <f t="shared" si="0"/>
        <v>1173.5875469999999</v>
      </c>
      <c r="W11" s="61">
        <f t="shared" si="0"/>
        <v>1273.2156510000002</v>
      </c>
      <c r="X11" s="61">
        <f t="shared" si="0"/>
        <v>1230.4916470000001</v>
      </c>
      <c r="Y11" s="61">
        <f t="shared" si="0"/>
        <v>1079.924448</v>
      </c>
      <c r="Z11" s="61">
        <f t="shared" si="0"/>
        <v>1118.1634689999998</v>
      </c>
      <c r="AA11" s="61">
        <f t="shared" si="0"/>
        <v>921.00485400000002</v>
      </c>
      <c r="AB11" s="61">
        <f t="shared" si="0"/>
        <v>849.57394999999997</v>
      </c>
      <c r="AC11" s="61">
        <f t="shared" si="0"/>
        <v>762.83583399999998</v>
      </c>
      <c r="AD11" s="61">
        <f t="shared" si="0"/>
        <v>804.43478399999992</v>
      </c>
      <c r="AE11" s="61">
        <f t="shared" si="0"/>
        <v>816.47127200000011</v>
      </c>
      <c r="AF11" s="61">
        <f t="shared" si="0"/>
        <v>895.98489900000004</v>
      </c>
      <c r="AG11" s="61">
        <f t="shared" si="0"/>
        <v>1039.681294</v>
      </c>
      <c r="AH11" s="61">
        <f t="shared" si="0"/>
        <v>1211.1939450000002</v>
      </c>
      <c r="AI11" s="61">
        <f t="shared" si="0"/>
        <v>1322.9607569999996</v>
      </c>
      <c r="AJ11" s="61">
        <f t="shared" si="0"/>
        <v>1287.57167</v>
      </c>
      <c r="AK11" s="61">
        <f t="shared" si="0"/>
        <v>1163.4250040000002</v>
      </c>
      <c r="AL11" s="61">
        <f t="shared" si="0"/>
        <v>1182.9103269999998</v>
      </c>
      <c r="AM11" s="61">
        <f t="shared" si="0"/>
        <v>965.35230999999999</v>
      </c>
      <c r="AN11" s="61">
        <f t="shared" si="0"/>
        <v>820.42810600000007</v>
      </c>
      <c r="AO11" s="61">
        <f t="shared" si="0"/>
        <v>768.43990299999996</v>
      </c>
      <c r="AP11" s="61">
        <f t="shared" si="0"/>
        <v>805.92091900000003</v>
      </c>
      <c r="AQ11" s="61">
        <f t="shared" si="0"/>
        <v>817.51972600000011</v>
      </c>
      <c r="AR11" s="61">
        <f t="shared" si="0"/>
        <v>879.90481299999999</v>
      </c>
      <c r="AS11" s="61">
        <f t="shared" si="0"/>
        <v>1055.9369289999997</v>
      </c>
      <c r="AT11" s="61">
        <f t="shared" si="0"/>
        <v>1214.3987180000001</v>
      </c>
      <c r="AU11" s="61">
        <f t="shared" si="0"/>
        <v>1347.644673</v>
      </c>
      <c r="AV11" s="61">
        <f t="shared" si="0"/>
        <v>1304.7537840000002</v>
      </c>
      <c r="AW11" s="61">
        <f t="shared" si="0"/>
        <v>1104.9172239999996</v>
      </c>
      <c r="AX11" s="61">
        <f t="shared" si="0"/>
        <v>1063.5561150000003</v>
      </c>
      <c r="AY11" s="61">
        <f t="shared" si="0"/>
        <v>831.00101699999993</v>
      </c>
      <c r="AZ11" s="61">
        <f t="shared" si="0"/>
        <v>781.49884600000007</v>
      </c>
      <c r="BA11" s="61">
        <f t="shared" si="0"/>
        <v>724.45163799999989</v>
      </c>
      <c r="BB11" s="61">
        <f t="shared" si="0"/>
        <v>761.3140810000001</v>
      </c>
      <c r="BC11" s="61">
        <f t="shared" si="0"/>
        <v>783.01134100000002</v>
      </c>
      <c r="BD11" s="61">
        <f t="shared" si="0"/>
        <v>828.8921509999999</v>
      </c>
      <c r="BE11" s="61">
        <f t="shared" si="0"/>
        <v>975.6703480000001</v>
      </c>
      <c r="BF11" s="61">
        <f t="shared" si="0"/>
        <v>1114.7947929999996</v>
      </c>
      <c r="BG11" s="61">
        <f t="shared" si="0"/>
        <v>1291.5856319999998</v>
      </c>
      <c r="BH11" s="61">
        <f t="shared" si="0"/>
        <v>1319.2595800000001</v>
      </c>
      <c r="BI11" s="61">
        <f t="shared" si="0"/>
        <v>1117.2124239999998</v>
      </c>
      <c r="BJ11" s="61">
        <f t="shared" si="0"/>
        <v>1075.5600999999999</v>
      </c>
      <c r="BK11" s="61">
        <f t="shared" si="0"/>
        <v>884.830377</v>
      </c>
      <c r="BL11" s="61">
        <f t="shared" si="0"/>
        <v>824.23735500000009</v>
      </c>
      <c r="BM11" s="61">
        <f t="shared" si="0"/>
        <v>734.10640799999987</v>
      </c>
      <c r="BN11" s="61">
        <f t="shared" si="0"/>
        <v>770.45868800000028</v>
      </c>
      <c r="BO11" s="61">
        <f t="shared" si="0"/>
        <v>792.82699300000013</v>
      </c>
      <c r="BP11" s="61">
        <f t="shared" ref="BP11:CM11" si="1">SUM(BP5:BP10)</f>
        <v>832.42430799999977</v>
      </c>
      <c r="BQ11" s="61">
        <f t="shared" si="1"/>
        <v>957.33075700000018</v>
      </c>
      <c r="BR11" s="61">
        <f t="shared" si="1"/>
        <v>1161.5132189999999</v>
      </c>
      <c r="BS11" s="61">
        <f t="shared" si="1"/>
        <v>1373.7998560000001</v>
      </c>
      <c r="BT11" s="61">
        <f t="shared" si="1"/>
        <v>1246.5005130000002</v>
      </c>
      <c r="BU11" s="61">
        <f t="shared" si="1"/>
        <v>1029.7097479999998</v>
      </c>
      <c r="BV11" s="61">
        <f t="shared" si="1"/>
        <v>1070.8707929999998</v>
      </c>
      <c r="BW11" s="61">
        <f t="shared" si="1"/>
        <v>841.62752499999999</v>
      </c>
      <c r="BX11" s="61">
        <f t="shared" si="1"/>
        <v>831.90389299999958</v>
      </c>
      <c r="BY11" s="61">
        <f t="shared" si="1"/>
        <v>765.71691299999986</v>
      </c>
      <c r="BZ11" s="61">
        <f t="shared" si="1"/>
        <v>773.14571600000022</v>
      </c>
      <c r="CA11" s="61">
        <f t="shared" si="1"/>
        <v>788.0033820000001</v>
      </c>
      <c r="CB11" s="61">
        <f t="shared" si="1"/>
        <v>798.76371499999982</v>
      </c>
      <c r="CC11" s="61">
        <f t="shared" si="1"/>
        <v>915.05436400000008</v>
      </c>
      <c r="CD11" s="61">
        <f t="shared" si="1"/>
        <v>1012.9430369999999</v>
      </c>
      <c r="CE11" s="61">
        <f t="shared" si="1"/>
        <v>1178.245676</v>
      </c>
      <c r="CF11" s="61">
        <f t="shared" si="1"/>
        <v>1167.1860509999999</v>
      </c>
      <c r="CG11" s="61">
        <f t="shared" si="1"/>
        <v>1098.982972</v>
      </c>
      <c r="CH11" s="61">
        <f t="shared" si="1"/>
        <v>989.30438099999992</v>
      </c>
      <c r="CI11" s="61">
        <f t="shared" si="1"/>
        <v>886.52726400000006</v>
      </c>
      <c r="CJ11" s="61">
        <f t="shared" si="1"/>
        <v>819.99547099999984</v>
      </c>
      <c r="CK11" s="61">
        <f t="shared" si="1"/>
        <v>766.40384999999981</v>
      </c>
      <c r="CL11" s="61">
        <f t="shared" si="1"/>
        <v>779.93252500000006</v>
      </c>
      <c r="CM11" s="61">
        <f t="shared" si="1"/>
        <v>775.3950020000002</v>
      </c>
      <c r="CN11" s="1"/>
      <c r="CO11" s="1"/>
      <c r="CP11" s="1"/>
      <c r="CQ11" s="1"/>
      <c r="CR11" s="1"/>
    </row>
    <row r="12" spans="1:96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</row>
    <row r="13" spans="1:96">
      <c r="A13" s="1"/>
      <c r="C13" s="79" t="s">
        <v>12</v>
      </c>
      <c r="D13" s="80" t="s">
        <v>13</v>
      </c>
      <c r="E13" s="80" t="s">
        <v>14</v>
      </c>
      <c r="F13" s="80" t="s">
        <v>15</v>
      </c>
      <c r="G13" s="80" t="s">
        <v>16</v>
      </c>
      <c r="H13" s="80" t="s">
        <v>17</v>
      </c>
      <c r="I13" s="80" t="s">
        <v>18</v>
      </c>
      <c r="J13" s="80" t="s">
        <v>19</v>
      </c>
      <c r="K13" s="80" t="s">
        <v>20</v>
      </c>
      <c r="L13" s="80" t="s">
        <v>21</v>
      </c>
      <c r="M13" s="80" t="s">
        <v>22</v>
      </c>
      <c r="N13" s="81" t="s">
        <v>23</v>
      </c>
      <c r="O13" s="91" t="s">
        <v>12</v>
      </c>
      <c r="P13" s="92" t="s">
        <v>13</v>
      </c>
      <c r="Q13" s="92" t="s">
        <v>14</v>
      </c>
      <c r="R13" s="92" t="s">
        <v>15</v>
      </c>
      <c r="S13" s="92" t="s">
        <v>16</v>
      </c>
      <c r="T13" s="92" t="s">
        <v>17</v>
      </c>
      <c r="U13" s="92" t="s">
        <v>18</v>
      </c>
      <c r="V13" s="92" t="s">
        <v>19</v>
      </c>
      <c r="W13" s="92" t="s">
        <v>20</v>
      </c>
      <c r="X13" s="92" t="s">
        <v>21</v>
      </c>
      <c r="Y13" s="92" t="s">
        <v>22</v>
      </c>
      <c r="Z13" s="93" t="s">
        <v>23</v>
      </c>
      <c r="AA13" s="91" t="s">
        <v>12</v>
      </c>
      <c r="AB13" s="92" t="s">
        <v>13</v>
      </c>
      <c r="AC13" s="92" t="s">
        <v>14</v>
      </c>
      <c r="AD13" s="92" t="s">
        <v>15</v>
      </c>
      <c r="AE13" s="92" t="s">
        <v>16</v>
      </c>
      <c r="AF13" s="92" t="s">
        <v>17</v>
      </c>
      <c r="AG13" s="92" t="s">
        <v>18</v>
      </c>
      <c r="AH13" s="92" t="s">
        <v>19</v>
      </c>
      <c r="AI13" s="92" t="s">
        <v>20</v>
      </c>
      <c r="AJ13" s="92" t="s">
        <v>21</v>
      </c>
      <c r="AK13" s="92" t="s">
        <v>22</v>
      </c>
      <c r="AL13" s="93" t="s">
        <v>23</v>
      </c>
      <c r="AM13" s="91" t="s">
        <v>12</v>
      </c>
      <c r="AN13" s="92" t="s">
        <v>13</v>
      </c>
      <c r="AO13" s="92" t="s">
        <v>14</v>
      </c>
      <c r="AP13" s="92" t="s">
        <v>15</v>
      </c>
      <c r="AQ13" s="92" t="s">
        <v>16</v>
      </c>
      <c r="AR13" s="92" t="s">
        <v>17</v>
      </c>
      <c r="AS13" s="92" t="s">
        <v>18</v>
      </c>
      <c r="AT13" s="92" t="s">
        <v>19</v>
      </c>
      <c r="AU13" s="92" t="s">
        <v>20</v>
      </c>
      <c r="AV13" s="92" t="s">
        <v>21</v>
      </c>
      <c r="AW13" s="92" t="s">
        <v>22</v>
      </c>
      <c r="AX13" s="93" t="s">
        <v>23</v>
      </c>
      <c r="AY13" s="91" t="s">
        <v>12</v>
      </c>
      <c r="AZ13" s="92" t="s">
        <v>13</v>
      </c>
      <c r="BA13" s="92" t="s">
        <v>14</v>
      </c>
      <c r="BB13" s="92" t="s">
        <v>15</v>
      </c>
      <c r="BC13" s="92" t="s">
        <v>16</v>
      </c>
      <c r="BD13" s="92" t="s">
        <v>17</v>
      </c>
      <c r="BE13" s="92" t="s">
        <v>18</v>
      </c>
      <c r="BF13" s="92" t="s">
        <v>19</v>
      </c>
      <c r="BG13" s="92" t="s">
        <v>20</v>
      </c>
      <c r="BH13" s="92" t="s">
        <v>21</v>
      </c>
      <c r="BI13" s="92" t="s">
        <v>22</v>
      </c>
      <c r="BJ13" s="93" t="s">
        <v>23</v>
      </c>
      <c r="BK13" s="91" t="s">
        <v>12</v>
      </c>
      <c r="BL13" s="92" t="s">
        <v>13</v>
      </c>
      <c r="BM13" s="92" t="s">
        <v>14</v>
      </c>
      <c r="BN13" s="92" t="s">
        <v>15</v>
      </c>
      <c r="BO13" s="92" t="s">
        <v>16</v>
      </c>
      <c r="BP13" s="92" t="s">
        <v>17</v>
      </c>
      <c r="BQ13" s="92" t="s">
        <v>18</v>
      </c>
      <c r="BR13" s="92" t="s">
        <v>19</v>
      </c>
      <c r="BS13" s="92" t="s">
        <v>20</v>
      </c>
      <c r="BT13" s="92" t="s">
        <v>21</v>
      </c>
      <c r="BU13" s="92" t="s">
        <v>22</v>
      </c>
      <c r="BV13" s="93" t="s">
        <v>23</v>
      </c>
      <c r="BW13" s="91" t="s">
        <v>12</v>
      </c>
      <c r="BX13" s="92" t="s">
        <v>13</v>
      </c>
      <c r="BY13" s="92" t="s">
        <v>14</v>
      </c>
      <c r="BZ13" s="92" t="s">
        <v>15</v>
      </c>
      <c r="CA13" s="92" t="s">
        <v>16</v>
      </c>
      <c r="CB13" s="92" t="s">
        <v>17</v>
      </c>
      <c r="CC13" s="92" t="s">
        <v>18</v>
      </c>
      <c r="CD13" s="92" t="s">
        <v>19</v>
      </c>
      <c r="CE13" s="92" t="s">
        <v>20</v>
      </c>
      <c r="CF13" s="92" t="s">
        <v>21</v>
      </c>
      <c r="CG13" s="92" t="s">
        <v>22</v>
      </c>
      <c r="CH13" s="93" t="s">
        <v>23</v>
      </c>
      <c r="CI13" s="91" t="s">
        <v>12</v>
      </c>
      <c r="CJ13" s="92" t="s">
        <v>13</v>
      </c>
      <c r="CK13" s="92" t="s">
        <v>14</v>
      </c>
      <c r="CL13" s="92" t="s">
        <v>15</v>
      </c>
      <c r="CM13" s="92" t="s">
        <v>16</v>
      </c>
      <c r="CN13" s="1"/>
      <c r="CO13" s="1"/>
      <c r="CP13" s="1"/>
      <c r="CQ13" s="1"/>
      <c r="CR13" s="1"/>
    </row>
    <row r="14" spans="1:96">
      <c r="A14" s="1"/>
      <c r="B14" s="5" t="s">
        <v>2</v>
      </c>
      <c r="C14" s="88">
        <f>SUM(O6,AA6)/SUM(O$5,AA$5)</f>
        <v>-4.1302768881217042E-3</v>
      </c>
      <c r="D14" s="89">
        <f t="shared" ref="D14:N14" si="2">SUM(P6,AB6)/SUM(P$5,AB$5)</f>
        <v>-5.4564967123707563E-4</v>
      </c>
      <c r="E14" s="89">
        <f t="shared" si="2"/>
        <v>9.9545938797959222E-4</v>
      </c>
      <c r="F14" s="89">
        <f t="shared" si="2"/>
        <v>4.7153644628275572E-3</v>
      </c>
      <c r="G14" s="89">
        <f t="shared" si="2"/>
        <v>5.8051484383222374E-3</v>
      </c>
      <c r="H14" s="89">
        <f t="shared" si="2"/>
        <v>7.7380310849103334E-3</v>
      </c>
      <c r="I14" s="89">
        <f t="shared" si="2"/>
        <v>1.7976600848290144E-3</v>
      </c>
      <c r="J14" s="89">
        <f t="shared" si="2"/>
        <v>1.1147175902517686E-3</v>
      </c>
      <c r="K14" s="89">
        <f t="shared" si="2"/>
        <v>-1.7726446853731544E-3</v>
      </c>
      <c r="L14" s="89">
        <f t="shared" si="2"/>
        <v>-1.3657668300790145E-3</v>
      </c>
      <c r="M14" s="89">
        <f t="shared" si="2"/>
        <v>-6.568346845476347E-3</v>
      </c>
      <c r="N14" s="90">
        <f t="shared" si="2"/>
        <v>-5.1799710918540619E-3</v>
      </c>
      <c r="O14" s="94">
        <f>C14</f>
        <v>-4.1302768881217042E-3</v>
      </c>
      <c r="P14" s="95">
        <f t="shared" ref="P14:P17" si="3">D14</f>
        <v>-5.4564967123707563E-4</v>
      </c>
      <c r="Q14" s="95">
        <f t="shared" ref="Q14:Q17" si="4">E14</f>
        <v>9.9545938797959222E-4</v>
      </c>
      <c r="R14" s="95">
        <f t="shared" ref="R14:R17" si="5">F14</f>
        <v>4.7153644628275572E-3</v>
      </c>
      <c r="S14" s="95">
        <f t="shared" ref="S14:S17" si="6">G14</f>
        <v>5.8051484383222374E-3</v>
      </c>
      <c r="T14" s="95">
        <f t="shared" ref="T14:T17" si="7">H14</f>
        <v>7.7380310849103334E-3</v>
      </c>
      <c r="U14" s="95">
        <f t="shared" ref="U14:U17" si="8">I14</f>
        <v>1.7976600848290144E-3</v>
      </c>
      <c r="V14" s="95">
        <f t="shared" ref="V14:V17" si="9">J14</f>
        <v>1.1147175902517686E-3</v>
      </c>
      <c r="W14" s="95">
        <f t="shared" ref="W14:W17" si="10">K14</f>
        <v>-1.7726446853731544E-3</v>
      </c>
      <c r="X14" s="95">
        <f t="shared" ref="X14:X17" si="11">L14</f>
        <v>-1.3657668300790145E-3</v>
      </c>
      <c r="Y14" s="95">
        <f t="shared" ref="Y14:Y17" si="12">M14</f>
        <v>-6.568346845476347E-3</v>
      </c>
      <c r="Z14" s="96">
        <f t="shared" ref="Z14:Z17" si="13">N14</f>
        <v>-5.1799710918540619E-3</v>
      </c>
      <c r="AA14" s="94">
        <f t="shared" ref="AA14:AA17" si="14">O14</f>
        <v>-4.1302768881217042E-3</v>
      </c>
      <c r="AB14" s="95">
        <f t="shared" ref="AB14:AB17" si="15">P14</f>
        <v>-5.4564967123707563E-4</v>
      </c>
      <c r="AC14" s="95">
        <f t="shared" ref="AC14:AC17" si="16">Q14</f>
        <v>9.9545938797959222E-4</v>
      </c>
      <c r="AD14" s="95">
        <f t="shared" ref="AD14:AD17" si="17">R14</f>
        <v>4.7153644628275572E-3</v>
      </c>
      <c r="AE14" s="95">
        <f t="shared" ref="AE14:AE17" si="18">S14</f>
        <v>5.8051484383222374E-3</v>
      </c>
      <c r="AF14" s="95">
        <f t="shared" ref="AF14:AF17" si="19">T14</f>
        <v>7.7380310849103334E-3</v>
      </c>
      <c r="AG14" s="95">
        <f t="shared" ref="AG14:AG17" si="20">U14</f>
        <v>1.7976600848290144E-3</v>
      </c>
      <c r="AH14" s="95">
        <f t="shared" ref="AH14:AH17" si="21">V14</f>
        <v>1.1147175902517686E-3</v>
      </c>
      <c r="AI14" s="95">
        <f t="shared" ref="AI14:AI17" si="22">W14</f>
        <v>-1.7726446853731544E-3</v>
      </c>
      <c r="AJ14" s="95">
        <f t="shared" ref="AJ14:AJ17" si="23">X14</f>
        <v>-1.3657668300790145E-3</v>
      </c>
      <c r="AK14" s="95">
        <f t="shared" ref="AK14:AK17" si="24">Y14</f>
        <v>-6.568346845476347E-3</v>
      </c>
      <c r="AL14" s="96">
        <f t="shared" ref="AL14:AL17" si="25">Z14</f>
        <v>-5.1799710918540619E-3</v>
      </c>
      <c r="AM14" s="94">
        <f t="shared" ref="AM14:AM17" si="26">AA14</f>
        <v>-4.1302768881217042E-3</v>
      </c>
      <c r="AN14" s="95">
        <f t="shared" ref="AN14:AN17" si="27">AB14</f>
        <v>-5.4564967123707563E-4</v>
      </c>
      <c r="AO14" s="95">
        <f t="shared" ref="AO14:AO17" si="28">AC14</f>
        <v>9.9545938797959222E-4</v>
      </c>
      <c r="AP14" s="95">
        <f t="shared" ref="AP14:AP17" si="29">AD14</f>
        <v>4.7153644628275572E-3</v>
      </c>
      <c r="AQ14" s="95">
        <f t="shared" ref="AQ14:AQ17" si="30">AE14</f>
        <v>5.8051484383222374E-3</v>
      </c>
      <c r="AR14" s="95">
        <f t="shared" ref="AR14:AR17" si="31">AF14</f>
        <v>7.7380310849103334E-3</v>
      </c>
      <c r="AS14" s="95">
        <f t="shared" ref="AS14:AS17" si="32">AG14</f>
        <v>1.7976600848290144E-3</v>
      </c>
      <c r="AT14" s="95">
        <f t="shared" ref="AT14:AT17" si="33">AH14</f>
        <v>1.1147175902517686E-3</v>
      </c>
      <c r="AU14" s="95">
        <f t="shared" ref="AU14:AU17" si="34">AI14</f>
        <v>-1.7726446853731544E-3</v>
      </c>
      <c r="AV14" s="95">
        <f t="shared" ref="AV14:AV17" si="35">AJ14</f>
        <v>-1.3657668300790145E-3</v>
      </c>
      <c r="AW14" s="95">
        <f t="shared" ref="AW14:AW17" si="36">AK14</f>
        <v>-6.568346845476347E-3</v>
      </c>
      <c r="AX14" s="96">
        <f t="shared" ref="AX14:AX17" si="37">AL14</f>
        <v>-5.1799710918540619E-3</v>
      </c>
      <c r="AY14" s="94">
        <f t="shared" ref="AY14:AY17" si="38">AM14</f>
        <v>-4.1302768881217042E-3</v>
      </c>
      <c r="AZ14" s="95">
        <f t="shared" ref="AZ14:AZ17" si="39">AN14</f>
        <v>-5.4564967123707563E-4</v>
      </c>
      <c r="BA14" s="95">
        <f t="shared" ref="BA14:BA17" si="40">AO14</f>
        <v>9.9545938797959222E-4</v>
      </c>
      <c r="BB14" s="95">
        <f t="shared" ref="BB14:BB17" si="41">AP14</f>
        <v>4.7153644628275572E-3</v>
      </c>
      <c r="BC14" s="95">
        <f t="shared" ref="BC14:BC17" si="42">AQ14</f>
        <v>5.8051484383222374E-3</v>
      </c>
      <c r="BD14" s="95">
        <f t="shared" ref="BD14:BD17" si="43">AR14</f>
        <v>7.7380310849103334E-3</v>
      </c>
      <c r="BE14" s="95">
        <f t="shared" ref="BE14:BE17" si="44">AS14</f>
        <v>1.7976600848290144E-3</v>
      </c>
      <c r="BF14" s="95">
        <f t="shared" ref="BF14:BF17" si="45">AT14</f>
        <v>1.1147175902517686E-3</v>
      </c>
      <c r="BG14" s="95">
        <f t="shared" ref="BG14:BG17" si="46">AU14</f>
        <v>-1.7726446853731544E-3</v>
      </c>
      <c r="BH14" s="95">
        <f t="shared" ref="BH14:BH17" si="47">AV14</f>
        <v>-1.3657668300790145E-3</v>
      </c>
      <c r="BI14" s="95">
        <f t="shared" ref="BI14:BI17" si="48">AW14</f>
        <v>-6.568346845476347E-3</v>
      </c>
      <c r="BJ14" s="96">
        <f t="shared" ref="BJ14:BJ17" si="49">AX14</f>
        <v>-5.1799710918540619E-3</v>
      </c>
      <c r="BK14" s="94">
        <f t="shared" ref="BK14:BK17" si="50">AY14</f>
        <v>-4.1302768881217042E-3</v>
      </c>
      <c r="BL14" s="95">
        <f t="shared" ref="BL14:BL17" si="51">AZ14</f>
        <v>-5.4564967123707563E-4</v>
      </c>
      <c r="BM14" s="95">
        <f t="shared" ref="BM14:BM17" si="52">BA14</f>
        <v>9.9545938797959222E-4</v>
      </c>
      <c r="BN14" s="95">
        <f t="shared" ref="BN14:BN17" si="53">BB14</f>
        <v>4.7153644628275572E-3</v>
      </c>
      <c r="BO14" s="95">
        <f t="shared" ref="BO14:BO17" si="54">BC14</f>
        <v>5.8051484383222374E-3</v>
      </c>
      <c r="BP14" s="95">
        <f t="shared" ref="BP14:BP17" si="55">BD14</f>
        <v>7.7380310849103334E-3</v>
      </c>
      <c r="BQ14" s="95">
        <f t="shared" ref="BQ14:BQ17" si="56">BE14</f>
        <v>1.7976600848290144E-3</v>
      </c>
      <c r="BR14" s="95">
        <f t="shared" ref="BR14:BR17" si="57">BF14</f>
        <v>1.1147175902517686E-3</v>
      </c>
      <c r="BS14" s="95">
        <f t="shared" ref="BS14:BS17" si="58">BG14</f>
        <v>-1.7726446853731544E-3</v>
      </c>
      <c r="BT14" s="95">
        <f t="shared" ref="BT14:BT17" si="59">BH14</f>
        <v>-1.3657668300790145E-3</v>
      </c>
      <c r="BU14" s="95">
        <f t="shared" ref="BU14:BU17" si="60">BI14</f>
        <v>-6.568346845476347E-3</v>
      </c>
      <c r="BV14" s="96">
        <f t="shared" ref="BV14:BV17" si="61">BJ14</f>
        <v>-5.1799710918540619E-3</v>
      </c>
      <c r="BW14" s="94">
        <f t="shared" ref="BW14:BW17" si="62">BK14</f>
        <v>-4.1302768881217042E-3</v>
      </c>
      <c r="BX14" s="95">
        <f t="shared" ref="BX14:BX17" si="63">BL14</f>
        <v>-5.4564967123707563E-4</v>
      </c>
      <c r="BY14" s="95">
        <f t="shared" ref="BY14:BY17" si="64">BM14</f>
        <v>9.9545938797959222E-4</v>
      </c>
      <c r="BZ14" s="95">
        <f t="shared" ref="BZ14:BZ17" si="65">BN14</f>
        <v>4.7153644628275572E-3</v>
      </c>
      <c r="CA14" s="95">
        <f t="shared" ref="CA14:CA17" si="66">BO14</f>
        <v>5.8051484383222374E-3</v>
      </c>
      <c r="CB14" s="95">
        <f t="shared" ref="CB14:CB17" si="67">BP14</f>
        <v>7.7380310849103334E-3</v>
      </c>
      <c r="CC14" s="95">
        <f t="shared" ref="CC14:CC17" si="68">BQ14</f>
        <v>1.7976600848290144E-3</v>
      </c>
      <c r="CD14" s="95">
        <f t="shared" ref="CD14:CD17" si="69">BR14</f>
        <v>1.1147175902517686E-3</v>
      </c>
      <c r="CE14" s="95">
        <f t="shared" ref="CE14:CE17" si="70">BS14</f>
        <v>-1.7726446853731544E-3</v>
      </c>
      <c r="CF14" s="95">
        <f t="shared" ref="CF14:CF17" si="71">BT14</f>
        <v>-1.3657668300790145E-3</v>
      </c>
      <c r="CG14" s="95">
        <f t="shared" ref="CG14:CG17" si="72">BU14</f>
        <v>-6.568346845476347E-3</v>
      </c>
      <c r="CH14" s="96">
        <f t="shared" ref="CH14:CH17" si="73">BV14</f>
        <v>-5.1799710918540619E-3</v>
      </c>
      <c r="CI14" s="94">
        <f t="shared" ref="CI14:CI17" si="74">BW14</f>
        <v>-4.1302768881217042E-3</v>
      </c>
      <c r="CJ14" s="95">
        <f t="shared" ref="CJ14:CJ17" si="75">BX14</f>
        <v>-5.4564967123707563E-4</v>
      </c>
      <c r="CK14" s="95">
        <f t="shared" ref="CK14:CK17" si="76">BY14</f>
        <v>9.9545938797959222E-4</v>
      </c>
      <c r="CL14" s="95">
        <f t="shared" ref="CL14:CL17" si="77">BZ14</f>
        <v>4.7153644628275572E-3</v>
      </c>
      <c r="CM14" s="95">
        <f t="shared" ref="CM14:CM17" si="78">CA14</f>
        <v>5.8051484383222374E-3</v>
      </c>
      <c r="CN14" s="1"/>
      <c r="CO14" s="1"/>
      <c r="CP14" s="1"/>
      <c r="CQ14" s="1"/>
      <c r="CR14" s="1"/>
    </row>
    <row r="15" spans="1:96">
      <c r="A15" s="1"/>
      <c r="B15" s="5" t="s">
        <v>3</v>
      </c>
      <c r="C15" s="88">
        <f t="shared" ref="C15:N15" si="79">SUM(O7,AA7)/SUM(O$5,AA$5)</f>
        <v>-1.2738603029987212E-2</v>
      </c>
      <c r="D15" s="89">
        <f t="shared" si="79"/>
        <v>-6.5080824751380358E-3</v>
      </c>
      <c r="E15" s="89">
        <f t="shared" si="79"/>
        <v>-1.6124875352731866E-3</v>
      </c>
      <c r="F15" s="89">
        <f t="shared" si="79"/>
        <v>3.545844974702251E-3</v>
      </c>
      <c r="G15" s="89">
        <f t="shared" si="79"/>
        <v>6.8720140140257988E-3</v>
      </c>
      <c r="H15" s="89">
        <f t="shared" si="79"/>
        <v>1.2443239303267142E-2</v>
      </c>
      <c r="I15" s="89">
        <f t="shared" si="79"/>
        <v>8.777889244255906E-3</v>
      </c>
      <c r="J15" s="89">
        <f t="shared" si="79"/>
        <v>2.7091777666257049E-3</v>
      </c>
      <c r="K15" s="89">
        <f t="shared" si="79"/>
        <v>1.9794754097541187E-3</v>
      </c>
      <c r="L15" s="89">
        <f t="shared" si="79"/>
        <v>-3.6100693385394494E-4</v>
      </c>
      <c r="M15" s="89">
        <f t="shared" si="79"/>
        <v>-5.6352152844240362E-3</v>
      </c>
      <c r="N15" s="90">
        <f t="shared" si="79"/>
        <v>-1.1946250268985012E-2</v>
      </c>
      <c r="O15" s="94">
        <f t="shared" ref="O15:O17" si="80">C15</f>
        <v>-1.2738603029987212E-2</v>
      </c>
      <c r="P15" s="95">
        <f t="shared" si="3"/>
        <v>-6.5080824751380358E-3</v>
      </c>
      <c r="Q15" s="95">
        <f t="shared" si="4"/>
        <v>-1.6124875352731866E-3</v>
      </c>
      <c r="R15" s="95">
        <f t="shared" si="5"/>
        <v>3.545844974702251E-3</v>
      </c>
      <c r="S15" s="95">
        <f t="shared" si="6"/>
        <v>6.8720140140257988E-3</v>
      </c>
      <c r="T15" s="95">
        <f t="shared" si="7"/>
        <v>1.2443239303267142E-2</v>
      </c>
      <c r="U15" s="95">
        <f t="shared" si="8"/>
        <v>8.777889244255906E-3</v>
      </c>
      <c r="V15" s="95">
        <f t="shared" si="9"/>
        <v>2.7091777666257049E-3</v>
      </c>
      <c r="W15" s="95">
        <f t="shared" si="10"/>
        <v>1.9794754097541187E-3</v>
      </c>
      <c r="X15" s="95">
        <f t="shared" si="11"/>
        <v>-3.6100693385394494E-4</v>
      </c>
      <c r="Y15" s="95">
        <f t="shared" si="12"/>
        <v>-5.6352152844240362E-3</v>
      </c>
      <c r="Z15" s="96">
        <f t="shared" si="13"/>
        <v>-1.1946250268985012E-2</v>
      </c>
      <c r="AA15" s="94">
        <f t="shared" si="14"/>
        <v>-1.2738603029987212E-2</v>
      </c>
      <c r="AB15" s="95">
        <f t="shared" si="15"/>
        <v>-6.5080824751380358E-3</v>
      </c>
      <c r="AC15" s="95">
        <f t="shared" si="16"/>
        <v>-1.6124875352731866E-3</v>
      </c>
      <c r="AD15" s="95">
        <f t="shared" si="17"/>
        <v>3.545844974702251E-3</v>
      </c>
      <c r="AE15" s="95">
        <f t="shared" si="18"/>
        <v>6.8720140140257988E-3</v>
      </c>
      <c r="AF15" s="95">
        <f t="shared" si="19"/>
        <v>1.2443239303267142E-2</v>
      </c>
      <c r="AG15" s="95">
        <f t="shared" si="20"/>
        <v>8.777889244255906E-3</v>
      </c>
      <c r="AH15" s="95">
        <f t="shared" si="21"/>
        <v>2.7091777666257049E-3</v>
      </c>
      <c r="AI15" s="95">
        <f t="shared" si="22"/>
        <v>1.9794754097541187E-3</v>
      </c>
      <c r="AJ15" s="95">
        <f t="shared" si="23"/>
        <v>-3.6100693385394494E-4</v>
      </c>
      <c r="AK15" s="95">
        <f t="shared" si="24"/>
        <v>-5.6352152844240362E-3</v>
      </c>
      <c r="AL15" s="96">
        <f t="shared" si="25"/>
        <v>-1.1946250268985012E-2</v>
      </c>
      <c r="AM15" s="94">
        <f t="shared" si="26"/>
        <v>-1.2738603029987212E-2</v>
      </c>
      <c r="AN15" s="95">
        <f t="shared" si="27"/>
        <v>-6.5080824751380358E-3</v>
      </c>
      <c r="AO15" s="95">
        <f t="shared" si="28"/>
        <v>-1.6124875352731866E-3</v>
      </c>
      <c r="AP15" s="95">
        <f t="shared" si="29"/>
        <v>3.545844974702251E-3</v>
      </c>
      <c r="AQ15" s="95">
        <f t="shared" si="30"/>
        <v>6.8720140140257988E-3</v>
      </c>
      <c r="AR15" s="95">
        <f t="shared" si="31"/>
        <v>1.2443239303267142E-2</v>
      </c>
      <c r="AS15" s="95">
        <f t="shared" si="32"/>
        <v>8.777889244255906E-3</v>
      </c>
      <c r="AT15" s="95">
        <f t="shared" si="33"/>
        <v>2.7091777666257049E-3</v>
      </c>
      <c r="AU15" s="95">
        <f t="shared" si="34"/>
        <v>1.9794754097541187E-3</v>
      </c>
      <c r="AV15" s="95">
        <f t="shared" si="35"/>
        <v>-3.6100693385394494E-4</v>
      </c>
      <c r="AW15" s="95">
        <f t="shared" si="36"/>
        <v>-5.6352152844240362E-3</v>
      </c>
      <c r="AX15" s="96">
        <f t="shared" si="37"/>
        <v>-1.1946250268985012E-2</v>
      </c>
      <c r="AY15" s="94">
        <f t="shared" si="38"/>
        <v>-1.2738603029987212E-2</v>
      </c>
      <c r="AZ15" s="95">
        <f t="shared" si="39"/>
        <v>-6.5080824751380358E-3</v>
      </c>
      <c r="BA15" s="95">
        <f t="shared" si="40"/>
        <v>-1.6124875352731866E-3</v>
      </c>
      <c r="BB15" s="95">
        <f t="shared" si="41"/>
        <v>3.545844974702251E-3</v>
      </c>
      <c r="BC15" s="95">
        <f t="shared" si="42"/>
        <v>6.8720140140257988E-3</v>
      </c>
      <c r="BD15" s="95">
        <f t="shared" si="43"/>
        <v>1.2443239303267142E-2</v>
      </c>
      <c r="BE15" s="95">
        <f t="shared" si="44"/>
        <v>8.777889244255906E-3</v>
      </c>
      <c r="BF15" s="95">
        <f t="shared" si="45"/>
        <v>2.7091777666257049E-3</v>
      </c>
      <c r="BG15" s="95">
        <f t="shared" si="46"/>
        <v>1.9794754097541187E-3</v>
      </c>
      <c r="BH15" s="95">
        <f t="shared" si="47"/>
        <v>-3.6100693385394494E-4</v>
      </c>
      <c r="BI15" s="95">
        <f t="shared" si="48"/>
        <v>-5.6352152844240362E-3</v>
      </c>
      <c r="BJ15" s="96">
        <f t="shared" si="49"/>
        <v>-1.1946250268985012E-2</v>
      </c>
      <c r="BK15" s="94">
        <f t="shared" si="50"/>
        <v>-1.2738603029987212E-2</v>
      </c>
      <c r="BL15" s="95">
        <f t="shared" si="51"/>
        <v>-6.5080824751380358E-3</v>
      </c>
      <c r="BM15" s="95">
        <f t="shared" si="52"/>
        <v>-1.6124875352731866E-3</v>
      </c>
      <c r="BN15" s="95">
        <f t="shared" si="53"/>
        <v>3.545844974702251E-3</v>
      </c>
      <c r="BO15" s="95">
        <f t="shared" si="54"/>
        <v>6.8720140140257988E-3</v>
      </c>
      <c r="BP15" s="95">
        <f t="shared" si="55"/>
        <v>1.2443239303267142E-2</v>
      </c>
      <c r="BQ15" s="95">
        <f t="shared" si="56"/>
        <v>8.777889244255906E-3</v>
      </c>
      <c r="BR15" s="95">
        <f t="shared" si="57"/>
        <v>2.7091777666257049E-3</v>
      </c>
      <c r="BS15" s="95">
        <f t="shared" si="58"/>
        <v>1.9794754097541187E-3</v>
      </c>
      <c r="BT15" s="95">
        <f t="shared" si="59"/>
        <v>-3.6100693385394494E-4</v>
      </c>
      <c r="BU15" s="95">
        <f t="shared" si="60"/>
        <v>-5.6352152844240362E-3</v>
      </c>
      <c r="BV15" s="96">
        <f t="shared" si="61"/>
        <v>-1.1946250268985012E-2</v>
      </c>
      <c r="BW15" s="94">
        <f t="shared" si="62"/>
        <v>-1.2738603029987212E-2</v>
      </c>
      <c r="BX15" s="95">
        <f t="shared" si="63"/>
        <v>-6.5080824751380358E-3</v>
      </c>
      <c r="BY15" s="95">
        <f t="shared" si="64"/>
        <v>-1.6124875352731866E-3</v>
      </c>
      <c r="BZ15" s="95">
        <f t="shared" si="65"/>
        <v>3.545844974702251E-3</v>
      </c>
      <c r="CA15" s="95">
        <f t="shared" si="66"/>
        <v>6.8720140140257988E-3</v>
      </c>
      <c r="CB15" s="95">
        <f t="shared" si="67"/>
        <v>1.2443239303267142E-2</v>
      </c>
      <c r="CC15" s="95">
        <f t="shared" si="68"/>
        <v>8.777889244255906E-3</v>
      </c>
      <c r="CD15" s="95">
        <f t="shared" si="69"/>
        <v>2.7091777666257049E-3</v>
      </c>
      <c r="CE15" s="95">
        <f t="shared" si="70"/>
        <v>1.9794754097541187E-3</v>
      </c>
      <c r="CF15" s="95">
        <f t="shared" si="71"/>
        <v>-3.6100693385394494E-4</v>
      </c>
      <c r="CG15" s="95">
        <f t="shared" si="72"/>
        <v>-5.6352152844240362E-3</v>
      </c>
      <c r="CH15" s="96">
        <f t="shared" si="73"/>
        <v>-1.1946250268985012E-2</v>
      </c>
      <c r="CI15" s="94">
        <f t="shared" si="74"/>
        <v>-1.2738603029987212E-2</v>
      </c>
      <c r="CJ15" s="95">
        <f t="shared" si="75"/>
        <v>-6.5080824751380358E-3</v>
      </c>
      <c r="CK15" s="95">
        <f t="shared" si="76"/>
        <v>-1.6124875352731866E-3</v>
      </c>
      <c r="CL15" s="95">
        <f t="shared" si="77"/>
        <v>3.545844974702251E-3</v>
      </c>
      <c r="CM15" s="95">
        <f t="shared" si="78"/>
        <v>6.8720140140257988E-3</v>
      </c>
      <c r="CN15" s="1"/>
      <c r="CO15" s="1"/>
      <c r="CP15" s="1"/>
      <c r="CQ15" s="1"/>
      <c r="CR15" s="1"/>
    </row>
    <row r="16" spans="1:96">
      <c r="A16" s="1"/>
      <c r="B16" s="5" t="s">
        <v>4</v>
      </c>
      <c r="C16" s="88">
        <f t="shared" ref="C16:N16" si="81">SUM(O8,AA8)/SUM(O$5,AA$5)</f>
        <v>-1.5176078547948877E-3</v>
      </c>
      <c r="D16" s="89">
        <f t="shared" si="81"/>
        <v>-4.4301641680877845E-3</v>
      </c>
      <c r="E16" s="89">
        <f t="shared" si="81"/>
        <v>-6.5758553811235704E-3</v>
      </c>
      <c r="F16" s="89">
        <f t="shared" si="81"/>
        <v>-5.0556509639023339E-3</v>
      </c>
      <c r="G16" s="89">
        <f t="shared" si="81"/>
        <v>-2.6925639997884793E-3</v>
      </c>
      <c r="H16" s="89">
        <f t="shared" si="81"/>
        <v>1.9884112727721242E-3</v>
      </c>
      <c r="I16" s="89">
        <f t="shared" si="81"/>
        <v>2.090851718201584E-3</v>
      </c>
      <c r="J16" s="89">
        <f t="shared" si="81"/>
        <v>2.0516754624846909E-3</v>
      </c>
      <c r="K16" s="89">
        <f t="shared" si="81"/>
        <v>1.8618729042077808E-3</v>
      </c>
      <c r="L16" s="89">
        <f t="shared" si="81"/>
        <v>1.5572825312310773E-3</v>
      </c>
      <c r="M16" s="89">
        <f t="shared" si="81"/>
        <v>1.1848901312451266E-3</v>
      </c>
      <c r="N16" s="90">
        <f t="shared" si="81"/>
        <v>-1.210559398519913E-3</v>
      </c>
      <c r="O16" s="94">
        <f t="shared" si="80"/>
        <v>-1.5176078547948877E-3</v>
      </c>
      <c r="P16" s="95">
        <f t="shared" si="3"/>
        <v>-4.4301641680877845E-3</v>
      </c>
      <c r="Q16" s="95">
        <f t="shared" si="4"/>
        <v>-6.5758553811235704E-3</v>
      </c>
      <c r="R16" s="95">
        <f t="shared" si="5"/>
        <v>-5.0556509639023339E-3</v>
      </c>
      <c r="S16" s="95">
        <f t="shared" si="6"/>
        <v>-2.6925639997884793E-3</v>
      </c>
      <c r="T16" s="95">
        <f t="shared" si="7"/>
        <v>1.9884112727721242E-3</v>
      </c>
      <c r="U16" s="95">
        <f t="shared" si="8"/>
        <v>2.090851718201584E-3</v>
      </c>
      <c r="V16" s="95">
        <f t="shared" si="9"/>
        <v>2.0516754624846909E-3</v>
      </c>
      <c r="W16" s="95">
        <f t="shared" si="10"/>
        <v>1.8618729042077808E-3</v>
      </c>
      <c r="X16" s="95">
        <f t="shared" si="11"/>
        <v>1.5572825312310773E-3</v>
      </c>
      <c r="Y16" s="95">
        <f t="shared" si="12"/>
        <v>1.1848901312451266E-3</v>
      </c>
      <c r="Z16" s="96">
        <f t="shared" si="13"/>
        <v>-1.210559398519913E-3</v>
      </c>
      <c r="AA16" s="94">
        <f t="shared" si="14"/>
        <v>-1.5176078547948877E-3</v>
      </c>
      <c r="AB16" s="95">
        <f t="shared" si="15"/>
        <v>-4.4301641680877845E-3</v>
      </c>
      <c r="AC16" s="95">
        <f t="shared" si="16"/>
        <v>-6.5758553811235704E-3</v>
      </c>
      <c r="AD16" s="95">
        <f t="shared" si="17"/>
        <v>-5.0556509639023339E-3</v>
      </c>
      <c r="AE16" s="95">
        <f t="shared" si="18"/>
        <v>-2.6925639997884793E-3</v>
      </c>
      <c r="AF16" s="95">
        <f t="shared" si="19"/>
        <v>1.9884112727721242E-3</v>
      </c>
      <c r="AG16" s="95">
        <f t="shared" si="20"/>
        <v>2.090851718201584E-3</v>
      </c>
      <c r="AH16" s="95">
        <f t="shared" si="21"/>
        <v>2.0516754624846909E-3</v>
      </c>
      <c r="AI16" s="95">
        <f t="shared" si="22"/>
        <v>1.8618729042077808E-3</v>
      </c>
      <c r="AJ16" s="95">
        <f t="shared" si="23"/>
        <v>1.5572825312310773E-3</v>
      </c>
      <c r="AK16" s="95">
        <f t="shared" si="24"/>
        <v>1.1848901312451266E-3</v>
      </c>
      <c r="AL16" s="96">
        <f t="shared" si="25"/>
        <v>-1.210559398519913E-3</v>
      </c>
      <c r="AM16" s="94">
        <f t="shared" si="26"/>
        <v>-1.5176078547948877E-3</v>
      </c>
      <c r="AN16" s="95">
        <f t="shared" si="27"/>
        <v>-4.4301641680877845E-3</v>
      </c>
      <c r="AO16" s="95">
        <f t="shared" si="28"/>
        <v>-6.5758553811235704E-3</v>
      </c>
      <c r="AP16" s="95">
        <f t="shared" si="29"/>
        <v>-5.0556509639023339E-3</v>
      </c>
      <c r="AQ16" s="95">
        <f t="shared" si="30"/>
        <v>-2.6925639997884793E-3</v>
      </c>
      <c r="AR16" s="95">
        <f t="shared" si="31"/>
        <v>1.9884112727721242E-3</v>
      </c>
      <c r="AS16" s="95">
        <f t="shared" si="32"/>
        <v>2.090851718201584E-3</v>
      </c>
      <c r="AT16" s="95">
        <f t="shared" si="33"/>
        <v>2.0516754624846909E-3</v>
      </c>
      <c r="AU16" s="95">
        <f t="shared" si="34"/>
        <v>1.8618729042077808E-3</v>
      </c>
      <c r="AV16" s="95">
        <f t="shared" si="35"/>
        <v>1.5572825312310773E-3</v>
      </c>
      <c r="AW16" s="95">
        <f t="shared" si="36"/>
        <v>1.1848901312451266E-3</v>
      </c>
      <c r="AX16" s="96">
        <f t="shared" si="37"/>
        <v>-1.210559398519913E-3</v>
      </c>
      <c r="AY16" s="94">
        <f t="shared" si="38"/>
        <v>-1.5176078547948877E-3</v>
      </c>
      <c r="AZ16" s="95">
        <f t="shared" si="39"/>
        <v>-4.4301641680877845E-3</v>
      </c>
      <c r="BA16" s="95">
        <f t="shared" si="40"/>
        <v>-6.5758553811235704E-3</v>
      </c>
      <c r="BB16" s="95">
        <f t="shared" si="41"/>
        <v>-5.0556509639023339E-3</v>
      </c>
      <c r="BC16" s="95">
        <f t="shared" si="42"/>
        <v>-2.6925639997884793E-3</v>
      </c>
      <c r="BD16" s="95">
        <f t="shared" si="43"/>
        <v>1.9884112727721242E-3</v>
      </c>
      <c r="BE16" s="95">
        <f t="shared" si="44"/>
        <v>2.090851718201584E-3</v>
      </c>
      <c r="BF16" s="95">
        <f t="shared" si="45"/>
        <v>2.0516754624846909E-3</v>
      </c>
      <c r="BG16" s="95">
        <f t="shared" si="46"/>
        <v>1.8618729042077808E-3</v>
      </c>
      <c r="BH16" s="95">
        <f t="shared" si="47"/>
        <v>1.5572825312310773E-3</v>
      </c>
      <c r="BI16" s="95">
        <f t="shared" si="48"/>
        <v>1.1848901312451266E-3</v>
      </c>
      <c r="BJ16" s="96">
        <f t="shared" si="49"/>
        <v>-1.210559398519913E-3</v>
      </c>
      <c r="BK16" s="94">
        <f t="shared" si="50"/>
        <v>-1.5176078547948877E-3</v>
      </c>
      <c r="BL16" s="95">
        <f t="shared" si="51"/>
        <v>-4.4301641680877845E-3</v>
      </c>
      <c r="BM16" s="95">
        <f t="shared" si="52"/>
        <v>-6.5758553811235704E-3</v>
      </c>
      <c r="BN16" s="95">
        <f t="shared" si="53"/>
        <v>-5.0556509639023339E-3</v>
      </c>
      <c r="BO16" s="95">
        <f t="shared" si="54"/>
        <v>-2.6925639997884793E-3</v>
      </c>
      <c r="BP16" s="95">
        <f t="shared" si="55"/>
        <v>1.9884112727721242E-3</v>
      </c>
      <c r="BQ16" s="95">
        <f t="shared" si="56"/>
        <v>2.090851718201584E-3</v>
      </c>
      <c r="BR16" s="95">
        <f t="shared" si="57"/>
        <v>2.0516754624846909E-3</v>
      </c>
      <c r="BS16" s="95">
        <f t="shared" si="58"/>
        <v>1.8618729042077808E-3</v>
      </c>
      <c r="BT16" s="95">
        <f t="shared" si="59"/>
        <v>1.5572825312310773E-3</v>
      </c>
      <c r="BU16" s="95">
        <f t="shared" si="60"/>
        <v>1.1848901312451266E-3</v>
      </c>
      <c r="BV16" s="96">
        <f t="shared" si="61"/>
        <v>-1.210559398519913E-3</v>
      </c>
      <c r="BW16" s="94">
        <f t="shared" si="62"/>
        <v>-1.5176078547948877E-3</v>
      </c>
      <c r="BX16" s="95">
        <f t="shared" si="63"/>
        <v>-4.4301641680877845E-3</v>
      </c>
      <c r="BY16" s="95">
        <f t="shared" si="64"/>
        <v>-6.5758553811235704E-3</v>
      </c>
      <c r="BZ16" s="95">
        <f t="shared" si="65"/>
        <v>-5.0556509639023339E-3</v>
      </c>
      <c r="CA16" s="95">
        <f t="shared" si="66"/>
        <v>-2.6925639997884793E-3</v>
      </c>
      <c r="CB16" s="95">
        <f t="shared" si="67"/>
        <v>1.9884112727721242E-3</v>
      </c>
      <c r="CC16" s="95">
        <f t="shared" si="68"/>
        <v>2.090851718201584E-3</v>
      </c>
      <c r="CD16" s="95">
        <f t="shared" si="69"/>
        <v>2.0516754624846909E-3</v>
      </c>
      <c r="CE16" s="95">
        <f t="shared" si="70"/>
        <v>1.8618729042077808E-3</v>
      </c>
      <c r="CF16" s="95">
        <f t="shared" si="71"/>
        <v>1.5572825312310773E-3</v>
      </c>
      <c r="CG16" s="95">
        <f t="shared" si="72"/>
        <v>1.1848901312451266E-3</v>
      </c>
      <c r="CH16" s="96">
        <f t="shared" si="73"/>
        <v>-1.210559398519913E-3</v>
      </c>
      <c r="CI16" s="94">
        <f t="shared" si="74"/>
        <v>-1.5176078547948877E-3</v>
      </c>
      <c r="CJ16" s="95">
        <f t="shared" si="75"/>
        <v>-4.4301641680877845E-3</v>
      </c>
      <c r="CK16" s="95">
        <f t="shared" si="76"/>
        <v>-6.5758553811235704E-3</v>
      </c>
      <c r="CL16" s="95">
        <f t="shared" si="77"/>
        <v>-5.0556509639023339E-3</v>
      </c>
      <c r="CM16" s="95">
        <f t="shared" si="78"/>
        <v>-2.6925639997884793E-3</v>
      </c>
      <c r="CN16" s="1"/>
      <c r="CO16" s="1"/>
      <c r="CP16" s="1"/>
      <c r="CQ16" s="1"/>
      <c r="CR16" s="1"/>
    </row>
    <row r="17" spans="1:96">
      <c r="A17" s="1"/>
      <c r="B17" s="5" t="s">
        <v>5</v>
      </c>
      <c r="C17" s="85">
        <f t="shared" ref="C17:N17" si="82">SUM(O9,AA9)/SUM(O$5,AA$5)</f>
        <v>3.0172181763298577E-5</v>
      </c>
      <c r="D17" s="86">
        <f t="shared" si="82"/>
        <v>2.6844857127231872E-3</v>
      </c>
      <c r="E17" s="86">
        <f t="shared" si="82"/>
        <v>3.8177892219862773E-4</v>
      </c>
      <c r="F17" s="86">
        <f t="shared" si="82"/>
        <v>-2.0674494646988495E-5</v>
      </c>
      <c r="G17" s="86">
        <f t="shared" si="82"/>
        <v>8.3907476847833911E-4</v>
      </c>
      <c r="H17" s="86">
        <f t="shared" si="82"/>
        <v>7.9714912142295603E-4</v>
      </c>
      <c r="I17" s="86">
        <f t="shared" si="82"/>
        <v>1.1515094443378916E-3</v>
      </c>
      <c r="J17" s="86">
        <f t="shared" si="82"/>
        <v>3.7455808264682443E-4</v>
      </c>
      <c r="K17" s="86">
        <f t="shared" si="82"/>
        <v>-1.0134390469020839E-3</v>
      </c>
      <c r="L17" s="86">
        <f t="shared" si="82"/>
        <v>1.3353949764965302E-4</v>
      </c>
      <c r="M17" s="86">
        <f t="shared" si="82"/>
        <v>1.5644370179655617E-3</v>
      </c>
      <c r="N17" s="87">
        <f t="shared" si="82"/>
        <v>1.9398484024160643E-3</v>
      </c>
      <c r="O17" s="97">
        <f t="shared" si="80"/>
        <v>3.0172181763298577E-5</v>
      </c>
      <c r="P17" s="98">
        <f t="shared" si="3"/>
        <v>2.6844857127231872E-3</v>
      </c>
      <c r="Q17" s="98">
        <f t="shared" si="4"/>
        <v>3.8177892219862773E-4</v>
      </c>
      <c r="R17" s="98">
        <f t="shared" si="5"/>
        <v>-2.0674494646988495E-5</v>
      </c>
      <c r="S17" s="98">
        <f t="shared" si="6"/>
        <v>8.3907476847833911E-4</v>
      </c>
      <c r="T17" s="98">
        <f t="shared" si="7"/>
        <v>7.9714912142295603E-4</v>
      </c>
      <c r="U17" s="98">
        <f t="shared" si="8"/>
        <v>1.1515094443378916E-3</v>
      </c>
      <c r="V17" s="98">
        <f t="shared" si="9"/>
        <v>3.7455808264682443E-4</v>
      </c>
      <c r="W17" s="98">
        <f t="shared" si="10"/>
        <v>-1.0134390469020839E-3</v>
      </c>
      <c r="X17" s="98">
        <f t="shared" si="11"/>
        <v>1.3353949764965302E-4</v>
      </c>
      <c r="Y17" s="98">
        <f t="shared" si="12"/>
        <v>1.5644370179655617E-3</v>
      </c>
      <c r="Z17" s="99">
        <f t="shared" si="13"/>
        <v>1.9398484024160643E-3</v>
      </c>
      <c r="AA17" s="97">
        <f t="shared" si="14"/>
        <v>3.0172181763298577E-5</v>
      </c>
      <c r="AB17" s="98">
        <f t="shared" si="15"/>
        <v>2.6844857127231872E-3</v>
      </c>
      <c r="AC17" s="98">
        <f t="shared" si="16"/>
        <v>3.8177892219862773E-4</v>
      </c>
      <c r="AD17" s="98">
        <f t="shared" si="17"/>
        <v>-2.0674494646988495E-5</v>
      </c>
      <c r="AE17" s="98">
        <f t="shared" si="18"/>
        <v>8.3907476847833911E-4</v>
      </c>
      <c r="AF17" s="98">
        <f t="shared" si="19"/>
        <v>7.9714912142295603E-4</v>
      </c>
      <c r="AG17" s="98">
        <f t="shared" si="20"/>
        <v>1.1515094443378916E-3</v>
      </c>
      <c r="AH17" s="98">
        <f t="shared" si="21"/>
        <v>3.7455808264682443E-4</v>
      </c>
      <c r="AI17" s="98">
        <f t="shared" si="22"/>
        <v>-1.0134390469020839E-3</v>
      </c>
      <c r="AJ17" s="98">
        <f t="shared" si="23"/>
        <v>1.3353949764965302E-4</v>
      </c>
      <c r="AK17" s="98">
        <f t="shared" si="24"/>
        <v>1.5644370179655617E-3</v>
      </c>
      <c r="AL17" s="99">
        <f t="shared" si="25"/>
        <v>1.9398484024160643E-3</v>
      </c>
      <c r="AM17" s="97">
        <f t="shared" si="26"/>
        <v>3.0172181763298577E-5</v>
      </c>
      <c r="AN17" s="98">
        <f t="shared" si="27"/>
        <v>2.6844857127231872E-3</v>
      </c>
      <c r="AO17" s="98">
        <f t="shared" si="28"/>
        <v>3.8177892219862773E-4</v>
      </c>
      <c r="AP17" s="98">
        <f t="shared" si="29"/>
        <v>-2.0674494646988495E-5</v>
      </c>
      <c r="AQ17" s="98">
        <f t="shared" si="30"/>
        <v>8.3907476847833911E-4</v>
      </c>
      <c r="AR17" s="98">
        <f t="shared" si="31"/>
        <v>7.9714912142295603E-4</v>
      </c>
      <c r="AS17" s="98">
        <f t="shared" si="32"/>
        <v>1.1515094443378916E-3</v>
      </c>
      <c r="AT17" s="98">
        <f t="shared" si="33"/>
        <v>3.7455808264682443E-4</v>
      </c>
      <c r="AU17" s="98">
        <f t="shared" si="34"/>
        <v>-1.0134390469020839E-3</v>
      </c>
      <c r="AV17" s="98">
        <f t="shared" si="35"/>
        <v>1.3353949764965302E-4</v>
      </c>
      <c r="AW17" s="98">
        <f t="shared" si="36"/>
        <v>1.5644370179655617E-3</v>
      </c>
      <c r="AX17" s="99">
        <f t="shared" si="37"/>
        <v>1.9398484024160643E-3</v>
      </c>
      <c r="AY17" s="97">
        <f t="shared" si="38"/>
        <v>3.0172181763298577E-5</v>
      </c>
      <c r="AZ17" s="98">
        <f t="shared" si="39"/>
        <v>2.6844857127231872E-3</v>
      </c>
      <c r="BA17" s="98">
        <f t="shared" si="40"/>
        <v>3.8177892219862773E-4</v>
      </c>
      <c r="BB17" s="98">
        <f t="shared" si="41"/>
        <v>-2.0674494646988495E-5</v>
      </c>
      <c r="BC17" s="98">
        <f t="shared" si="42"/>
        <v>8.3907476847833911E-4</v>
      </c>
      <c r="BD17" s="98">
        <f t="shared" si="43"/>
        <v>7.9714912142295603E-4</v>
      </c>
      <c r="BE17" s="98">
        <f t="shared" si="44"/>
        <v>1.1515094443378916E-3</v>
      </c>
      <c r="BF17" s="98">
        <f t="shared" si="45"/>
        <v>3.7455808264682443E-4</v>
      </c>
      <c r="BG17" s="98">
        <f t="shared" si="46"/>
        <v>-1.0134390469020839E-3</v>
      </c>
      <c r="BH17" s="98">
        <f t="shared" si="47"/>
        <v>1.3353949764965302E-4</v>
      </c>
      <c r="BI17" s="98">
        <f t="shared" si="48"/>
        <v>1.5644370179655617E-3</v>
      </c>
      <c r="BJ17" s="99">
        <f t="shared" si="49"/>
        <v>1.9398484024160643E-3</v>
      </c>
      <c r="BK17" s="97">
        <f t="shared" si="50"/>
        <v>3.0172181763298577E-5</v>
      </c>
      <c r="BL17" s="98">
        <f t="shared" si="51"/>
        <v>2.6844857127231872E-3</v>
      </c>
      <c r="BM17" s="98">
        <f t="shared" si="52"/>
        <v>3.8177892219862773E-4</v>
      </c>
      <c r="BN17" s="98">
        <f t="shared" si="53"/>
        <v>-2.0674494646988495E-5</v>
      </c>
      <c r="BO17" s="98">
        <f t="shared" si="54"/>
        <v>8.3907476847833911E-4</v>
      </c>
      <c r="BP17" s="98">
        <f t="shared" si="55"/>
        <v>7.9714912142295603E-4</v>
      </c>
      <c r="BQ17" s="98">
        <f t="shared" si="56"/>
        <v>1.1515094443378916E-3</v>
      </c>
      <c r="BR17" s="98">
        <f t="shared" si="57"/>
        <v>3.7455808264682443E-4</v>
      </c>
      <c r="BS17" s="98">
        <f t="shared" si="58"/>
        <v>-1.0134390469020839E-3</v>
      </c>
      <c r="BT17" s="98">
        <f t="shared" si="59"/>
        <v>1.3353949764965302E-4</v>
      </c>
      <c r="BU17" s="98">
        <f t="shared" si="60"/>
        <v>1.5644370179655617E-3</v>
      </c>
      <c r="BV17" s="99">
        <f t="shared" si="61"/>
        <v>1.9398484024160643E-3</v>
      </c>
      <c r="BW17" s="97">
        <f t="shared" si="62"/>
        <v>3.0172181763298577E-5</v>
      </c>
      <c r="BX17" s="98">
        <f t="shared" si="63"/>
        <v>2.6844857127231872E-3</v>
      </c>
      <c r="BY17" s="98">
        <f t="shared" si="64"/>
        <v>3.8177892219862773E-4</v>
      </c>
      <c r="BZ17" s="98">
        <f t="shared" si="65"/>
        <v>-2.0674494646988495E-5</v>
      </c>
      <c r="CA17" s="98">
        <f t="shared" si="66"/>
        <v>8.3907476847833911E-4</v>
      </c>
      <c r="CB17" s="98">
        <f t="shared" si="67"/>
        <v>7.9714912142295603E-4</v>
      </c>
      <c r="CC17" s="98">
        <f t="shared" si="68"/>
        <v>1.1515094443378916E-3</v>
      </c>
      <c r="CD17" s="98">
        <f t="shared" si="69"/>
        <v>3.7455808264682443E-4</v>
      </c>
      <c r="CE17" s="98">
        <f t="shared" si="70"/>
        <v>-1.0134390469020839E-3</v>
      </c>
      <c r="CF17" s="98">
        <f t="shared" si="71"/>
        <v>1.3353949764965302E-4</v>
      </c>
      <c r="CG17" s="98">
        <f t="shared" si="72"/>
        <v>1.5644370179655617E-3</v>
      </c>
      <c r="CH17" s="99">
        <f t="shared" si="73"/>
        <v>1.9398484024160643E-3</v>
      </c>
      <c r="CI17" s="97">
        <f t="shared" si="74"/>
        <v>3.0172181763298577E-5</v>
      </c>
      <c r="CJ17" s="98">
        <f t="shared" si="75"/>
        <v>2.6844857127231872E-3</v>
      </c>
      <c r="CK17" s="98">
        <f t="shared" si="76"/>
        <v>3.8177892219862773E-4</v>
      </c>
      <c r="CL17" s="98">
        <f t="shared" si="77"/>
        <v>-2.0674494646988495E-5</v>
      </c>
      <c r="CM17" s="98">
        <f t="shared" si="78"/>
        <v>8.3907476847833911E-4</v>
      </c>
      <c r="CN17" s="1"/>
      <c r="CO17" s="1"/>
      <c r="CP17" s="1"/>
      <c r="CQ17" s="1"/>
      <c r="CR17" s="1"/>
    </row>
    <row r="18" spans="1:96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</row>
    <row r="19" spans="1:96">
      <c r="A19" s="1"/>
      <c r="B19" s="2" t="s">
        <v>62</v>
      </c>
      <c r="C19" s="3">
        <v>38443</v>
      </c>
      <c r="D19" s="3">
        <v>38473</v>
      </c>
      <c r="E19" s="3">
        <v>38504</v>
      </c>
      <c r="F19" s="3">
        <v>38534</v>
      </c>
      <c r="G19" s="3">
        <v>38565</v>
      </c>
      <c r="H19" s="3">
        <v>38596</v>
      </c>
      <c r="I19" s="3">
        <v>38626</v>
      </c>
      <c r="J19" s="3">
        <v>38657</v>
      </c>
      <c r="K19" s="3">
        <v>38687</v>
      </c>
      <c r="L19" s="3">
        <v>38718</v>
      </c>
      <c r="M19" s="3">
        <v>38749</v>
      </c>
      <c r="N19" s="3">
        <v>38777</v>
      </c>
      <c r="O19" s="3">
        <v>38808</v>
      </c>
      <c r="P19" s="3">
        <v>38838</v>
      </c>
      <c r="Q19" s="3">
        <v>38869</v>
      </c>
      <c r="R19" s="3">
        <v>38899</v>
      </c>
      <c r="S19" s="3">
        <v>38930</v>
      </c>
      <c r="T19" s="3">
        <v>38961</v>
      </c>
      <c r="U19" s="3">
        <v>38991</v>
      </c>
      <c r="V19" s="3">
        <v>39022</v>
      </c>
      <c r="W19" s="3">
        <v>39052</v>
      </c>
      <c r="X19" s="3">
        <v>39083</v>
      </c>
      <c r="Y19" s="3">
        <v>39114</v>
      </c>
      <c r="Z19" s="3">
        <v>39142</v>
      </c>
      <c r="AA19" s="3">
        <v>39173</v>
      </c>
      <c r="AB19" s="3">
        <v>39203</v>
      </c>
      <c r="AC19" s="3">
        <v>39234</v>
      </c>
      <c r="AD19" s="3">
        <v>39264</v>
      </c>
      <c r="AE19" s="3">
        <v>39295</v>
      </c>
      <c r="AF19" s="3">
        <v>39326</v>
      </c>
      <c r="AG19" s="3">
        <v>39356</v>
      </c>
      <c r="AH19" s="3">
        <v>39387</v>
      </c>
      <c r="AI19" s="3">
        <v>39417</v>
      </c>
      <c r="AJ19" s="3">
        <v>39448</v>
      </c>
      <c r="AK19" s="3">
        <v>39479</v>
      </c>
      <c r="AL19" s="3">
        <v>39508</v>
      </c>
      <c r="AM19" s="3">
        <v>39539</v>
      </c>
      <c r="AN19" s="3">
        <v>39569</v>
      </c>
      <c r="AO19" s="3">
        <v>39600</v>
      </c>
      <c r="AP19" s="3">
        <v>39630</v>
      </c>
      <c r="AQ19" s="3">
        <v>39661</v>
      </c>
      <c r="AR19" s="3">
        <v>39692</v>
      </c>
      <c r="AS19" s="3">
        <v>39722</v>
      </c>
      <c r="AT19" s="3">
        <v>39753</v>
      </c>
      <c r="AU19" s="3">
        <v>39783</v>
      </c>
      <c r="AV19" s="3">
        <v>39814</v>
      </c>
      <c r="AW19" s="3">
        <v>39845</v>
      </c>
      <c r="AX19" s="3">
        <v>39873</v>
      </c>
      <c r="AY19" s="3">
        <v>39904</v>
      </c>
      <c r="AZ19" s="3">
        <v>39934</v>
      </c>
      <c r="BA19" s="3">
        <v>39965</v>
      </c>
      <c r="BB19" s="3">
        <v>39995</v>
      </c>
      <c r="BC19" s="3">
        <v>40026</v>
      </c>
      <c r="BD19" s="3">
        <v>40057</v>
      </c>
      <c r="BE19" s="3">
        <v>40087</v>
      </c>
      <c r="BF19" s="3">
        <v>40118</v>
      </c>
      <c r="BG19" s="3">
        <v>40148</v>
      </c>
      <c r="BH19" s="3">
        <v>40179</v>
      </c>
      <c r="BI19" s="3">
        <v>40210</v>
      </c>
      <c r="BJ19" s="3">
        <v>40238</v>
      </c>
      <c r="BK19" s="3">
        <v>40269</v>
      </c>
      <c r="BL19" s="3">
        <v>40299</v>
      </c>
      <c r="BM19" s="3">
        <v>40330</v>
      </c>
      <c r="BN19" s="3">
        <v>40360</v>
      </c>
      <c r="BO19" s="3">
        <v>40391</v>
      </c>
      <c r="BP19" s="3">
        <v>40422</v>
      </c>
      <c r="BQ19" s="3">
        <v>40452</v>
      </c>
      <c r="BR19" s="3">
        <v>40483</v>
      </c>
      <c r="BS19" s="3">
        <v>40513</v>
      </c>
      <c r="BT19" s="3">
        <v>40544</v>
      </c>
      <c r="BU19" s="3">
        <v>40575</v>
      </c>
      <c r="BV19" s="3">
        <v>40603</v>
      </c>
      <c r="BW19" s="3">
        <v>40634</v>
      </c>
      <c r="BX19" s="3">
        <v>40664</v>
      </c>
      <c r="BY19" s="3">
        <v>40695</v>
      </c>
      <c r="BZ19" s="3">
        <v>40725</v>
      </c>
      <c r="CA19" s="3">
        <v>40756</v>
      </c>
      <c r="CB19" s="3">
        <v>40787</v>
      </c>
      <c r="CC19" s="3">
        <v>40817</v>
      </c>
      <c r="CD19" s="3">
        <v>40848</v>
      </c>
      <c r="CE19" s="3">
        <v>40878</v>
      </c>
      <c r="CF19" s="3">
        <v>40909</v>
      </c>
      <c r="CG19" s="3">
        <v>40940</v>
      </c>
      <c r="CH19" s="3">
        <v>40969</v>
      </c>
      <c r="CI19" s="3">
        <v>41000</v>
      </c>
      <c r="CJ19" s="3">
        <v>41030</v>
      </c>
      <c r="CK19" s="3">
        <v>41061</v>
      </c>
      <c r="CL19" s="3">
        <v>41091</v>
      </c>
      <c r="CM19" s="4">
        <v>41122</v>
      </c>
    </row>
    <row r="20" spans="1:96">
      <c r="A20" s="1"/>
      <c r="B20" s="5" t="s">
        <v>2</v>
      </c>
      <c r="C20" s="33">
        <f>C$5*C14</f>
        <v>-3.9770621316036787</v>
      </c>
      <c r="D20" s="33">
        <f t="shared" ref="D20:BO20" si="83">D$5*D14</f>
        <v>-0.49605798166163634</v>
      </c>
      <c r="E20" s="34">
        <f t="shared" si="83"/>
        <v>0.8002796020690327</v>
      </c>
      <c r="F20" s="34">
        <f t="shared" si="83"/>
        <v>3.8885894285120757</v>
      </c>
      <c r="G20" s="34">
        <f t="shared" si="83"/>
        <v>4.7837638022980382</v>
      </c>
      <c r="H20" s="34">
        <f t="shared" si="83"/>
        <v>6.628603858658459</v>
      </c>
      <c r="I20" s="34">
        <f t="shared" si="83"/>
        <v>1.8344015362043813</v>
      </c>
      <c r="J20" s="34">
        <f t="shared" si="83"/>
        <v>1.3910701430375829</v>
      </c>
      <c r="K20" s="34">
        <f t="shared" si="83"/>
        <v>-2.3868387045389441</v>
      </c>
      <c r="L20" s="34">
        <f t="shared" si="83"/>
        <v>-1.8138517663540346</v>
      </c>
      <c r="M20" s="34">
        <f t="shared" si="83"/>
        <v>-7.7658347832377776</v>
      </c>
      <c r="N20" s="34">
        <f t="shared" si="83"/>
        <v>-6.4444633973131928</v>
      </c>
      <c r="O20" s="34">
        <f t="shared" si="83"/>
        <v>-4.0636142439290817</v>
      </c>
      <c r="P20" s="34">
        <f t="shared" si="83"/>
        <v>-0.47227296243875261</v>
      </c>
      <c r="Q20" s="35">
        <f t="shared" si="83"/>
        <v>0.81557581708829574</v>
      </c>
      <c r="R20" s="35">
        <f t="shared" si="83"/>
        <v>3.9083990188420197</v>
      </c>
      <c r="S20" s="35">
        <f t="shared" si="83"/>
        <v>4.8594048864493766</v>
      </c>
      <c r="T20" s="35">
        <f t="shared" si="83"/>
        <v>6.60510031274395</v>
      </c>
      <c r="U20" s="35">
        <f t="shared" si="83"/>
        <v>1.8493603250723949</v>
      </c>
      <c r="V20" s="35">
        <f t="shared" si="83"/>
        <v>1.314315584497785</v>
      </c>
      <c r="W20" s="35">
        <f t="shared" si="83"/>
        <v>-2.2716124906904591</v>
      </c>
      <c r="X20" s="35">
        <f t="shared" si="83"/>
        <v>-1.7040187454625801</v>
      </c>
      <c r="Y20" s="35">
        <f t="shared" si="83"/>
        <v>-7.2490206092447922</v>
      </c>
      <c r="Z20" s="35">
        <f t="shared" si="83"/>
        <v>-5.8944962835445276</v>
      </c>
      <c r="AA20" s="35">
        <f t="shared" si="83"/>
        <v>-3.8552117560709185</v>
      </c>
      <c r="AB20" s="35">
        <f t="shared" si="83"/>
        <v>-0.4672700375612473</v>
      </c>
      <c r="AC20" s="36">
        <f t="shared" si="83"/>
        <v>0.76904418291170429</v>
      </c>
      <c r="AD20" s="36">
        <f t="shared" si="83"/>
        <v>3.8138119811579818</v>
      </c>
      <c r="AE20" s="36">
        <f t="shared" si="83"/>
        <v>4.7186101135506222</v>
      </c>
      <c r="AF20" s="36">
        <f t="shared" si="83"/>
        <v>6.7037356872560494</v>
      </c>
      <c r="AG20" s="36">
        <f t="shared" si="83"/>
        <v>1.8196876749276052</v>
      </c>
      <c r="AH20" s="36">
        <f t="shared" si="83"/>
        <v>1.3275304155022154</v>
      </c>
      <c r="AI20" s="36">
        <f t="shared" si="83"/>
        <v>-2.3256345093095416</v>
      </c>
      <c r="AJ20" s="36">
        <f t="shared" si="83"/>
        <v>-1.7351922545374194</v>
      </c>
      <c r="AK20" s="36">
        <f t="shared" si="83"/>
        <v>-7.6267153907552059</v>
      </c>
      <c r="AL20" s="36">
        <f t="shared" si="83"/>
        <v>-6.2237007164554727</v>
      </c>
      <c r="AM20" s="36">
        <f t="shared" si="83"/>
        <v>-4.1156628615773236</v>
      </c>
      <c r="AN20" s="36">
        <f t="shared" si="83"/>
        <v>-0.45744478802572225</v>
      </c>
      <c r="AO20" s="37">
        <f t="shared" si="83"/>
        <v>0.77406221604067715</v>
      </c>
      <c r="AP20" s="37">
        <f t="shared" si="83"/>
        <v>3.814838945099706</v>
      </c>
      <c r="AQ20" s="37">
        <f t="shared" si="83"/>
        <v>4.6944540259316456</v>
      </c>
      <c r="AR20" s="37">
        <f t="shared" si="83"/>
        <v>6.7358678845502329</v>
      </c>
      <c r="AS20" s="37">
        <f t="shared" si="83"/>
        <v>1.8894648919654324</v>
      </c>
      <c r="AT20" s="37">
        <f t="shared" si="83"/>
        <v>1.3513928873595968</v>
      </c>
      <c r="AU20" s="37">
        <f t="shared" si="83"/>
        <v>-2.4068293203143432</v>
      </c>
      <c r="AV20" s="37">
        <f t="shared" si="83"/>
        <v>-1.8299735880453578</v>
      </c>
      <c r="AW20" s="37">
        <f t="shared" si="83"/>
        <v>-7.6165344465763694</v>
      </c>
      <c r="AX20" s="37">
        <f t="shared" si="83"/>
        <v>-5.9053059611783718</v>
      </c>
      <c r="AY20" s="37">
        <f t="shared" si="83"/>
        <v>-3.7478660745230337</v>
      </c>
      <c r="AZ20" s="37">
        <f t="shared" si="83"/>
        <v>-0.46178106378044459</v>
      </c>
      <c r="BA20" s="38">
        <f t="shared" si="83"/>
        <v>0.7689506445703127</v>
      </c>
      <c r="BB20" s="38">
        <f t="shared" si="83"/>
        <v>3.7448666003095323</v>
      </c>
      <c r="BC20" s="38">
        <f t="shared" si="83"/>
        <v>4.6153196066303206</v>
      </c>
      <c r="BD20" s="38">
        <f t="shared" si="83"/>
        <v>6.4288744392443897</v>
      </c>
      <c r="BE20" s="38">
        <f t="shared" si="83"/>
        <v>1.7560441675775387</v>
      </c>
      <c r="BF20" s="38">
        <f t="shared" si="83"/>
        <v>1.2457363101437315</v>
      </c>
      <c r="BG20" s="38">
        <f t="shared" si="83"/>
        <v>-2.2941323265388167</v>
      </c>
      <c r="BH20" s="38">
        <f t="shared" si="83"/>
        <v>-1.8203834888566808</v>
      </c>
      <c r="BI20" s="38">
        <f t="shared" si="83"/>
        <v>-7.5103653105477601</v>
      </c>
      <c r="BJ20" s="38">
        <f t="shared" si="83"/>
        <v>-5.7758701540678086</v>
      </c>
      <c r="BK20" s="38">
        <f t="shared" si="83"/>
        <v>-3.8387804903013021</v>
      </c>
      <c r="BL20" s="38">
        <f t="shared" si="83"/>
        <v>-0.47171229266901543</v>
      </c>
      <c r="BM20" s="39">
        <f t="shared" si="83"/>
        <v>0.75942108895361815</v>
      </c>
      <c r="BN20" s="39">
        <f t="shared" si="83"/>
        <v>3.7312935132952081</v>
      </c>
      <c r="BO20" s="39">
        <f t="shared" si="83"/>
        <v>4.6472674109244005</v>
      </c>
      <c r="BP20" s="39">
        <f t="shared" ref="BP20:CM20" si="84">BP$5*BP14</f>
        <v>6.4428254128676841</v>
      </c>
      <c r="BQ20" s="39">
        <f t="shared" si="84"/>
        <v>1.7224614413635178</v>
      </c>
      <c r="BR20" s="39">
        <f t="shared" si="84"/>
        <v>1.2970562704787829</v>
      </c>
      <c r="BS20" s="39">
        <f t="shared" si="84"/>
        <v>-2.4392320934448275</v>
      </c>
      <c r="BT20" s="39">
        <f t="shared" si="84"/>
        <v>-1.7115851128219535</v>
      </c>
      <c r="BU20" s="39">
        <f t="shared" si="84"/>
        <v>-6.8821887305244438</v>
      </c>
      <c r="BV20" s="39">
        <f t="shared" si="84"/>
        <v>-5.6800283294574836</v>
      </c>
      <c r="BW20" s="39">
        <f t="shared" si="84"/>
        <v>-3.5840062232123908</v>
      </c>
      <c r="BX20" s="39">
        <f t="shared" si="84"/>
        <v>-0.46197535162193293</v>
      </c>
      <c r="BY20" s="40">
        <f t="shared" si="84"/>
        <v>0.78241310792362828</v>
      </c>
      <c r="BZ20" s="40">
        <f t="shared" si="84"/>
        <v>3.7676514158624004</v>
      </c>
      <c r="CA20" s="40">
        <f t="shared" si="84"/>
        <v>4.6796713721724661</v>
      </c>
      <c r="CB20" s="40">
        <f t="shared" si="84"/>
        <v>6.2516063922422491</v>
      </c>
      <c r="CC20" s="40">
        <f t="shared" si="84"/>
        <v>1.6643458646105067</v>
      </c>
      <c r="CD20" s="40">
        <f t="shared" si="84"/>
        <v>1.1426145371891963</v>
      </c>
      <c r="CE20" s="40">
        <f t="shared" si="84"/>
        <v>-2.1092000263814401</v>
      </c>
      <c r="CF20" s="40">
        <f t="shared" si="84"/>
        <v>-1.6092573384926923</v>
      </c>
      <c r="CG20" s="40">
        <f t="shared" si="84"/>
        <v>-7.3230068819180891</v>
      </c>
      <c r="CH20" s="40">
        <f t="shared" si="84"/>
        <v>-5.2285333001203096</v>
      </c>
      <c r="CI20" s="40">
        <f t="shared" si="84"/>
        <v>-3.7581031062196573</v>
      </c>
      <c r="CJ20" s="40">
        <f t="shared" si="84"/>
        <v>-0.46140225031573595</v>
      </c>
      <c r="CK20" s="41">
        <f t="shared" si="84"/>
        <v>0.78253497106644543</v>
      </c>
      <c r="CL20" s="41">
        <f t="shared" si="84"/>
        <v>3.7458136576850687</v>
      </c>
      <c r="CM20" s="41">
        <f t="shared" si="84"/>
        <v>4.5634161924139685</v>
      </c>
    </row>
    <row r="21" spans="1:96">
      <c r="A21" s="1"/>
      <c r="B21" s="5" t="s">
        <v>3</v>
      </c>
      <c r="C21" s="33">
        <f t="shared" ref="C21:BN21" si="85">C$5*C15</f>
        <v>-12.26605796473207</v>
      </c>
      <c r="D21" s="33">
        <f t="shared" si="85"/>
        <v>-5.9165915921568679</v>
      </c>
      <c r="E21" s="33">
        <f t="shared" si="85"/>
        <v>-1.2963270010329706</v>
      </c>
      <c r="F21" s="33">
        <f t="shared" si="85"/>
        <v>2.9241292783340227</v>
      </c>
      <c r="G21" s="34">
        <f t="shared" si="85"/>
        <v>5.6629201196933554</v>
      </c>
      <c r="H21" s="34">
        <f t="shared" si="85"/>
        <v>10.659210741695148</v>
      </c>
      <c r="I21" s="34">
        <f t="shared" si="85"/>
        <v>8.9572960150731262</v>
      </c>
      <c r="J21" s="34">
        <f t="shared" si="85"/>
        <v>3.3808171112497432</v>
      </c>
      <c r="K21" s="34">
        <f t="shared" si="85"/>
        <v>2.6653330820720202</v>
      </c>
      <c r="L21" s="34">
        <f t="shared" si="85"/>
        <v>-0.47944718689583998</v>
      </c>
      <c r="M21" s="34">
        <f t="shared" si="85"/>
        <v>-6.6625822138111594</v>
      </c>
      <c r="N21" s="34">
        <f t="shared" si="85"/>
        <v>-14.86247147492494</v>
      </c>
      <c r="O21" s="34">
        <f t="shared" si="85"/>
        <v>-12.533002053514837</v>
      </c>
      <c r="P21" s="34">
        <f t="shared" si="85"/>
        <v>-5.6329024873429194</v>
      </c>
      <c r="Q21" s="34">
        <f t="shared" si="85"/>
        <v>-1.3211044619251529</v>
      </c>
      <c r="R21" s="34">
        <f t="shared" si="85"/>
        <v>2.9390256319194297</v>
      </c>
      <c r="S21" s="35">
        <f t="shared" si="85"/>
        <v>5.7524624622961111</v>
      </c>
      <c r="T21" s="35">
        <f t="shared" si="85"/>
        <v>10.621415565754347</v>
      </c>
      <c r="U21" s="35">
        <f t="shared" si="85"/>
        <v>9.0303390742252798</v>
      </c>
      <c r="V21" s="35">
        <f t="shared" si="85"/>
        <v>3.1942750262394703</v>
      </c>
      <c r="W21" s="35">
        <f t="shared" si="85"/>
        <v>2.5366623683332818</v>
      </c>
      <c r="X21" s="35">
        <f t="shared" si="85"/>
        <v>-0.45041552407119345</v>
      </c>
      <c r="Y21" s="35">
        <f t="shared" si="85"/>
        <v>-6.2191891955971457</v>
      </c>
      <c r="Z21" s="35">
        <f t="shared" si="85"/>
        <v>-13.594115983303803</v>
      </c>
      <c r="AA21" s="35">
        <f t="shared" si="85"/>
        <v>-11.89024694648516</v>
      </c>
      <c r="AB21" s="35">
        <f t="shared" si="85"/>
        <v>-5.5732315126570802</v>
      </c>
      <c r="AC21" s="35">
        <f t="shared" si="85"/>
        <v>-1.2457305380748473</v>
      </c>
      <c r="AD21" s="35">
        <f t="shared" si="85"/>
        <v>2.8678983680805703</v>
      </c>
      <c r="AE21" s="36">
        <f t="shared" si="85"/>
        <v>5.5857925377038891</v>
      </c>
      <c r="AF21" s="36">
        <f t="shared" si="85"/>
        <v>10.780027434245651</v>
      </c>
      <c r="AG21" s="36">
        <f t="shared" si="85"/>
        <v>8.8854489257747229</v>
      </c>
      <c r="AH21" s="36">
        <f t="shared" si="85"/>
        <v>3.2263919737605304</v>
      </c>
      <c r="AI21" s="36">
        <f t="shared" si="85"/>
        <v>2.5969876316667184</v>
      </c>
      <c r="AJ21" s="36">
        <f t="shared" si="85"/>
        <v>-0.45865547592880651</v>
      </c>
      <c r="AK21" s="36">
        <f t="shared" si="85"/>
        <v>-6.5432268044028552</v>
      </c>
      <c r="AL21" s="36">
        <f t="shared" si="85"/>
        <v>-14.353340016696198</v>
      </c>
      <c r="AM21" s="36">
        <f t="shared" si="85"/>
        <v>-12.693530438521504</v>
      </c>
      <c r="AN21" s="36">
        <f t="shared" si="85"/>
        <v>-5.4560436214391883</v>
      </c>
      <c r="AO21" s="36">
        <f t="shared" si="85"/>
        <v>-1.2538589619661318</v>
      </c>
      <c r="AP21" s="36">
        <f t="shared" si="85"/>
        <v>2.8686706212034561</v>
      </c>
      <c r="AQ21" s="37">
        <f t="shared" si="85"/>
        <v>5.55719706346144</v>
      </c>
      <c r="AR21" s="37">
        <f t="shared" si="85"/>
        <v>10.831698022782186</v>
      </c>
      <c r="AS21" s="37">
        <f t="shared" si="85"/>
        <v>9.2261677791883869</v>
      </c>
      <c r="AT21" s="37">
        <f t="shared" si="85"/>
        <v>3.2843866432428235</v>
      </c>
      <c r="AU21" s="37">
        <f t="shared" si="85"/>
        <v>2.6876561864593582</v>
      </c>
      <c r="AV21" s="37">
        <f t="shared" si="85"/>
        <v>-0.48370859469162597</v>
      </c>
      <c r="AW21" s="37">
        <f t="shared" si="85"/>
        <v>-6.5344922150767815</v>
      </c>
      <c r="AX21" s="37">
        <f t="shared" si="85"/>
        <v>-13.619045681182627</v>
      </c>
      <c r="AY21" s="37">
        <f t="shared" si="85"/>
        <v>-11.55917131614315</v>
      </c>
      <c r="AZ21" s="37">
        <f t="shared" si="85"/>
        <v>-5.5077633268367805</v>
      </c>
      <c r="BA21" s="37">
        <f t="shared" si="85"/>
        <v>-1.2455790206835953</v>
      </c>
      <c r="BB21" s="37">
        <f t="shared" si="85"/>
        <v>2.8160530369004197</v>
      </c>
      <c r="BC21" s="38">
        <f t="shared" si="85"/>
        <v>5.4635193833455338</v>
      </c>
      <c r="BD21" s="38">
        <f t="shared" si="85"/>
        <v>10.338033308521178</v>
      </c>
      <c r="BE21" s="38">
        <f t="shared" si="85"/>
        <v>8.5746806869126981</v>
      </c>
      <c r="BF21" s="38">
        <f t="shared" si="85"/>
        <v>3.0276019182199194</v>
      </c>
      <c r="BG21" s="38">
        <f t="shared" si="85"/>
        <v>2.5618098001121092</v>
      </c>
      <c r="BH21" s="38">
        <f t="shared" si="85"/>
        <v>-0.48117368739470529</v>
      </c>
      <c r="BI21" s="38">
        <f t="shared" si="85"/>
        <v>-6.4434059871175267</v>
      </c>
      <c r="BJ21" s="38">
        <f t="shared" si="85"/>
        <v>-13.320535801862546</v>
      </c>
      <c r="BK21" s="38">
        <f t="shared" si="85"/>
        <v>-11.839569624458319</v>
      </c>
      <c r="BL21" s="38">
        <f t="shared" si="85"/>
        <v>-5.6262152568814887</v>
      </c>
      <c r="BM21" s="38">
        <f t="shared" si="85"/>
        <v>-1.2301426404212117</v>
      </c>
      <c r="BN21" s="38">
        <f t="shared" si="85"/>
        <v>2.8058463895117938</v>
      </c>
      <c r="BO21" s="39">
        <f t="shared" ref="BO21:CM21" si="86">BO$5*BO15</f>
        <v>5.5013385297737214</v>
      </c>
      <c r="BP21" s="39">
        <f t="shared" si="86"/>
        <v>10.36046734909343</v>
      </c>
      <c r="BQ21" s="39">
        <f t="shared" si="86"/>
        <v>8.4106978217900714</v>
      </c>
      <c r="BR21" s="39">
        <f t="shared" si="86"/>
        <v>3.1523284828132283</v>
      </c>
      <c r="BS21" s="39">
        <f t="shared" si="86"/>
        <v>2.723839688516418</v>
      </c>
      <c r="BT21" s="39">
        <f t="shared" si="86"/>
        <v>-0.45241550753884135</v>
      </c>
      <c r="BU21" s="39">
        <f t="shared" si="86"/>
        <v>-5.9044712523444129</v>
      </c>
      <c r="BV21" s="39">
        <f t="shared" si="86"/>
        <v>-13.099501668133183</v>
      </c>
      <c r="BW21" s="39">
        <f t="shared" si="86"/>
        <v>-11.053794641663524</v>
      </c>
      <c r="BX21" s="39">
        <f t="shared" si="86"/>
        <v>-5.5100806402394547</v>
      </c>
      <c r="BY21" s="39">
        <f t="shared" si="86"/>
        <v>-1.2673860924872504</v>
      </c>
      <c r="BZ21" s="39">
        <f t="shared" si="86"/>
        <v>2.8331866910144448</v>
      </c>
      <c r="CA21" s="40">
        <f t="shared" si="86"/>
        <v>5.5396976653191015</v>
      </c>
      <c r="CB21" s="40">
        <f t="shared" si="86"/>
        <v>10.052975170932164</v>
      </c>
      <c r="CC21" s="40">
        <f t="shared" si="86"/>
        <v>8.1269222068063822</v>
      </c>
      <c r="CD21" s="40">
        <f t="shared" si="86"/>
        <v>2.7769777090151906</v>
      </c>
      <c r="CE21" s="40">
        <f t="shared" si="86"/>
        <v>2.3552997512278719</v>
      </c>
      <c r="CF21" s="40">
        <f t="shared" si="86"/>
        <v>-0.42536767239953888</v>
      </c>
      <c r="CG21" s="40">
        <f t="shared" si="86"/>
        <v>-6.2826646155794608</v>
      </c>
      <c r="CH21" s="40">
        <f t="shared" si="86"/>
        <v>-12.058246317471745</v>
      </c>
      <c r="CI21" s="40">
        <f t="shared" si="86"/>
        <v>-11.590744376865475</v>
      </c>
      <c r="CJ21" s="40">
        <f t="shared" si="86"/>
        <v>-5.5032451361349928</v>
      </c>
      <c r="CK21" s="40">
        <f t="shared" si="86"/>
        <v>-1.2675834915988311</v>
      </c>
      <c r="CL21" s="40">
        <f t="shared" si="86"/>
        <v>2.8167652021343637</v>
      </c>
      <c r="CM21" s="41">
        <f t="shared" si="86"/>
        <v>5.4020772008311377</v>
      </c>
    </row>
    <row r="22" spans="1:96">
      <c r="A22" s="1"/>
      <c r="B22" s="5" t="s">
        <v>4</v>
      </c>
      <c r="C22" s="33">
        <f t="shared" ref="C22:BN22" si="87">C$5*C16</f>
        <v>-1.4613114068180104</v>
      </c>
      <c r="D22" s="33">
        <f t="shared" si="87"/>
        <v>-4.0275261060250882</v>
      </c>
      <c r="E22" s="33">
        <f t="shared" si="87"/>
        <v>-5.2865269956919274</v>
      </c>
      <c r="F22" s="33">
        <f t="shared" si="87"/>
        <v>-4.1692113191795181</v>
      </c>
      <c r="G22" s="33">
        <f t="shared" si="87"/>
        <v>-2.2188218500200154</v>
      </c>
      <c r="H22" s="33">
        <f t="shared" si="87"/>
        <v>1.703326142098331</v>
      </c>
      <c r="I22" s="33">
        <f t="shared" si="87"/>
        <v>2.1335855628175491</v>
      </c>
      <c r="J22" s="34">
        <f t="shared" si="87"/>
        <v>2.5603116915206048</v>
      </c>
      <c r="K22" s="34">
        <f t="shared" si="87"/>
        <v>2.5069831237837548</v>
      </c>
      <c r="L22" s="34">
        <f t="shared" si="87"/>
        <v>2.0682005213308292</v>
      </c>
      <c r="M22" s="34">
        <f t="shared" si="87"/>
        <v>1.4009097284312579</v>
      </c>
      <c r="N22" s="34">
        <f t="shared" si="87"/>
        <v>-1.5060712879852587</v>
      </c>
      <c r="O22" s="34">
        <f t="shared" si="87"/>
        <v>-1.4931136731241452</v>
      </c>
      <c r="P22" s="34">
        <f t="shared" si="87"/>
        <v>-3.8344140316429951</v>
      </c>
      <c r="Q22" s="34">
        <f t="shared" si="87"/>
        <v>-5.3875714974162969</v>
      </c>
      <c r="R22" s="34">
        <f t="shared" si="87"/>
        <v>-4.1904504779413925</v>
      </c>
      <c r="S22" s="34">
        <f t="shared" si="87"/>
        <v>-2.253905958937259</v>
      </c>
      <c r="T22" s="34">
        <f t="shared" si="87"/>
        <v>1.6972865287737395</v>
      </c>
      <c r="U22" s="34">
        <f t="shared" si="87"/>
        <v>2.1509840741773183</v>
      </c>
      <c r="V22" s="35">
        <f t="shared" si="87"/>
        <v>2.4190423280808648</v>
      </c>
      <c r="W22" s="35">
        <f t="shared" si="87"/>
        <v>2.3859568587972189</v>
      </c>
      <c r="X22" s="35">
        <f t="shared" si="87"/>
        <v>1.9429660808541156</v>
      </c>
      <c r="Y22" s="35">
        <f t="shared" si="87"/>
        <v>1.3076795703932989</v>
      </c>
      <c r="Z22" s="35">
        <f t="shared" si="87"/>
        <v>-1.3775439571095123</v>
      </c>
      <c r="AA22" s="35">
        <f t="shared" si="87"/>
        <v>-1.4165393268758546</v>
      </c>
      <c r="AB22" s="35">
        <f t="shared" si="87"/>
        <v>-3.793794968357004</v>
      </c>
      <c r="AC22" s="35">
        <f t="shared" si="87"/>
        <v>-5.0801905025837026</v>
      </c>
      <c r="AD22" s="35">
        <f t="shared" si="87"/>
        <v>-4.0890375220586099</v>
      </c>
      <c r="AE22" s="35">
        <f t="shared" si="87"/>
        <v>-2.1886020410627411</v>
      </c>
      <c r="AF22" s="35">
        <f t="shared" si="87"/>
        <v>1.7226324712262608</v>
      </c>
      <c r="AG22" s="35">
        <f t="shared" si="87"/>
        <v>2.1164719258226814</v>
      </c>
      <c r="AH22" s="36">
        <f t="shared" si="87"/>
        <v>2.4433646719191353</v>
      </c>
      <c r="AI22" s="36">
        <f t="shared" si="87"/>
        <v>2.4426981412027811</v>
      </c>
      <c r="AJ22" s="36">
        <f t="shared" si="87"/>
        <v>1.9785109191458847</v>
      </c>
      <c r="AK22" s="36">
        <f t="shared" si="87"/>
        <v>1.3758134296067002</v>
      </c>
      <c r="AL22" s="36">
        <f t="shared" si="87"/>
        <v>-1.4544790428904872</v>
      </c>
      <c r="AM22" s="36">
        <f t="shared" si="87"/>
        <v>-1.5122381514857182</v>
      </c>
      <c r="AN22" s="36">
        <f t="shared" si="87"/>
        <v>-3.7140231463817051</v>
      </c>
      <c r="AO22" s="36">
        <f t="shared" si="87"/>
        <v>-5.1133388766432271</v>
      </c>
      <c r="AP22" s="36">
        <f t="shared" si="87"/>
        <v>-4.0901385973376891</v>
      </c>
      <c r="AQ22" s="36">
        <f t="shared" si="87"/>
        <v>-2.1773978810675851</v>
      </c>
      <c r="AR22" s="36">
        <f t="shared" si="87"/>
        <v>1.7308893550016808</v>
      </c>
      <c r="AS22" s="36">
        <f t="shared" si="87"/>
        <v>2.1976295458678203</v>
      </c>
      <c r="AT22" s="37">
        <f t="shared" si="87"/>
        <v>2.4872843592122762</v>
      </c>
      <c r="AU22" s="37">
        <f t="shared" si="87"/>
        <v>2.5279799914345373</v>
      </c>
      <c r="AV22" s="37">
        <f t="shared" si="87"/>
        <v>2.0865830378326153</v>
      </c>
      <c r="AW22" s="37">
        <f t="shared" si="87"/>
        <v>1.3739768487183799</v>
      </c>
      <c r="AX22" s="37">
        <f t="shared" si="87"/>
        <v>-1.3800701790946504</v>
      </c>
      <c r="AY22" s="37">
        <f t="shared" si="87"/>
        <v>-1.377096777645344</v>
      </c>
      <c r="AZ22" s="37">
        <f t="shared" si="87"/>
        <v>-3.749229643304842</v>
      </c>
      <c r="BA22" s="37">
        <f t="shared" si="87"/>
        <v>-5.0795726023328154</v>
      </c>
      <c r="BB22" s="37">
        <f t="shared" si="87"/>
        <v>-4.015116665274177</v>
      </c>
      <c r="BC22" s="37">
        <f t="shared" si="87"/>
        <v>-2.1406934813750089</v>
      </c>
      <c r="BD22" s="37">
        <f t="shared" si="87"/>
        <v>1.6520024623780949</v>
      </c>
      <c r="BE22" s="37">
        <f t="shared" si="87"/>
        <v>2.0424484005643349</v>
      </c>
      <c r="BF22" s="38">
        <f t="shared" si="87"/>
        <v>2.29281985195089</v>
      </c>
      <c r="BG22" s="38">
        <f t="shared" si="87"/>
        <v>2.4096102578789629</v>
      </c>
      <c r="BH22" s="38">
        <f t="shared" si="87"/>
        <v>2.0756481596305756</v>
      </c>
      <c r="BI22" s="38">
        <f t="shared" si="87"/>
        <v>1.354824577304796</v>
      </c>
      <c r="BJ22" s="38">
        <f t="shared" si="87"/>
        <v>-1.3498210271159625</v>
      </c>
      <c r="BK22" s="38">
        <f t="shared" si="87"/>
        <v>-1.4105019064627324</v>
      </c>
      <c r="BL22" s="38">
        <f t="shared" si="87"/>
        <v>-3.8298619183458524</v>
      </c>
      <c r="BM22" s="38">
        <f t="shared" si="87"/>
        <v>-5.0166217875246453</v>
      </c>
      <c r="BN22" s="38">
        <f t="shared" si="87"/>
        <v>-4.0005640700319525</v>
      </c>
      <c r="BO22" s="38">
        <f t="shared" ref="BO22:CM22" si="88">BO$5*BO16</f>
        <v>-2.155511622311193</v>
      </c>
      <c r="BP22" s="38">
        <f t="shared" si="88"/>
        <v>1.6555873889458883</v>
      </c>
      <c r="BQ22" s="38">
        <f t="shared" si="88"/>
        <v>2.0033884573642511</v>
      </c>
      <c r="BR22" s="39">
        <f t="shared" si="88"/>
        <v>2.3872759763324307</v>
      </c>
      <c r="BS22" s="39">
        <f t="shared" si="88"/>
        <v>2.5620137974254664</v>
      </c>
      <c r="BT22" s="39">
        <f t="shared" si="88"/>
        <v>1.9515934478790911</v>
      </c>
      <c r="BU22" s="39">
        <f t="shared" si="88"/>
        <v>1.241505313286094</v>
      </c>
      <c r="BV22" s="39">
        <f t="shared" si="88"/>
        <v>-1.3274227898486193</v>
      </c>
      <c r="BW22" s="39">
        <f t="shared" si="88"/>
        <v>-1.3168889503808523</v>
      </c>
      <c r="BX22" s="39">
        <f t="shared" si="88"/>
        <v>-3.7508070785696805</v>
      </c>
      <c r="BY22" s="39">
        <f t="shared" si="88"/>
        <v>-5.168503615645931</v>
      </c>
      <c r="BZ22" s="39">
        <f t="shared" si="88"/>
        <v>-4.0395457577908385</v>
      </c>
      <c r="CA22" s="39">
        <f t="shared" si="88"/>
        <v>-2.170541339541352</v>
      </c>
      <c r="CB22" s="39">
        <f t="shared" si="88"/>
        <v>1.6064505927754105</v>
      </c>
      <c r="CC22" s="39">
        <f t="shared" si="88"/>
        <v>1.9357944474989952</v>
      </c>
      <c r="CD22" s="40">
        <f t="shared" si="88"/>
        <v>2.1030207377456929</v>
      </c>
      <c r="CE22" s="40">
        <f t="shared" si="88"/>
        <v>2.215369166239463</v>
      </c>
      <c r="CF22" s="40">
        <f t="shared" si="88"/>
        <v>1.8349166829195152</v>
      </c>
      <c r="CG22" s="40">
        <f t="shared" si="88"/>
        <v>1.3210262474797223</v>
      </c>
      <c r="CH22" s="40">
        <f t="shared" si="88"/>
        <v>-1.2219083880387995</v>
      </c>
      <c r="CI22" s="40">
        <f t="shared" si="88"/>
        <v>-1.38085822031212</v>
      </c>
      <c r="CJ22" s="40">
        <f t="shared" si="88"/>
        <v>-3.7461540328422962</v>
      </c>
      <c r="CK22" s="40">
        <f t="shared" si="88"/>
        <v>-5.1693086252858329</v>
      </c>
      <c r="CL22" s="40">
        <f t="shared" si="88"/>
        <v>-4.0161320674920216</v>
      </c>
      <c r="CM22" s="40">
        <f t="shared" si="88"/>
        <v>-2.1166194605175082</v>
      </c>
    </row>
    <row r="23" spans="1:96">
      <c r="A23" s="1"/>
      <c r="B23" s="5" t="s">
        <v>5</v>
      </c>
      <c r="C23" s="42">
        <f t="shared" ref="C23:BN23" si="89">C$5*C17</f>
        <v>2.9052929081771046E-2</v>
      </c>
      <c r="D23" s="42">
        <f t="shared" si="89"/>
        <v>2.4405046582981984</v>
      </c>
      <c r="E23" s="33">
        <f t="shared" si="89"/>
        <v>0.30692350448929179</v>
      </c>
      <c r="F23" s="33">
        <f t="shared" si="89"/>
        <v>-1.704950316309177E-2</v>
      </c>
      <c r="G23" s="33">
        <f t="shared" si="89"/>
        <v>0.69144407718682976</v>
      </c>
      <c r="H23" s="33">
        <f t="shared" si="89"/>
        <v>0.68285920335659089</v>
      </c>
      <c r="I23" s="33">
        <f t="shared" si="89"/>
        <v>1.1750445545706141</v>
      </c>
      <c r="J23" s="33">
        <f t="shared" si="89"/>
        <v>0.46741575638518479</v>
      </c>
      <c r="K23" s="33">
        <f t="shared" si="89"/>
        <v>-1.3645800321950889</v>
      </c>
      <c r="L23" s="33">
        <f t="shared" si="89"/>
        <v>0.17735154226570304</v>
      </c>
      <c r="M23" s="33">
        <f t="shared" si="89"/>
        <v>1.849652537558812</v>
      </c>
      <c r="N23" s="33">
        <f t="shared" si="89"/>
        <v>2.4133883768900009</v>
      </c>
      <c r="O23" s="33">
        <f t="shared" si="89"/>
        <v>2.968520293067203E-2</v>
      </c>
      <c r="P23" s="33">
        <f t="shared" si="89"/>
        <v>2.3234871878470238</v>
      </c>
      <c r="Q23" s="34">
        <f t="shared" si="89"/>
        <v>0.31278991406289097</v>
      </c>
      <c r="R23" s="34">
        <f t="shared" si="89"/>
        <v>-1.7136358224341876E-2</v>
      </c>
      <c r="S23" s="34">
        <f t="shared" si="89"/>
        <v>0.7023772214201025</v>
      </c>
      <c r="T23" s="34">
        <f t="shared" si="89"/>
        <v>0.6804379374337115</v>
      </c>
      <c r="U23" s="34">
        <f t="shared" si="89"/>
        <v>1.1846265588676126</v>
      </c>
      <c r="V23" s="34">
        <f t="shared" si="89"/>
        <v>0.44162533149866534</v>
      </c>
      <c r="W23" s="34">
        <f t="shared" si="89"/>
        <v>-1.2987040304761306</v>
      </c>
      <c r="X23" s="34">
        <f t="shared" si="89"/>
        <v>0.16661248629204162</v>
      </c>
      <c r="Y23" s="34">
        <f t="shared" si="89"/>
        <v>1.7265586687018779</v>
      </c>
      <c r="Z23" s="34">
        <f t="shared" si="89"/>
        <v>2.2074310832859427</v>
      </c>
      <c r="AA23" s="34">
        <f t="shared" si="89"/>
        <v>2.8162797069296561E-2</v>
      </c>
      <c r="AB23" s="34">
        <f t="shared" si="89"/>
        <v>2.2988738121529786</v>
      </c>
      <c r="AC23" s="35">
        <f t="shared" si="89"/>
        <v>0.29494408593710897</v>
      </c>
      <c r="AD23" s="35">
        <f t="shared" si="89"/>
        <v>-1.6721641775658182E-2</v>
      </c>
      <c r="AE23" s="35">
        <f t="shared" si="89"/>
        <v>0.68202677857989735</v>
      </c>
      <c r="AF23" s="35">
        <f t="shared" si="89"/>
        <v>0.69059906256628845</v>
      </c>
      <c r="AG23" s="35">
        <f t="shared" si="89"/>
        <v>1.1656194411323877</v>
      </c>
      <c r="AH23" s="35">
        <f t="shared" si="89"/>
        <v>0.44606566850133467</v>
      </c>
      <c r="AI23" s="35">
        <f t="shared" si="89"/>
        <v>-1.3295889695238701</v>
      </c>
      <c r="AJ23" s="35">
        <f t="shared" si="89"/>
        <v>0.16966051370795865</v>
      </c>
      <c r="AK23" s="35">
        <f t="shared" si="89"/>
        <v>1.8165173312981215</v>
      </c>
      <c r="AL23" s="35">
        <f t="shared" si="89"/>
        <v>2.3307149167140571</v>
      </c>
      <c r="AM23" s="35">
        <f t="shared" si="89"/>
        <v>3.0065424498075314E-2</v>
      </c>
      <c r="AN23" s="35">
        <f t="shared" si="89"/>
        <v>2.2505355772150573</v>
      </c>
      <c r="AO23" s="36">
        <f t="shared" si="89"/>
        <v>0.29686860370515633</v>
      </c>
      <c r="AP23" s="36">
        <f t="shared" si="89"/>
        <v>-1.6726144494521845E-2</v>
      </c>
      <c r="AQ23" s="36">
        <f t="shared" si="89"/>
        <v>0.67853526344611848</v>
      </c>
      <c r="AR23" s="36">
        <f t="shared" si="89"/>
        <v>0.69390922668444466</v>
      </c>
      <c r="AS23" s="36">
        <f t="shared" si="89"/>
        <v>1.2103159469383311</v>
      </c>
      <c r="AT23" s="36">
        <f t="shared" si="89"/>
        <v>0.45408373674056995</v>
      </c>
      <c r="AU23" s="36">
        <f t="shared" si="89"/>
        <v>-1.3760088711302538</v>
      </c>
      <c r="AV23" s="36">
        <f t="shared" si="89"/>
        <v>0.17892787280942551</v>
      </c>
      <c r="AW23" s="36">
        <f t="shared" si="89"/>
        <v>1.8140924523558373</v>
      </c>
      <c r="AX23" s="36">
        <f t="shared" si="89"/>
        <v>2.2114792016087694</v>
      </c>
      <c r="AY23" s="36">
        <f t="shared" si="89"/>
        <v>2.7378623634221885E-2</v>
      </c>
      <c r="AZ23" s="36">
        <f t="shared" si="89"/>
        <v>2.2718691744361257</v>
      </c>
      <c r="BA23" s="37">
        <f t="shared" si="89"/>
        <v>0.29490821208068457</v>
      </c>
      <c r="BB23" s="37">
        <f t="shared" si="89"/>
        <v>-1.6419351058042875E-2</v>
      </c>
      <c r="BC23" s="37">
        <f t="shared" si="89"/>
        <v>0.66709719338479234</v>
      </c>
      <c r="BD23" s="37">
        <f t="shared" si="89"/>
        <v>0.66228366812531991</v>
      </c>
      <c r="BE23" s="37">
        <f t="shared" si="89"/>
        <v>1.124851945429016</v>
      </c>
      <c r="BF23" s="37">
        <f t="shared" si="89"/>
        <v>0.41858189723693168</v>
      </c>
      <c r="BG23" s="37">
        <f t="shared" si="89"/>
        <v>-1.3115788503240495</v>
      </c>
      <c r="BH23" s="37">
        <f t="shared" si="89"/>
        <v>0.17799018930455363</v>
      </c>
      <c r="BI23" s="37">
        <f t="shared" si="89"/>
        <v>1.7888052788133855</v>
      </c>
      <c r="BJ23" s="37">
        <f t="shared" si="89"/>
        <v>2.1630067605108425</v>
      </c>
      <c r="BK23" s="37">
        <f t="shared" si="89"/>
        <v>2.8042764647541081E-2</v>
      </c>
      <c r="BL23" s="37">
        <f t="shared" si="89"/>
        <v>2.3207288062960862</v>
      </c>
      <c r="BM23" s="38">
        <f t="shared" si="89"/>
        <v>0.2912534336775619</v>
      </c>
      <c r="BN23" s="38">
        <f t="shared" si="89"/>
        <v>-1.635983991801692E-2</v>
      </c>
      <c r="BO23" s="38">
        <f t="shared" ref="BO23:CM23" si="90">BO$5*BO17</f>
        <v>0.6717149213854211</v>
      </c>
      <c r="BP23" s="38">
        <f t="shared" si="90"/>
        <v>0.6637208562478244</v>
      </c>
      <c r="BQ23" s="38">
        <f t="shared" si="90"/>
        <v>1.103340188713487</v>
      </c>
      <c r="BR23" s="38">
        <f t="shared" si="90"/>
        <v>0.4358260011361681</v>
      </c>
      <c r="BS23" s="38">
        <f t="shared" si="90"/>
        <v>-1.3945338670244141</v>
      </c>
      <c r="BT23" s="38">
        <f t="shared" si="90"/>
        <v>0.16735229697857365</v>
      </c>
      <c r="BU23" s="38">
        <f t="shared" si="90"/>
        <v>1.6391873127213084</v>
      </c>
      <c r="BV23" s="38">
        <f t="shared" si="90"/>
        <v>2.1271149365878572</v>
      </c>
      <c r="BW23" s="38">
        <f t="shared" si="90"/>
        <v>2.6181607223125982E-2</v>
      </c>
      <c r="BX23" s="38">
        <f t="shared" si="90"/>
        <v>2.2728250312103975</v>
      </c>
      <c r="BY23" s="39">
        <f t="shared" si="90"/>
        <v>0.30007134059323892</v>
      </c>
      <c r="BZ23" s="39">
        <f t="shared" si="90"/>
        <v>-1.6519250981133427E-2</v>
      </c>
      <c r="CA23" s="39">
        <f t="shared" si="90"/>
        <v>0.67639858220320714</v>
      </c>
      <c r="CB23" s="39">
        <f t="shared" si="90"/>
        <v>0.64402203717895667</v>
      </c>
      <c r="CC23" s="39">
        <f t="shared" si="90"/>
        <v>1.0661136651571157</v>
      </c>
      <c r="CD23" s="39">
        <f t="shared" si="90"/>
        <v>0.38393178146342166</v>
      </c>
      <c r="CE23" s="39">
        <f t="shared" si="90"/>
        <v>-1.2058511680878046</v>
      </c>
      <c r="CF23" s="39">
        <f t="shared" si="90"/>
        <v>0.1573470755318454</v>
      </c>
      <c r="CG23" s="39">
        <f t="shared" si="90"/>
        <v>1.7441805858317743</v>
      </c>
      <c r="CH23" s="39">
        <f t="shared" si="90"/>
        <v>1.9580344734293214</v>
      </c>
      <c r="CI23" s="39">
        <f t="shared" si="90"/>
        <v>2.7453406412576396E-2</v>
      </c>
      <c r="CJ23" s="39">
        <f t="shared" si="90"/>
        <v>2.2700054890214676</v>
      </c>
      <c r="CK23" s="40">
        <f t="shared" si="90"/>
        <v>0.30011807758711556</v>
      </c>
      <c r="CL23" s="40">
        <f t="shared" si="90"/>
        <v>-1.6423503426920248E-2</v>
      </c>
      <c r="CM23" s="40">
        <f t="shared" si="90"/>
        <v>0.65959508629321095</v>
      </c>
    </row>
    <row r="25" spans="1:96">
      <c r="A25" s="1"/>
      <c r="B25" s="2" t="s">
        <v>63</v>
      </c>
      <c r="C25" s="3">
        <v>38443</v>
      </c>
      <c r="D25" s="3">
        <v>38473</v>
      </c>
      <c r="E25" s="3">
        <v>38504</v>
      </c>
      <c r="F25" s="3">
        <v>38534</v>
      </c>
      <c r="G25" s="3">
        <v>38565</v>
      </c>
      <c r="H25" s="3">
        <v>38596</v>
      </c>
      <c r="I25" s="3">
        <v>38626</v>
      </c>
      <c r="J25" s="3">
        <v>38657</v>
      </c>
      <c r="K25" s="3">
        <v>38687</v>
      </c>
      <c r="L25" s="3">
        <v>38718</v>
      </c>
      <c r="M25" s="3">
        <v>38749</v>
      </c>
      <c r="N25" s="3">
        <v>38777</v>
      </c>
      <c r="O25" s="3">
        <v>38808</v>
      </c>
      <c r="P25" s="3">
        <v>38838</v>
      </c>
      <c r="Q25" s="3">
        <v>38869</v>
      </c>
      <c r="R25" s="3">
        <v>38899</v>
      </c>
      <c r="S25" s="3">
        <v>38930</v>
      </c>
      <c r="T25" s="3">
        <v>38961</v>
      </c>
      <c r="U25" s="3">
        <v>38991</v>
      </c>
      <c r="V25" s="3">
        <v>39022</v>
      </c>
      <c r="W25" s="3">
        <v>39052</v>
      </c>
      <c r="X25" s="3">
        <v>39083</v>
      </c>
      <c r="Y25" s="3">
        <v>39114</v>
      </c>
      <c r="Z25" s="3">
        <v>39142</v>
      </c>
      <c r="AA25" s="3">
        <v>39173</v>
      </c>
      <c r="AB25" s="3">
        <v>39203</v>
      </c>
      <c r="AC25" s="3">
        <v>39234</v>
      </c>
      <c r="AD25" s="3">
        <v>39264</v>
      </c>
      <c r="AE25" s="3">
        <v>39295</v>
      </c>
      <c r="AF25" s="3">
        <v>39326</v>
      </c>
      <c r="AG25" s="3">
        <v>39356</v>
      </c>
      <c r="AH25" s="3">
        <v>39387</v>
      </c>
      <c r="AI25" s="3">
        <v>39417</v>
      </c>
      <c r="AJ25" s="3">
        <v>39448</v>
      </c>
      <c r="AK25" s="3">
        <v>39479</v>
      </c>
      <c r="AL25" s="3">
        <v>39508</v>
      </c>
      <c r="AM25" s="3">
        <v>39539</v>
      </c>
      <c r="AN25" s="3">
        <v>39569</v>
      </c>
      <c r="AO25" s="3">
        <v>39600</v>
      </c>
      <c r="AP25" s="3">
        <v>39630</v>
      </c>
      <c r="AQ25" s="3">
        <v>39661</v>
      </c>
      <c r="AR25" s="3">
        <v>39692</v>
      </c>
      <c r="AS25" s="3">
        <v>39722</v>
      </c>
      <c r="AT25" s="3">
        <v>39753</v>
      </c>
      <c r="AU25" s="3">
        <v>39783</v>
      </c>
      <c r="AV25" s="3">
        <v>39814</v>
      </c>
      <c r="AW25" s="3">
        <v>39845</v>
      </c>
      <c r="AX25" s="3">
        <v>39873</v>
      </c>
      <c r="AY25" s="3">
        <v>39904</v>
      </c>
      <c r="AZ25" s="3">
        <v>39934</v>
      </c>
      <c r="BA25" s="3">
        <v>39965</v>
      </c>
      <c r="BB25" s="3">
        <v>39995</v>
      </c>
      <c r="BC25" s="3">
        <v>40026</v>
      </c>
      <c r="BD25" s="3">
        <v>40057</v>
      </c>
      <c r="BE25" s="3">
        <v>40087</v>
      </c>
      <c r="BF25" s="3">
        <v>40118</v>
      </c>
      <c r="BG25" s="3">
        <v>40148</v>
      </c>
      <c r="BH25" s="3">
        <v>40179</v>
      </c>
      <c r="BI25" s="3">
        <v>40210</v>
      </c>
      <c r="BJ25" s="3">
        <v>40238</v>
      </c>
      <c r="BK25" s="3">
        <v>40269</v>
      </c>
      <c r="BL25" s="3">
        <v>40299</v>
      </c>
      <c r="BM25" s="3">
        <v>40330</v>
      </c>
      <c r="BN25" s="3">
        <v>40360</v>
      </c>
      <c r="BO25" s="3">
        <v>40391</v>
      </c>
      <c r="BP25" s="3">
        <v>40422</v>
      </c>
      <c r="BQ25" s="3">
        <v>40452</v>
      </c>
      <c r="BR25" s="3">
        <v>40483</v>
      </c>
      <c r="BS25" s="3">
        <v>40513</v>
      </c>
      <c r="BT25" s="3">
        <v>40544</v>
      </c>
      <c r="BU25" s="3">
        <v>40575</v>
      </c>
      <c r="BV25" s="3">
        <v>40603</v>
      </c>
      <c r="BW25" s="3">
        <v>40634</v>
      </c>
      <c r="BX25" s="3">
        <v>40664</v>
      </c>
      <c r="BY25" s="3">
        <v>40695</v>
      </c>
      <c r="BZ25" s="3">
        <v>40725</v>
      </c>
      <c r="CA25" s="3">
        <v>40756</v>
      </c>
      <c r="CB25" s="3">
        <v>40787</v>
      </c>
      <c r="CC25" s="3">
        <v>40817</v>
      </c>
      <c r="CD25" s="3">
        <v>40848</v>
      </c>
      <c r="CE25" s="3">
        <v>40878</v>
      </c>
      <c r="CF25" s="3">
        <v>40909</v>
      </c>
      <c r="CG25" s="3">
        <v>40940</v>
      </c>
      <c r="CH25" s="3">
        <v>40969</v>
      </c>
      <c r="CI25" s="3">
        <v>41000</v>
      </c>
      <c r="CJ25" s="3">
        <v>41030</v>
      </c>
      <c r="CK25" s="3">
        <v>41061</v>
      </c>
      <c r="CL25" s="3">
        <v>41091</v>
      </c>
      <c r="CM25" s="4">
        <v>41122</v>
      </c>
    </row>
    <row r="26" spans="1:96">
      <c r="A26" s="1"/>
      <c r="B26" s="5" t="s">
        <v>2</v>
      </c>
      <c r="C26" s="33">
        <f t="shared" ref="C26:AH26" si="91">C6-C20</f>
        <v>3.9770621316036787</v>
      </c>
      <c r="D26" s="33">
        <f t="shared" si="91"/>
        <v>0.52576398166162308</v>
      </c>
      <c r="E26" s="34">
        <f t="shared" si="91"/>
        <v>11.853731397930968</v>
      </c>
      <c r="F26" s="34">
        <f t="shared" si="91"/>
        <v>-1.638264428512076</v>
      </c>
      <c r="G26" s="34">
        <f t="shared" si="91"/>
        <v>-0.990394802298038</v>
      </c>
      <c r="H26" s="34">
        <f t="shared" si="91"/>
        <v>-3.1588588586584589</v>
      </c>
      <c r="I26" s="34">
        <f t="shared" si="91"/>
        <v>0.98559246379561904</v>
      </c>
      <c r="J26" s="34">
        <f t="shared" si="91"/>
        <v>-1.2906546430376145</v>
      </c>
      <c r="K26" s="34">
        <f t="shared" si="91"/>
        <v>2.4872542045387989</v>
      </c>
      <c r="L26" s="34">
        <f t="shared" si="91"/>
        <v>-2.7222882336459659</v>
      </c>
      <c r="M26" s="34">
        <f t="shared" si="91"/>
        <v>3.7776207832377775</v>
      </c>
      <c r="N26" s="34">
        <f t="shared" si="91"/>
        <v>-1.9176446026868081</v>
      </c>
      <c r="O26" s="34">
        <f t="shared" si="91"/>
        <v>-2.3521487560709184</v>
      </c>
      <c r="P26" s="34">
        <f t="shared" si="91"/>
        <v>-0.20879103756124739</v>
      </c>
      <c r="Q26" s="35">
        <f t="shared" si="91"/>
        <v>2.7961881829117043</v>
      </c>
      <c r="R26" s="35">
        <f t="shared" si="91"/>
        <v>2.3215429811579806</v>
      </c>
      <c r="S26" s="35">
        <f t="shared" si="91"/>
        <v>-0.64395088644937726</v>
      </c>
      <c r="T26" s="35">
        <f t="shared" si="91"/>
        <v>-6.1280753127439498</v>
      </c>
      <c r="U26" s="35">
        <f t="shared" si="91"/>
        <v>-3.632331325072395</v>
      </c>
      <c r="V26" s="35">
        <f t="shared" si="91"/>
        <v>-2.6827815844977847</v>
      </c>
      <c r="W26" s="35">
        <f t="shared" si="91"/>
        <v>-1.8289515093095412</v>
      </c>
      <c r="X26" s="35">
        <f t="shared" si="91"/>
        <v>-5.9897692545374195</v>
      </c>
      <c r="Y26" s="35">
        <f t="shared" si="91"/>
        <v>-0.82826639075520792</v>
      </c>
      <c r="Z26" s="35">
        <f t="shared" si="91"/>
        <v>1.577334283544527</v>
      </c>
      <c r="AA26" s="35">
        <f t="shared" si="91"/>
        <v>2.3521487560709184</v>
      </c>
      <c r="AB26" s="35">
        <f t="shared" si="91"/>
        <v>0.20879103756124734</v>
      </c>
      <c r="AC26" s="36">
        <f t="shared" si="91"/>
        <v>-2.7961881829117043</v>
      </c>
      <c r="AD26" s="36">
        <f t="shared" si="91"/>
        <v>-2.3215429811579815</v>
      </c>
      <c r="AE26" s="36">
        <f t="shared" si="91"/>
        <v>0.64395088644937726</v>
      </c>
      <c r="AF26" s="36">
        <f t="shared" si="91"/>
        <v>6.1280753127439507</v>
      </c>
      <c r="AG26" s="36">
        <f t="shared" si="91"/>
        <v>3.6323313250723945</v>
      </c>
      <c r="AH26" s="36">
        <f t="shared" si="91"/>
        <v>2.6827815844977847</v>
      </c>
      <c r="AI26" s="36">
        <f t="shared" ref="AI26:BN26" si="92">AI6-AI20</f>
        <v>1.8289515093095416</v>
      </c>
      <c r="AJ26" s="36">
        <f t="shared" si="92"/>
        <v>5.9897692545374195</v>
      </c>
      <c r="AK26" s="36">
        <f t="shared" si="92"/>
        <v>0.82826639075520614</v>
      </c>
      <c r="AL26" s="36">
        <f t="shared" si="92"/>
        <v>-1.577334283544527</v>
      </c>
      <c r="AM26" s="36">
        <f t="shared" si="92"/>
        <v>-3.0486631384226763</v>
      </c>
      <c r="AN26" s="36">
        <f t="shared" si="92"/>
        <v>-3.4059502119742779</v>
      </c>
      <c r="AO26" s="37">
        <f t="shared" si="92"/>
        <v>-1.1335092160407227</v>
      </c>
      <c r="AP26" s="37">
        <f t="shared" si="92"/>
        <v>-0.41340594509970874</v>
      </c>
      <c r="AQ26" s="37">
        <f t="shared" si="92"/>
        <v>4.2254229740683966</v>
      </c>
      <c r="AR26" s="37">
        <f t="shared" si="92"/>
        <v>-1.5440878845502386</v>
      </c>
      <c r="AS26" s="37">
        <f t="shared" si="92"/>
        <v>3.013128108034592</v>
      </c>
      <c r="AT26" s="37">
        <f t="shared" si="92"/>
        <v>1.7021221126403507</v>
      </c>
      <c r="AU26" s="37">
        <f t="shared" si="92"/>
        <v>0.99152932031445484</v>
      </c>
      <c r="AV26" s="37">
        <f t="shared" si="92"/>
        <v>-8.7404394119545596</v>
      </c>
      <c r="AW26" s="37">
        <f t="shared" si="92"/>
        <v>-9.9015415534236944</v>
      </c>
      <c r="AX26" s="37">
        <f t="shared" si="92"/>
        <v>-12.740452038821516</v>
      </c>
      <c r="AY26" s="37">
        <f t="shared" si="92"/>
        <v>-11.246040925477002</v>
      </c>
      <c r="AZ26" s="37">
        <f t="shared" si="92"/>
        <v>-9.3459749362194824</v>
      </c>
      <c r="BA26" s="38">
        <f t="shared" si="92"/>
        <v>-4.9140416445702924</v>
      </c>
      <c r="BB26" s="38">
        <f t="shared" si="92"/>
        <v>-2.936000600309566</v>
      </c>
      <c r="BC26" s="38">
        <f t="shared" si="92"/>
        <v>-1.4690066066303569</v>
      </c>
      <c r="BD26" s="38">
        <f t="shared" si="92"/>
        <v>-2.0125394392443861</v>
      </c>
      <c r="BE26" s="38">
        <f t="shared" si="92"/>
        <v>1.3984398324224863</v>
      </c>
      <c r="BF26" s="38">
        <f t="shared" si="92"/>
        <v>1.4275846898562556</v>
      </c>
      <c r="BG26" s="38">
        <f t="shared" si="92"/>
        <v>4.2927563265387665</v>
      </c>
      <c r="BH26" s="38">
        <f t="shared" si="92"/>
        <v>-2.1414965111433837</v>
      </c>
      <c r="BI26" s="38">
        <f t="shared" si="92"/>
        <v>-0.6583106894522448</v>
      </c>
      <c r="BJ26" s="38">
        <f t="shared" si="92"/>
        <v>-4.5477768459321286</v>
      </c>
      <c r="BK26" s="38">
        <f t="shared" si="92"/>
        <v>-4.5627605096986503</v>
      </c>
      <c r="BL26" s="38">
        <f t="shared" si="92"/>
        <v>-4.9944757073310866</v>
      </c>
      <c r="BM26" s="39">
        <f t="shared" si="92"/>
        <v>-2.6253710889536164</v>
      </c>
      <c r="BN26" s="39">
        <f t="shared" si="92"/>
        <v>-3.4826025132952001</v>
      </c>
      <c r="BO26" s="39">
        <f t="shared" ref="BO26:CM26" si="93">BO6-BO20</f>
        <v>-1.8853734109244167</v>
      </c>
      <c r="BP26" s="39">
        <f t="shared" si="93"/>
        <v>-2.5090934128676068</v>
      </c>
      <c r="BQ26" s="39">
        <f t="shared" si="93"/>
        <v>1.0237055586363826</v>
      </c>
      <c r="BR26" s="39">
        <f t="shared" si="93"/>
        <v>0.34006272952120131</v>
      </c>
      <c r="BS26" s="39">
        <f t="shared" si="93"/>
        <v>4.092453093444858</v>
      </c>
      <c r="BT26" s="39">
        <f t="shared" si="93"/>
        <v>-1.7158268871780504</v>
      </c>
      <c r="BU26" s="39">
        <f t="shared" si="93"/>
        <v>0.22523473052440224</v>
      </c>
      <c r="BV26" s="39">
        <f t="shared" si="93"/>
        <v>0.49662132945749526</v>
      </c>
      <c r="BW26" s="39">
        <f t="shared" si="93"/>
        <v>-8.0167776787611889E-2</v>
      </c>
      <c r="BX26" s="39">
        <f t="shared" si="93"/>
        <v>-0.52208364837818277</v>
      </c>
      <c r="BY26" s="40">
        <f t="shared" si="93"/>
        <v>-2.4620171079236686</v>
      </c>
      <c r="BZ26" s="40">
        <f t="shared" si="93"/>
        <v>-4.6810134158624068</v>
      </c>
      <c r="CA26" s="40">
        <f t="shared" si="93"/>
        <v>-5.0848873721724619</v>
      </c>
      <c r="CB26" s="40">
        <f t="shared" si="93"/>
        <v>-5.8654273922421654</v>
      </c>
      <c r="CC26" s="40">
        <f t="shared" si="93"/>
        <v>-1.830462864610606</v>
      </c>
      <c r="CD26" s="40">
        <f t="shared" si="93"/>
        <v>-0.90856753718916394</v>
      </c>
      <c r="CE26" s="40">
        <f t="shared" si="93"/>
        <v>2.2151470263814548</v>
      </c>
      <c r="CF26" s="40">
        <f t="shared" si="93"/>
        <v>-1.7491526615073567</v>
      </c>
      <c r="CG26" s="40">
        <f t="shared" si="93"/>
        <v>2.1020258819179238</v>
      </c>
      <c r="CH26" s="40">
        <f t="shared" si="93"/>
        <v>-0.17419469987971503</v>
      </c>
      <c r="CI26" s="40">
        <f t="shared" si="93"/>
        <v>-2.6432278937803702</v>
      </c>
      <c r="CJ26" s="40">
        <f t="shared" si="93"/>
        <v>-4.5313597496842348</v>
      </c>
      <c r="CK26" s="41">
        <f t="shared" si="93"/>
        <v>-0.23780497106648679</v>
      </c>
      <c r="CL26" s="41">
        <f t="shared" si="93"/>
        <v>-3.0006796576850614</v>
      </c>
      <c r="CM26" s="41">
        <f t="shared" si="93"/>
        <v>-3.8587991924139837</v>
      </c>
    </row>
    <row r="27" spans="1:96">
      <c r="A27" s="1"/>
      <c r="B27" s="5" t="s">
        <v>3</v>
      </c>
      <c r="C27" s="33">
        <f t="shared" ref="C27:AH27" si="94">C7-C21</f>
        <v>4.8843249647320661</v>
      </c>
      <c r="D27" s="33">
        <f t="shared" si="94"/>
        <v>-2.2378934078431332</v>
      </c>
      <c r="E27" s="33">
        <f t="shared" si="94"/>
        <v>1.2599250010329681</v>
      </c>
      <c r="F27" s="33">
        <f t="shared" si="94"/>
        <v>1.3567257216659905</v>
      </c>
      <c r="G27" s="34">
        <f t="shared" si="94"/>
        <v>-3.0191711196933557</v>
      </c>
      <c r="H27" s="34">
        <f t="shared" si="94"/>
        <v>-5.2022387416951483</v>
      </c>
      <c r="I27" s="34">
        <f t="shared" si="94"/>
        <v>-2.3151310150731259</v>
      </c>
      <c r="J27" s="34">
        <f t="shared" si="94"/>
        <v>2.7316268887502568</v>
      </c>
      <c r="K27" s="34">
        <f t="shared" si="94"/>
        <v>2.2162309179279798</v>
      </c>
      <c r="L27" s="34">
        <f t="shared" si="94"/>
        <v>-0.52980481310412098</v>
      </c>
      <c r="M27" s="34">
        <f t="shared" si="94"/>
        <v>2.9304652138111593</v>
      </c>
      <c r="N27" s="34">
        <f t="shared" si="94"/>
        <v>2.65147047492494</v>
      </c>
      <c r="O27" s="34">
        <f t="shared" si="94"/>
        <v>-5.3177429464851631</v>
      </c>
      <c r="P27" s="34">
        <f t="shared" si="94"/>
        <v>-3.7661145126570812</v>
      </c>
      <c r="Q27" s="34">
        <f t="shared" si="94"/>
        <v>0.7507534619251528</v>
      </c>
      <c r="R27" s="34">
        <f t="shared" si="94"/>
        <v>3.9855393680805697</v>
      </c>
      <c r="S27" s="35">
        <f t="shared" si="94"/>
        <v>4.3102795377038889</v>
      </c>
      <c r="T27" s="35">
        <f t="shared" si="94"/>
        <v>-3.243815565754347</v>
      </c>
      <c r="U27" s="35">
        <f t="shared" si="94"/>
        <v>-9.03053107422528</v>
      </c>
      <c r="V27" s="35">
        <f t="shared" si="94"/>
        <v>-8.113764026239469</v>
      </c>
      <c r="W27" s="35">
        <f t="shared" si="94"/>
        <v>-5.9968783683332818</v>
      </c>
      <c r="X27" s="35">
        <f t="shared" si="94"/>
        <v>-4.5041234759288065</v>
      </c>
      <c r="Y27" s="35">
        <f t="shared" si="94"/>
        <v>-6.4843688044028553</v>
      </c>
      <c r="Z27" s="35">
        <f t="shared" si="94"/>
        <v>0.97932598330380216</v>
      </c>
      <c r="AA27" s="35">
        <f t="shared" si="94"/>
        <v>5.3177429464851595</v>
      </c>
      <c r="AB27" s="35">
        <f t="shared" si="94"/>
        <v>3.7661145126570803</v>
      </c>
      <c r="AC27" s="35">
        <f t="shared" si="94"/>
        <v>-0.75075346192515258</v>
      </c>
      <c r="AD27" s="35">
        <f t="shared" si="94"/>
        <v>-3.9855393680805706</v>
      </c>
      <c r="AE27" s="36">
        <f t="shared" si="94"/>
        <v>-4.3102795377038889</v>
      </c>
      <c r="AF27" s="36">
        <f t="shared" si="94"/>
        <v>3.2438155657543497</v>
      </c>
      <c r="AG27" s="36">
        <f t="shared" si="94"/>
        <v>9.0305310742252782</v>
      </c>
      <c r="AH27" s="36">
        <f t="shared" si="94"/>
        <v>8.113764026239469</v>
      </c>
      <c r="AI27" s="36">
        <f t="shared" ref="AI27:BN27" si="95">AI7-AI21</f>
        <v>5.9968783683332818</v>
      </c>
      <c r="AJ27" s="36">
        <f t="shared" si="95"/>
        <v>4.5041234759288065</v>
      </c>
      <c r="AK27" s="36">
        <f t="shared" si="95"/>
        <v>6.4843688044028553</v>
      </c>
      <c r="AL27" s="36">
        <f t="shared" si="95"/>
        <v>-0.97932598330380216</v>
      </c>
      <c r="AM27" s="36">
        <f t="shared" si="95"/>
        <v>-9.4334375614784971</v>
      </c>
      <c r="AN27" s="36">
        <f t="shared" si="95"/>
        <v>-5.3784873785608118</v>
      </c>
      <c r="AO27" s="36">
        <f t="shared" si="95"/>
        <v>-4.1728290380338686</v>
      </c>
      <c r="AP27" s="36">
        <f t="shared" si="95"/>
        <v>-4.9272586212034568</v>
      </c>
      <c r="AQ27" s="37">
        <f t="shared" si="95"/>
        <v>-0.30008806346142602</v>
      </c>
      <c r="AR27" s="37">
        <f t="shared" si="95"/>
        <v>-0.57455302278214937</v>
      </c>
      <c r="AS27" s="37">
        <f t="shared" si="95"/>
        <v>-1.5880987791884138</v>
      </c>
      <c r="AT27" s="37">
        <f t="shared" si="95"/>
        <v>4.9224693567571922</v>
      </c>
      <c r="AU27" s="37">
        <f t="shared" si="95"/>
        <v>-0.20761518645932986</v>
      </c>
      <c r="AV27" s="37">
        <f t="shared" si="95"/>
        <v>-5.1600724053083642</v>
      </c>
      <c r="AW27" s="37">
        <f t="shared" si="95"/>
        <v>-12.571737784923315</v>
      </c>
      <c r="AX27" s="37">
        <f t="shared" si="95"/>
        <v>-17.624846318817333</v>
      </c>
      <c r="AY27" s="37">
        <f t="shared" si="95"/>
        <v>-23.631888683856957</v>
      </c>
      <c r="AZ27" s="37">
        <f t="shared" si="95"/>
        <v>-24.880423673163236</v>
      </c>
      <c r="BA27" s="37">
        <f t="shared" si="95"/>
        <v>-18.560584979316484</v>
      </c>
      <c r="BB27" s="37">
        <f t="shared" si="95"/>
        <v>-13.540382036900318</v>
      </c>
      <c r="BC27" s="38">
        <f t="shared" si="95"/>
        <v>-4.0683023833455314</v>
      </c>
      <c r="BD27" s="38">
        <f t="shared" si="95"/>
        <v>-3.821354308521224</v>
      </c>
      <c r="BE27" s="38">
        <f t="shared" si="95"/>
        <v>-2.2121116869126904</v>
      </c>
      <c r="BF27" s="38">
        <f t="shared" si="95"/>
        <v>1.8760490817800486</v>
      </c>
      <c r="BG27" s="38">
        <f t="shared" si="95"/>
        <v>2.4601451998879389</v>
      </c>
      <c r="BH27" s="38">
        <f t="shared" si="95"/>
        <v>1.2123966873947052</v>
      </c>
      <c r="BI27" s="38">
        <f t="shared" si="95"/>
        <v>0.4153439871175495</v>
      </c>
      <c r="BJ27" s="38">
        <f t="shared" si="95"/>
        <v>-0.22387219813743009</v>
      </c>
      <c r="BK27" s="38">
        <f t="shared" si="95"/>
        <v>-6.3262273755417926</v>
      </c>
      <c r="BL27" s="38">
        <f t="shared" si="95"/>
        <v>-9.1668417431183737</v>
      </c>
      <c r="BM27" s="38">
        <f t="shared" si="95"/>
        <v>-5.8080323595789256</v>
      </c>
      <c r="BN27" s="38">
        <f t="shared" si="95"/>
        <v>-6.6162753895116797</v>
      </c>
      <c r="BO27" s="39">
        <f t="shared" ref="BO27:CM27" si="96">BO7-BO21</f>
        <v>-3.3146715297736646</v>
      </c>
      <c r="BP27" s="39">
        <f t="shared" si="96"/>
        <v>-5.5375783490935113</v>
      </c>
      <c r="BQ27" s="39">
        <f t="shared" si="96"/>
        <v>-4.8366348217900477</v>
      </c>
      <c r="BR27" s="39">
        <f t="shared" si="96"/>
        <v>-0.40164548281324741</v>
      </c>
      <c r="BS27" s="39">
        <f t="shared" si="96"/>
        <v>-0.20793068851633922</v>
      </c>
      <c r="BT27" s="39">
        <f t="shared" si="96"/>
        <v>2.6036715075388308</v>
      </c>
      <c r="BU27" s="39">
        <f t="shared" si="96"/>
        <v>3.1279852523444358</v>
      </c>
      <c r="BV27" s="39">
        <f t="shared" si="96"/>
        <v>3.1527306681330565</v>
      </c>
      <c r="BW27" s="39">
        <f t="shared" si="96"/>
        <v>-1.1840913583365928</v>
      </c>
      <c r="BX27" s="39">
        <f t="shared" si="96"/>
        <v>1.0503186402394995</v>
      </c>
      <c r="BY27" s="39">
        <f t="shared" si="96"/>
        <v>-6.6848199075129102</v>
      </c>
      <c r="BZ27" s="39">
        <f t="shared" si="96"/>
        <v>-15.94576469101443</v>
      </c>
      <c r="CA27" s="40">
        <f t="shared" si="96"/>
        <v>-10.070059665318956</v>
      </c>
      <c r="CB27" s="40">
        <f t="shared" si="96"/>
        <v>-11.749400170932255</v>
      </c>
      <c r="CC27" s="40">
        <f t="shared" si="96"/>
        <v>-10.336654206806413</v>
      </c>
      <c r="CD27" s="40">
        <f t="shared" si="96"/>
        <v>-6.0232737090152195</v>
      </c>
      <c r="CE27" s="40">
        <f t="shared" si="96"/>
        <v>-4.1063197512277974</v>
      </c>
      <c r="CF27" s="40">
        <f t="shared" si="96"/>
        <v>0.6340126723995857</v>
      </c>
      <c r="CG27" s="40">
        <f t="shared" si="96"/>
        <v>3.6487886155794742</v>
      </c>
      <c r="CH27" s="40">
        <f t="shared" si="96"/>
        <v>5.6520113174718212</v>
      </c>
      <c r="CI27" s="40">
        <f t="shared" si="96"/>
        <v>2.569288376865531</v>
      </c>
      <c r="CJ27" s="40">
        <f t="shared" si="96"/>
        <v>-4.306548863865018</v>
      </c>
      <c r="CK27" s="40">
        <f t="shared" si="96"/>
        <v>-7.2271395084011907</v>
      </c>
      <c r="CL27" s="40">
        <f t="shared" si="96"/>
        <v>-6.9797012021343088</v>
      </c>
      <c r="CM27" s="41">
        <f t="shared" si="96"/>
        <v>-6.3032322008310411</v>
      </c>
    </row>
    <row r="28" spans="1:96">
      <c r="A28" s="1"/>
      <c r="B28" s="5" t="s">
        <v>4</v>
      </c>
      <c r="C28" s="33">
        <f t="shared" ref="C28:AH28" si="97">C8-C22</f>
        <v>1.4058554068179967</v>
      </c>
      <c r="D28" s="33">
        <f t="shared" si="97"/>
        <v>3.1728971060250712</v>
      </c>
      <c r="E28" s="33">
        <f t="shared" si="97"/>
        <v>5.2865269956919274</v>
      </c>
      <c r="F28" s="33">
        <f t="shared" si="97"/>
        <v>3.1556683191795409</v>
      </c>
      <c r="G28" s="33">
        <f t="shared" si="97"/>
        <v>2.8153038500200243</v>
      </c>
      <c r="H28" s="33">
        <f t="shared" si="97"/>
        <v>-1.2769841420983257</v>
      </c>
      <c r="I28" s="33">
        <f t="shared" si="97"/>
        <v>-1.7647675628175516</v>
      </c>
      <c r="J28" s="34">
        <f t="shared" si="97"/>
        <v>1.1575763084793951</v>
      </c>
      <c r="K28" s="34">
        <f t="shared" si="97"/>
        <v>1.4218058762162453</v>
      </c>
      <c r="L28" s="34">
        <f t="shared" si="97"/>
        <v>0.19026147866917098</v>
      </c>
      <c r="M28" s="34">
        <f t="shared" si="97"/>
        <v>-0.44612172843125797</v>
      </c>
      <c r="N28" s="34">
        <f t="shared" si="97"/>
        <v>2.5652122879852586</v>
      </c>
      <c r="O28" s="34">
        <f t="shared" si="97"/>
        <v>1.9314626731241451</v>
      </c>
      <c r="P28" s="34">
        <f t="shared" si="97"/>
        <v>0.90477603164299536</v>
      </c>
      <c r="Q28" s="34">
        <f t="shared" si="97"/>
        <v>0.87343449741629708</v>
      </c>
      <c r="R28" s="34">
        <f t="shared" si="97"/>
        <v>1.1969084779413928</v>
      </c>
      <c r="S28" s="34">
        <f t="shared" si="97"/>
        <v>1.1132439589372589</v>
      </c>
      <c r="T28" s="34">
        <f t="shared" si="97"/>
        <v>-0.54586352877373945</v>
      </c>
      <c r="U28" s="34">
        <f t="shared" si="97"/>
        <v>-0.35558607417731847</v>
      </c>
      <c r="V28" s="35">
        <f t="shared" si="97"/>
        <v>-1.472708328080865</v>
      </c>
      <c r="W28" s="35">
        <f t="shared" si="97"/>
        <v>-1.9762388587972188</v>
      </c>
      <c r="X28" s="35">
        <f t="shared" si="97"/>
        <v>-2.9092870808541154</v>
      </c>
      <c r="Y28" s="35">
        <f t="shared" si="97"/>
        <v>-3.028055570393299</v>
      </c>
      <c r="Z28" s="35">
        <f t="shared" si="97"/>
        <v>-1.5732170428904877</v>
      </c>
      <c r="AA28" s="35">
        <f t="shared" si="97"/>
        <v>-1.9314626731241455</v>
      </c>
      <c r="AB28" s="35">
        <f t="shared" si="97"/>
        <v>-0.90477603164299625</v>
      </c>
      <c r="AC28" s="35">
        <f t="shared" si="97"/>
        <v>-0.87343449741629708</v>
      </c>
      <c r="AD28" s="35">
        <f t="shared" si="97"/>
        <v>-1.1969084779413901</v>
      </c>
      <c r="AE28" s="35">
        <f t="shared" si="97"/>
        <v>-1.1132439589372587</v>
      </c>
      <c r="AF28" s="35">
        <f t="shared" si="97"/>
        <v>0.54586352877373945</v>
      </c>
      <c r="AG28" s="35">
        <f t="shared" si="97"/>
        <v>0.35558607417731869</v>
      </c>
      <c r="AH28" s="36">
        <f t="shared" si="97"/>
        <v>1.4727083280808646</v>
      </c>
      <c r="AI28" s="36">
        <f t="shared" ref="AI28:BN28" si="98">AI8-AI22</f>
        <v>1.9762388587972186</v>
      </c>
      <c r="AJ28" s="36">
        <f t="shared" si="98"/>
        <v>2.9092870808541154</v>
      </c>
      <c r="AK28" s="36">
        <f t="shared" si="98"/>
        <v>3.028055570393299</v>
      </c>
      <c r="AL28" s="36">
        <f t="shared" si="98"/>
        <v>1.5732170428904872</v>
      </c>
      <c r="AM28" s="36">
        <f t="shared" si="98"/>
        <v>-1.305466848514282</v>
      </c>
      <c r="AN28" s="36">
        <f t="shared" si="98"/>
        <v>-0.86428285361829449</v>
      </c>
      <c r="AO28" s="36">
        <f t="shared" si="98"/>
        <v>0.69848087664322644</v>
      </c>
      <c r="AP28" s="36">
        <f t="shared" si="98"/>
        <v>0.32527859733768905</v>
      </c>
      <c r="AQ28" s="36">
        <f t="shared" si="98"/>
        <v>-0.71962911893241488</v>
      </c>
      <c r="AR28" s="36">
        <f t="shared" si="98"/>
        <v>-1.9635323550016808</v>
      </c>
      <c r="AS28" s="36">
        <f t="shared" si="98"/>
        <v>-2.0177435458678206</v>
      </c>
      <c r="AT28" s="37">
        <f t="shared" si="98"/>
        <v>-1.2630233592123203</v>
      </c>
      <c r="AU28" s="37">
        <f t="shared" si="98"/>
        <v>0.17145800856544913</v>
      </c>
      <c r="AV28" s="37">
        <f t="shared" si="98"/>
        <v>-1.2268370378326425</v>
      </c>
      <c r="AW28" s="37">
        <f t="shared" si="98"/>
        <v>-3.8599888487183396</v>
      </c>
      <c r="AX28" s="37">
        <f t="shared" si="98"/>
        <v>-4.720756820905331</v>
      </c>
      <c r="AY28" s="37">
        <f t="shared" si="98"/>
        <v>-7.7883502223546284</v>
      </c>
      <c r="AZ28" s="37">
        <f t="shared" si="98"/>
        <v>-7.5671093566951289</v>
      </c>
      <c r="BA28" s="37">
        <f t="shared" si="98"/>
        <v>-8.6096443976672834</v>
      </c>
      <c r="BB28" s="37">
        <f t="shared" si="98"/>
        <v>-10.010587334725727</v>
      </c>
      <c r="BC28" s="37">
        <f t="shared" si="98"/>
        <v>-7.9726575186249571</v>
      </c>
      <c r="BD28" s="37">
        <f t="shared" si="98"/>
        <v>-7.1083454623781552</v>
      </c>
      <c r="BE28" s="37">
        <f t="shared" si="98"/>
        <v>-4.929133400564278</v>
      </c>
      <c r="BF28" s="38">
        <f t="shared" si="98"/>
        <v>-3.9694958519509331</v>
      </c>
      <c r="BG28" s="38">
        <f t="shared" si="98"/>
        <v>-1.3977992578789968</v>
      </c>
      <c r="BH28" s="38">
        <f t="shared" si="98"/>
        <v>-0.42088915963056284</v>
      </c>
      <c r="BI28" s="38">
        <f t="shared" si="98"/>
        <v>-1.839438577304761</v>
      </c>
      <c r="BJ28" s="38">
        <f t="shared" si="98"/>
        <v>-1.6847139728840428</v>
      </c>
      <c r="BK28" s="38">
        <f t="shared" si="98"/>
        <v>-3.3391020935372442</v>
      </c>
      <c r="BL28" s="38">
        <f t="shared" si="98"/>
        <v>-4.1059290816541427</v>
      </c>
      <c r="BM28" s="38">
        <f t="shared" si="98"/>
        <v>-4.0342352124753056</v>
      </c>
      <c r="BN28" s="38">
        <f t="shared" si="98"/>
        <v>-3.1317819299679179</v>
      </c>
      <c r="BO28" s="38">
        <f t="shared" ref="BO28:CM28" si="99">BO8-BO22</f>
        <v>-1.7990223776887739</v>
      </c>
      <c r="BP28" s="38">
        <f t="shared" si="99"/>
        <v>-3.8292033889459267</v>
      </c>
      <c r="BQ28" s="38">
        <f t="shared" si="99"/>
        <v>-2.9580434573640262</v>
      </c>
      <c r="BR28" s="39">
        <f t="shared" si="99"/>
        <v>-4.6071709763324957</v>
      </c>
      <c r="BS28" s="39">
        <f t="shared" si="99"/>
        <v>-3.6206467974254526</v>
      </c>
      <c r="BT28" s="39">
        <f t="shared" si="99"/>
        <v>-1.9907254478790861</v>
      </c>
      <c r="BU28" s="39">
        <f t="shared" si="99"/>
        <v>-3.3999683132860774</v>
      </c>
      <c r="BV28" s="39">
        <f t="shared" si="99"/>
        <v>-1.1049032101514835</v>
      </c>
      <c r="BW28" s="39">
        <f t="shared" si="99"/>
        <v>-2.60948404961916</v>
      </c>
      <c r="BX28" s="39">
        <f t="shared" si="99"/>
        <v>0.39192907856956261</v>
      </c>
      <c r="BY28" s="39">
        <f t="shared" si="99"/>
        <v>0.18093061564604707</v>
      </c>
      <c r="BZ28" s="39">
        <f t="shared" si="99"/>
        <v>-2.1210532422089816</v>
      </c>
      <c r="CA28" s="39">
        <f t="shared" si="99"/>
        <v>-6.4121946604587166</v>
      </c>
      <c r="CB28" s="39">
        <f t="shared" si="99"/>
        <v>-6.0511195927753869</v>
      </c>
      <c r="CC28" s="39">
        <f t="shared" si="99"/>
        <v>-6.1106424474988792</v>
      </c>
      <c r="CD28" s="40">
        <f t="shared" si="99"/>
        <v>-6.2092487377456802</v>
      </c>
      <c r="CE28" s="40">
        <f t="shared" si="99"/>
        <v>-5.9328141662394609</v>
      </c>
      <c r="CF28" s="40">
        <f t="shared" si="99"/>
        <v>-3.985972682919555</v>
      </c>
      <c r="CG28" s="40">
        <f t="shared" si="99"/>
        <v>-3.2146702474797171</v>
      </c>
      <c r="CH28" s="40">
        <f t="shared" si="99"/>
        <v>-0.17323361196127851</v>
      </c>
      <c r="CI28" s="40">
        <f t="shared" si="99"/>
        <v>-0.40889277968790383</v>
      </c>
      <c r="CJ28" s="40">
        <f t="shared" si="99"/>
        <v>-0.83075396715782057</v>
      </c>
      <c r="CK28" s="40">
        <f t="shared" si="99"/>
        <v>-1.600865374714278</v>
      </c>
      <c r="CL28" s="40">
        <f t="shared" si="99"/>
        <v>-2.6950759325079208</v>
      </c>
      <c r="CM28" s="40">
        <f t="shared" si="99"/>
        <v>-3.9304065394824517</v>
      </c>
    </row>
    <row r="29" spans="1:96">
      <c r="A29" s="1"/>
      <c r="B29" s="5" t="s">
        <v>5</v>
      </c>
      <c r="C29" s="42">
        <f t="shared" ref="C29:AH29" si="100">C9-C23</f>
        <v>-5.3996089290817926</v>
      </c>
      <c r="D29" s="42">
        <f t="shared" si="100"/>
        <v>-9.7398606582981948</v>
      </c>
      <c r="E29" s="33">
        <f t="shared" si="100"/>
        <v>-0.80201250448928474</v>
      </c>
      <c r="F29" s="33">
        <f t="shared" si="100"/>
        <v>-0.29671049683690315</v>
      </c>
      <c r="G29" s="33">
        <f t="shared" si="100"/>
        <v>0.40726292281317833</v>
      </c>
      <c r="H29" s="33">
        <f t="shared" si="100"/>
        <v>1.2656337966434048</v>
      </c>
      <c r="I29" s="33">
        <f t="shared" si="100"/>
        <v>0.20437744542938763</v>
      </c>
      <c r="J29" s="33">
        <f t="shared" si="100"/>
        <v>1.1036922436148282</v>
      </c>
      <c r="K29" s="33">
        <f t="shared" si="100"/>
        <v>3.70865403219512</v>
      </c>
      <c r="L29" s="33">
        <f t="shared" si="100"/>
        <v>-4.9460575422656907</v>
      </c>
      <c r="M29" s="33">
        <f t="shared" si="100"/>
        <v>-1.1067155375587929</v>
      </c>
      <c r="N29" s="33">
        <f t="shared" si="100"/>
        <v>-1.6710443768899839</v>
      </c>
      <c r="O29" s="33">
        <f t="shared" si="100"/>
        <v>1.0024777970692966</v>
      </c>
      <c r="P29" s="33">
        <f t="shared" si="100"/>
        <v>2.3161478121529782</v>
      </c>
      <c r="Q29" s="34">
        <f t="shared" si="100"/>
        <v>3.3899085937109052E-2</v>
      </c>
      <c r="R29" s="34">
        <f t="shared" si="100"/>
        <v>-0.55747864177565809</v>
      </c>
      <c r="S29" s="34">
        <f t="shared" si="100"/>
        <v>0.37893077857989743</v>
      </c>
      <c r="T29" s="34">
        <f t="shared" si="100"/>
        <v>0.16595206256628847</v>
      </c>
      <c r="U29" s="34">
        <f t="shared" si="100"/>
        <v>-0.42213855886761253</v>
      </c>
      <c r="V29" s="34">
        <f t="shared" si="100"/>
        <v>-0.56946333149866535</v>
      </c>
      <c r="W29" s="34">
        <f t="shared" si="100"/>
        <v>0.18328503047613043</v>
      </c>
      <c r="X29" s="34">
        <f t="shared" si="100"/>
        <v>-3.7247854862920411</v>
      </c>
      <c r="Y29" s="34">
        <f t="shared" si="100"/>
        <v>-2.9302776687018781</v>
      </c>
      <c r="Z29" s="34">
        <f t="shared" si="100"/>
        <v>-2.1012450832859426</v>
      </c>
      <c r="AA29" s="34">
        <f t="shared" si="100"/>
        <v>-1.0024777970692966</v>
      </c>
      <c r="AB29" s="34">
        <f t="shared" si="100"/>
        <v>-2.3161478121529786</v>
      </c>
      <c r="AC29" s="35">
        <f t="shared" si="100"/>
        <v>-3.3899085937108941E-2</v>
      </c>
      <c r="AD29" s="35">
        <f t="shared" si="100"/>
        <v>0.55747864177565809</v>
      </c>
      <c r="AE29" s="35">
        <f t="shared" si="100"/>
        <v>-0.37893077857989738</v>
      </c>
      <c r="AF29" s="35">
        <f t="shared" si="100"/>
        <v>-0.16595206256628836</v>
      </c>
      <c r="AG29" s="35">
        <f t="shared" si="100"/>
        <v>0.42213855886761231</v>
      </c>
      <c r="AH29" s="35">
        <f t="shared" si="100"/>
        <v>0.56946333149866524</v>
      </c>
      <c r="AI29" s="35">
        <f t="shared" ref="AI29:BN29" si="101">AI9-AI23</f>
        <v>-0.18328503047612998</v>
      </c>
      <c r="AJ29" s="35">
        <f t="shared" si="101"/>
        <v>3.7247854862920411</v>
      </c>
      <c r="AK29" s="35">
        <f t="shared" si="101"/>
        <v>2.9302776687018781</v>
      </c>
      <c r="AL29" s="35">
        <f t="shared" si="101"/>
        <v>2.1012450832859431</v>
      </c>
      <c r="AM29" s="35">
        <f t="shared" si="101"/>
        <v>0.96951157550192468</v>
      </c>
      <c r="AN29" s="35">
        <f t="shared" si="101"/>
        <v>-0.8950725772150574</v>
      </c>
      <c r="AO29" s="36">
        <f t="shared" si="101"/>
        <v>0.75106339629484375</v>
      </c>
      <c r="AP29" s="36">
        <f t="shared" si="101"/>
        <v>-0.66347585550547816</v>
      </c>
      <c r="AQ29" s="36">
        <f t="shared" si="101"/>
        <v>-3.1095672634461184</v>
      </c>
      <c r="AR29" s="36">
        <f t="shared" si="101"/>
        <v>-6.4939832266844437</v>
      </c>
      <c r="AS29" s="36">
        <f t="shared" si="101"/>
        <v>-9.0629929469383317</v>
      </c>
      <c r="AT29" s="36">
        <f t="shared" si="101"/>
        <v>-10.85861473674057</v>
      </c>
      <c r="AU29" s="36">
        <f t="shared" si="101"/>
        <v>-12.505343128869747</v>
      </c>
      <c r="AV29" s="36">
        <f t="shared" si="101"/>
        <v>-19.957964872809423</v>
      </c>
      <c r="AW29" s="36">
        <f t="shared" si="101"/>
        <v>-17.368196452355836</v>
      </c>
      <c r="AX29" s="36">
        <f t="shared" si="101"/>
        <v>-22.691705201608769</v>
      </c>
      <c r="AY29" s="36">
        <f t="shared" si="101"/>
        <v>-17.08873762363422</v>
      </c>
      <c r="AZ29" s="36">
        <f t="shared" si="101"/>
        <v>-15.556612174436125</v>
      </c>
      <c r="BA29" s="37">
        <f t="shared" si="101"/>
        <v>-10.66087521208064</v>
      </c>
      <c r="BB29" s="37">
        <f t="shared" si="101"/>
        <v>-8.9122456489419815</v>
      </c>
      <c r="BC29" s="37">
        <f t="shared" si="101"/>
        <v>-7.1229691933847921</v>
      </c>
      <c r="BD29" s="37">
        <f t="shared" si="101"/>
        <v>-8.0620806681253541</v>
      </c>
      <c r="BE29" s="37">
        <f t="shared" si="101"/>
        <v>-8.9348239454290326</v>
      </c>
      <c r="BF29" s="37">
        <f t="shared" si="101"/>
        <v>-9.0594328972369293</v>
      </c>
      <c r="BG29" s="37">
        <f t="shared" si="101"/>
        <v>-9.3214001496759273</v>
      </c>
      <c r="BH29" s="37">
        <f t="shared" si="101"/>
        <v>-12.208012189304471</v>
      </c>
      <c r="BI29" s="37">
        <f t="shared" si="101"/>
        <v>-13.312922278813318</v>
      </c>
      <c r="BJ29" s="37">
        <f t="shared" si="101"/>
        <v>-14.739387760510926</v>
      </c>
      <c r="BK29" s="37">
        <f t="shared" si="101"/>
        <v>-13.305213764647494</v>
      </c>
      <c r="BL29" s="37">
        <f t="shared" si="101"/>
        <v>-14.384950806296059</v>
      </c>
      <c r="BM29" s="38">
        <f t="shared" si="101"/>
        <v>-11.11491743367757</v>
      </c>
      <c r="BN29" s="38">
        <f t="shared" si="101"/>
        <v>-10.136300160081952</v>
      </c>
      <c r="BO29" s="38">
        <f t="shared" ref="BO29:CM29" si="102">BO9-BO23</f>
        <v>-9.3811399213854312</v>
      </c>
      <c r="BP29" s="38">
        <f t="shared" si="102"/>
        <v>-7.4406048562479334</v>
      </c>
      <c r="BQ29" s="38">
        <f t="shared" si="102"/>
        <v>-7.3067551887134368</v>
      </c>
      <c r="BR29" s="38">
        <f t="shared" si="102"/>
        <v>-4.6643930011361663</v>
      </c>
      <c r="BS29" s="38">
        <f t="shared" si="102"/>
        <v>-3.9572921329755459</v>
      </c>
      <c r="BT29" s="38">
        <f t="shared" si="102"/>
        <v>-5.5560332969787067</v>
      </c>
      <c r="BU29" s="38">
        <f t="shared" si="102"/>
        <v>-8.1184913127214919</v>
      </c>
      <c r="BV29" s="38">
        <f t="shared" si="102"/>
        <v>-10.230502936587852</v>
      </c>
      <c r="BW29" s="38">
        <f t="shared" si="102"/>
        <v>-6.3101646072229336</v>
      </c>
      <c r="BX29" s="38">
        <f t="shared" si="102"/>
        <v>-8.2181710312105967</v>
      </c>
      <c r="BY29" s="39">
        <f t="shared" si="102"/>
        <v>-5.9457223405932824</v>
      </c>
      <c r="BZ29" s="39">
        <f t="shared" si="102"/>
        <v>-5.6671757490188099</v>
      </c>
      <c r="CA29" s="39">
        <f t="shared" si="102"/>
        <v>-5.2790285822031837</v>
      </c>
      <c r="CB29" s="39">
        <f t="shared" si="102"/>
        <v>-4.0319930371790633</v>
      </c>
      <c r="CC29" s="39">
        <f t="shared" si="102"/>
        <v>-5.3011926651570436</v>
      </c>
      <c r="CD29" s="39">
        <f t="shared" si="102"/>
        <v>-5.348439781463445</v>
      </c>
      <c r="CE29" s="39">
        <f t="shared" si="102"/>
        <v>-5.0465308319122073</v>
      </c>
      <c r="CF29" s="39">
        <f t="shared" si="102"/>
        <v>-5.9516450755318715</v>
      </c>
      <c r="CG29" s="39">
        <f t="shared" si="102"/>
        <v>-7.9061585858318644</v>
      </c>
      <c r="CH29" s="39">
        <f t="shared" si="102"/>
        <v>-8.8245444734293841</v>
      </c>
      <c r="CI29" s="39">
        <f t="shared" si="102"/>
        <v>-6.1789754064124622</v>
      </c>
      <c r="CJ29" s="39">
        <f t="shared" si="102"/>
        <v>-8.4966984890215365</v>
      </c>
      <c r="CK29" s="40">
        <f t="shared" si="102"/>
        <v>-5.2804670775871623</v>
      </c>
      <c r="CL29" s="40">
        <f t="shared" si="102"/>
        <v>-4.3067994965730643</v>
      </c>
      <c r="CM29" s="40">
        <f t="shared" si="102"/>
        <v>-5.1191350862931584</v>
      </c>
    </row>
    <row r="30" spans="1:96">
      <c r="A30" t="s">
        <v>100</v>
      </c>
    </row>
    <row r="31" spans="1:96">
      <c r="A31" s="1"/>
      <c r="B31" s="2" t="s">
        <v>65</v>
      </c>
      <c r="C31" s="3">
        <v>38443</v>
      </c>
      <c r="D31" s="3">
        <v>38473</v>
      </c>
      <c r="E31" s="3">
        <v>38504</v>
      </c>
      <c r="F31" s="3">
        <v>38534</v>
      </c>
      <c r="G31" s="3">
        <v>38565</v>
      </c>
      <c r="H31" s="3">
        <v>38596</v>
      </c>
      <c r="I31" s="3">
        <v>38626</v>
      </c>
      <c r="J31" s="3">
        <v>38657</v>
      </c>
      <c r="K31" s="3">
        <v>38687</v>
      </c>
      <c r="L31" s="3">
        <v>38718</v>
      </c>
      <c r="M31" s="3">
        <v>38749</v>
      </c>
      <c r="N31" s="3">
        <v>38777</v>
      </c>
      <c r="O31" s="3">
        <v>38808</v>
      </c>
      <c r="P31" s="3">
        <v>38838</v>
      </c>
      <c r="Q31" s="3">
        <v>38869</v>
      </c>
      <c r="R31" s="3">
        <v>38899</v>
      </c>
      <c r="S31" s="3">
        <v>38930</v>
      </c>
      <c r="T31" s="3">
        <v>38961</v>
      </c>
      <c r="U31" s="3">
        <v>38991</v>
      </c>
      <c r="V31" s="3">
        <v>39022</v>
      </c>
      <c r="W31" s="3">
        <v>39052</v>
      </c>
      <c r="X31" s="3">
        <v>39083</v>
      </c>
      <c r="Y31" s="3">
        <v>39114</v>
      </c>
      <c r="Z31" s="3">
        <v>39142</v>
      </c>
      <c r="AA31" s="3">
        <v>39173</v>
      </c>
      <c r="AB31" s="3">
        <v>39203</v>
      </c>
      <c r="AC31" s="3">
        <v>39234</v>
      </c>
      <c r="AD31" s="3">
        <v>39264</v>
      </c>
      <c r="AE31" s="3">
        <v>39295</v>
      </c>
      <c r="AF31" s="3">
        <v>39326</v>
      </c>
      <c r="AG31" s="3">
        <v>39356</v>
      </c>
      <c r="AH31" s="3">
        <v>39387</v>
      </c>
      <c r="AI31" s="3">
        <v>39417</v>
      </c>
      <c r="AJ31" s="3">
        <v>39448</v>
      </c>
      <c r="AK31" s="3">
        <v>39479</v>
      </c>
      <c r="AL31" s="3">
        <v>39508</v>
      </c>
      <c r="AM31" s="3">
        <v>39539</v>
      </c>
      <c r="AN31" s="3">
        <v>39569</v>
      </c>
      <c r="AO31" s="3">
        <v>39600</v>
      </c>
      <c r="AP31" s="3">
        <v>39630</v>
      </c>
      <c r="AQ31" s="3">
        <v>39661</v>
      </c>
      <c r="AR31" s="3">
        <v>39692</v>
      </c>
      <c r="AS31" s="3">
        <v>39722</v>
      </c>
      <c r="AT31" s="3">
        <v>39753</v>
      </c>
      <c r="AU31" s="3">
        <v>39783</v>
      </c>
      <c r="AV31" s="3">
        <v>39814</v>
      </c>
      <c r="AW31" s="3">
        <v>39845</v>
      </c>
      <c r="AX31" s="3">
        <v>39873</v>
      </c>
      <c r="AY31" s="3">
        <v>39904</v>
      </c>
      <c r="AZ31" s="3">
        <v>39934</v>
      </c>
      <c r="BA31" s="3">
        <v>39965</v>
      </c>
      <c r="BB31" s="3">
        <v>39995</v>
      </c>
      <c r="BC31" s="3">
        <v>40026</v>
      </c>
      <c r="BD31" s="3">
        <v>40057</v>
      </c>
      <c r="BE31" s="3">
        <v>40087</v>
      </c>
      <c r="BF31" s="3">
        <v>40118</v>
      </c>
      <c r="BG31" s="3">
        <v>40148</v>
      </c>
      <c r="BH31" s="3">
        <v>40179</v>
      </c>
      <c r="BI31" s="3">
        <v>40210</v>
      </c>
      <c r="BJ31" s="3">
        <v>40238</v>
      </c>
      <c r="BK31" s="3">
        <v>40269</v>
      </c>
      <c r="BL31" s="3">
        <v>40299</v>
      </c>
      <c r="BM31" s="3">
        <v>40330</v>
      </c>
      <c r="BN31" s="3">
        <v>40360</v>
      </c>
      <c r="BO31" s="3">
        <v>40391</v>
      </c>
      <c r="BP31" s="3">
        <v>40422</v>
      </c>
      <c r="BQ31" s="3">
        <v>40452</v>
      </c>
      <c r="BR31" s="3">
        <v>40483</v>
      </c>
      <c r="BS31" s="3">
        <v>40513</v>
      </c>
      <c r="BT31" s="3">
        <v>40544</v>
      </c>
      <c r="BU31" s="3">
        <v>40575</v>
      </c>
      <c r="BV31" s="3">
        <v>40603</v>
      </c>
      <c r="BW31" s="3">
        <v>40634</v>
      </c>
      <c r="BX31" s="3">
        <v>40664</v>
      </c>
      <c r="BY31" s="3">
        <v>40695</v>
      </c>
      <c r="BZ31" s="3">
        <v>40725</v>
      </c>
      <c r="CA31" s="3">
        <v>40756</v>
      </c>
      <c r="CB31" s="3">
        <v>40787</v>
      </c>
      <c r="CC31" s="3">
        <v>40817</v>
      </c>
      <c r="CD31" s="3">
        <v>40848</v>
      </c>
      <c r="CE31" s="3">
        <v>40878</v>
      </c>
      <c r="CF31" s="3">
        <v>40909</v>
      </c>
      <c r="CG31" s="3">
        <v>40940</v>
      </c>
      <c r="CH31" s="3">
        <v>40969</v>
      </c>
      <c r="CI31" s="3">
        <v>41000</v>
      </c>
      <c r="CJ31" s="3">
        <v>41030</v>
      </c>
      <c r="CK31" s="3">
        <v>41061</v>
      </c>
      <c r="CL31" s="3">
        <v>41091</v>
      </c>
      <c r="CM31" s="4">
        <v>41122</v>
      </c>
    </row>
    <row r="32" spans="1:96">
      <c r="A32" s="1"/>
      <c r="B32" s="5" t="s">
        <v>26</v>
      </c>
      <c r="C32" s="20">
        <f>'Approach C SF Normalisation'!C25</f>
        <v>987.87279788422506</v>
      </c>
      <c r="D32" s="20">
        <f>'Approach C SF Normalisation'!D25</f>
        <v>868.97045596882504</v>
      </c>
      <c r="E32" s="20">
        <f>'Approach C SF Normalisation'!E25</f>
        <v>810.88070536672649</v>
      </c>
      <c r="F32" s="20">
        <f>'Approach C SF Normalisation'!F25</f>
        <v>802.70022345479379</v>
      </c>
      <c r="G32" s="20">
        <f>'Approach C SF Normalisation'!G25</f>
        <v>809.31399177480216</v>
      </c>
      <c r="H32" s="20">
        <f>'Approach C SF Normalisation'!H25</f>
        <v>864.63524300222412</v>
      </c>
      <c r="I32" s="20">
        <f>'Approach C SF Normalisation'!I25</f>
        <v>1023.6429763299091</v>
      </c>
      <c r="J32" s="20">
        <f>'Approach C SF Normalisation'!J25</f>
        <v>1232.619975090287</v>
      </c>
      <c r="K32" s="20">
        <f>'Approach C SF Normalisation'!K25</f>
        <v>1353.2503482326631</v>
      </c>
      <c r="L32" s="20">
        <f>'Approach C SF Normalisation'!L25</f>
        <v>1295.2240045149108</v>
      </c>
      <c r="M32" s="20">
        <f>'Approach C SF Normalisation'!M25</f>
        <v>1174.3957017406963</v>
      </c>
      <c r="N32" s="20">
        <f>'Approach C SF Normalisation'!N25</f>
        <v>1286.6030126115452</v>
      </c>
      <c r="O32" s="21">
        <f>'Approach C SF Normalisation'!O25</f>
        <v>1017.0235693320851</v>
      </c>
      <c r="P32" s="21">
        <f>'Approach C SF Normalisation'!P25</f>
        <v>867.06563086341816</v>
      </c>
      <c r="Q32" s="21">
        <f>'Approach C SF Normalisation'!Q25</f>
        <v>795.20363037517268</v>
      </c>
      <c r="R32" s="21">
        <f>'Approach C SF Normalisation'!R25</f>
        <v>796.29594624767083</v>
      </c>
      <c r="S32" s="21">
        <f>'Approach C SF Normalisation'!S25</f>
        <v>821.85871830732685</v>
      </c>
      <c r="T32" s="21">
        <f>'Approach C SF Normalisation'!T25</f>
        <v>844.62798998406697</v>
      </c>
      <c r="U32" s="21">
        <f>'Approach C SF Normalisation'!U25</f>
        <v>994.95519878683422</v>
      </c>
      <c r="V32" s="21">
        <f>'Approach C SF Normalisation'!V25</f>
        <v>1167.2364680873247</v>
      </c>
      <c r="W32" s="21">
        <f>'Approach C SF Normalisation'!W25</f>
        <v>1281.8323608310352</v>
      </c>
      <c r="X32" s="21">
        <f>'Approach C SF Normalisation'!X25</f>
        <v>1247.3635703317723</v>
      </c>
      <c r="Y32" s="21">
        <f>'Approach C SF Normalisation'!Y25</f>
        <v>1110.9122454373971</v>
      </c>
      <c r="Z32" s="21">
        <f>'Approach C SF Normalisation'!Z25</f>
        <v>1194.380724283734</v>
      </c>
      <c r="AA32" s="22">
        <f>'Approach C SF Normalisation'!AA25</f>
        <v>900.23917466791522</v>
      </c>
      <c r="AB32" s="22">
        <f>'Approach C SF Normalisation'!AB25</f>
        <v>854.81390013658211</v>
      </c>
      <c r="AC32" s="22">
        <f>'Approach C SF Normalisation'!AC25</f>
        <v>796.64433362482691</v>
      </c>
      <c r="AD32" s="22">
        <f>'Approach C SF Normalisation'!AD25</f>
        <v>841.37407075232909</v>
      </c>
      <c r="AE32" s="22">
        <f>'Approach C SF Normalisation'!AE25</f>
        <v>828.05860969267314</v>
      </c>
      <c r="AF32" s="22">
        <f>'Approach C SF Normalisation'!AF25</f>
        <v>875.29738301593216</v>
      </c>
      <c r="AG32" s="22">
        <f>'Approach C SF Normalisation'!AG25</f>
        <v>1046.0580222131664</v>
      </c>
      <c r="AH32" s="22">
        <f>'Approach C SF Normalisation'!AH25</f>
        <v>1202.7324129126741</v>
      </c>
      <c r="AI32" s="22">
        <f>'Approach C SF Normalisation'!AI25</f>
        <v>1311.6072821689647</v>
      </c>
      <c r="AJ32" s="22">
        <f>'Approach C SF Normalisation'!AJ25</f>
        <v>1270.7902786682275</v>
      </c>
      <c r="AK32" s="22">
        <f>'Approach C SF Normalisation'!AK25</f>
        <v>1153.8487895626038</v>
      </c>
      <c r="AL32" s="22">
        <f>'Approach C SF Normalisation'!AL25</f>
        <v>1145.0526017162672</v>
      </c>
      <c r="AM32" s="23">
        <f>'Approach C SF Normalisation'!AM25</f>
        <v>1028.1882226120906</v>
      </c>
      <c r="AN32" s="23">
        <f>'Approach C SF Normalisation'!AN25</f>
        <v>812.51238909163567</v>
      </c>
      <c r="AO32" s="23">
        <f>'Approach C SF Normalisation'!AO25</f>
        <v>806.11438787896168</v>
      </c>
      <c r="AP32" s="23">
        <f>'Approach C SF Normalisation'!AP25</f>
        <v>819.60168037536687</v>
      </c>
      <c r="AQ32" s="23">
        <f>'Approach C SF Normalisation'!AQ25</f>
        <v>822.32853305795948</v>
      </c>
      <c r="AR32" s="23">
        <f>'Approach C SF Normalisation'!AR25</f>
        <v>870.90891884508437</v>
      </c>
      <c r="AS32" s="23">
        <f>'Approach C SF Normalisation'!AS25</f>
        <v>1041.2581471328365</v>
      </c>
      <c r="AT32" s="23">
        <f>'Approach C SF Normalisation'!AT25</f>
        <v>1179.2909441143051</v>
      </c>
      <c r="AU32" s="23">
        <f>'Approach C SF Normalisation'!AU25</f>
        <v>1318.3740244544369</v>
      </c>
      <c r="AV32" s="23">
        <f>'Approach C SF Normalisation'!AV25</f>
        <v>1287.7030047907026</v>
      </c>
      <c r="AW32" s="23">
        <f>'Approach C SF Normalisation'!AW25</f>
        <v>1113.8988035280076</v>
      </c>
      <c r="AX32" s="23">
        <f>'Approach C SF Normalisation'!AX25</f>
        <v>1117.2498974879713</v>
      </c>
      <c r="AY32" s="24">
        <f>'Approach C SF Normalisation'!AY25</f>
        <v>895.74249437334095</v>
      </c>
      <c r="AZ32" s="24">
        <f>'Approach C SF Normalisation'!AZ25</f>
        <v>851.71507002561441</v>
      </c>
      <c r="BA32" s="24">
        <f>'Approach C SF Normalisation'!BA25</f>
        <v>794.15699404692259</v>
      </c>
      <c r="BB32" s="24">
        <f>'Approach C SF Normalisation'!BB25</f>
        <v>787.7303227637351</v>
      </c>
      <c r="BC32" s="24">
        <f>'Approach C SF Normalisation'!BC25</f>
        <v>801.3265715682677</v>
      </c>
      <c r="BD32" s="24">
        <f>'Approach C SF Normalisation'!BD25</f>
        <v>849.39454336713129</v>
      </c>
      <c r="BE32" s="24">
        <f>'Approach C SF Normalisation'!BE25</f>
        <v>999.21095805108803</v>
      </c>
      <c r="BF32" s="24">
        <f>'Approach C SF Normalisation'!BF25</f>
        <v>1131.2000996236859</v>
      </c>
      <c r="BG32" s="24">
        <f>'Approach C SF Normalisation'!BG25</f>
        <v>1304.6953450054298</v>
      </c>
      <c r="BH32" s="24">
        <f>'Approach C SF Normalisation'!BH25</f>
        <v>1340.4319707096308</v>
      </c>
      <c r="BI32" s="24">
        <f>'Approach C SF Normalisation'!BI25</f>
        <v>1148.8417855056703</v>
      </c>
      <c r="BJ32" s="24">
        <f>'Approach C SF Normalisation'!BJ25</f>
        <v>1140.7075920715181</v>
      </c>
      <c r="BK32" s="42">
        <f>'Approach C SF Normalisation'!BK25</f>
        <v>0</v>
      </c>
      <c r="BL32" s="42">
        <f>'Approach C SF Normalisation'!BL25</f>
        <v>0</v>
      </c>
      <c r="BM32" s="42">
        <f>'Approach C SF Normalisation'!BM25</f>
        <v>0</v>
      </c>
      <c r="BN32" s="42">
        <f>'Approach C SF Normalisation'!BN25</f>
        <v>0</v>
      </c>
      <c r="BO32" s="42">
        <f>'Approach C SF Normalisation'!BO25</f>
        <v>0</v>
      </c>
      <c r="BP32" s="42">
        <f>'Approach C SF Normalisation'!BP25</f>
        <v>0</v>
      </c>
      <c r="BQ32" s="42">
        <f>'Approach C SF Normalisation'!BQ25</f>
        <v>0</v>
      </c>
      <c r="BR32" s="42">
        <f>'Approach C SF Normalisation'!BR25</f>
        <v>0</v>
      </c>
      <c r="BS32" s="42">
        <f>'Approach C SF Normalisation'!BS25</f>
        <v>0</v>
      </c>
      <c r="BT32" s="42">
        <f>'Approach C SF Normalisation'!BT25</f>
        <v>0</v>
      </c>
      <c r="BU32" s="42">
        <f>'Approach C SF Normalisation'!BU25</f>
        <v>0</v>
      </c>
      <c r="BV32" s="42">
        <f>'Approach C SF Normalisation'!BV25</f>
        <v>0</v>
      </c>
      <c r="BW32" s="33">
        <f>'Approach C SF Normalisation'!BW25</f>
        <v>0</v>
      </c>
      <c r="BX32" s="33">
        <f>'Approach C SF Normalisation'!BX25</f>
        <v>0</v>
      </c>
      <c r="BY32" s="33">
        <f>'Approach C SF Normalisation'!BY25</f>
        <v>0</v>
      </c>
      <c r="BZ32" s="33">
        <f>'Approach C SF Normalisation'!BZ25</f>
        <v>0</v>
      </c>
      <c r="CA32" s="33">
        <f>'Approach C SF Normalisation'!CA25</f>
        <v>0</v>
      </c>
      <c r="CB32" s="33">
        <f>'Approach C SF Normalisation'!CB25</f>
        <v>0</v>
      </c>
      <c r="CC32" s="33">
        <f>'Approach C SF Normalisation'!CC25</f>
        <v>0</v>
      </c>
      <c r="CD32" s="33">
        <f>'Approach C SF Normalisation'!CD25</f>
        <v>0</v>
      </c>
      <c r="CE32" s="33">
        <f>'Approach C SF Normalisation'!CE25</f>
        <v>0</v>
      </c>
      <c r="CF32" s="33">
        <f>'Approach C SF Normalisation'!CF25</f>
        <v>0</v>
      </c>
      <c r="CG32" s="33">
        <f>'Approach C SF Normalisation'!CG25</f>
        <v>0</v>
      </c>
      <c r="CH32" s="33">
        <f>'Approach C SF Normalisation'!CH25</f>
        <v>0</v>
      </c>
      <c r="CI32" s="59">
        <f>'Approach C SF Normalisation'!CI25</f>
        <v>0</v>
      </c>
      <c r="CJ32" s="59">
        <f>'Approach C SF Normalisation'!CJ25</f>
        <v>0</v>
      </c>
      <c r="CK32" s="59">
        <f>'Approach C SF Normalisation'!CK25</f>
        <v>0</v>
      </c>
      <c r="CL32" s="59">
        <f>'Approach C SF Normalisation'!CL25</f>
        <v>0</v>
      </c>
      <c r="CM32" s="59">
        <f>'Approach C SF Normalisation'!CM25</f>
        <v>0</v>
      </c>
    </row>
    <row r="33" spans="1:91">
      <c r="A33" s="1"/>
      <c r="B33" s="5" t="s">
        <v>2</v>
      </c>
      <c r="C33" s="33">
        <f t="shared" ref="C33:AH33" si="103">C6-C26</f>
        <v>-3.9770621316036787</v>
      </c>
      <c r="D33" s="33">
        <f t="shared" si="103"/>
        <v>-0.49605798166163639</v>
      </c>
      <c r="E33" s="34">
        <f t="shared" si="103"/>
        <v>0.80027960206903259</v>
      </c>
      <c r="F33" s="34">
        <f t="shared" si="103"/>
        <v>3.8885894285120757</v>
      </c>
      <c r="G33" s="34">
        <f t="shared" si="103"/>
        <v>4.7837638022980382</v>
      </c>
      <c r="H33" s="34">
        <f t="shared" si="103"/>
        <v>6.628603858658459</v>
      </c>
      <c r="I33" s="34">
        <f t="shared" si="103"/>
        <v>1.8344015362043813</v>
      </c>
      <c r="J33" s="34">
        <f t="shared" si="103"/>
        <v>1.3910701430375829</v>
      </c>
      <c r="K33" s="34">
        <f t="shared" si="103"/>
        <v>-2.3868387045389441</v>
      </c>
      <c r="L33" s="34">
        <f t="shared" si="103"/>
        <v>-1.8138517663540346</v>
      </c>
      <c r="M33" s="34">
        <f t="shared" si="103"/>
        <v>-7.7658347832377776</v>
      </c>
      <c r="N33" s="34">
        <f t="shared" si="103"/>
        <v>-6.4444633973131928</v>
      </c>
      <c r="O33" s="34">
        <f t="shared" si="103"/>
        <v>-4.0636142439290817</v>
      </c>
      <c r="P33" s="34">
        <f t="shared" si="103"/>
        <v>-0.47227296243875261</v>
      </c>
      <c r="Q33" s="35">
        <f t="shared" si="103"/>
        <v>0.81557581708829563</v>
      </c>
      <c r="R33" s="35">
        <f t="shared" si="103"/>
        <v>3.9083990188420197</v>
      </c>
      <c r="S33" s="35">
        <f t="shared" si="103"/>
        <v>4.8594048864493766</v>
      </c>
      <c r="T33" s="35">
        <f t="shared" si="103"/>
        <v>6.60510031274395</v>
      </c>
      <c r="U33" s="35">
        <f t="shared" si="103"/>
        <v>1.8493603250723949</v>
      </c>
      <c r="V33" s="35">
        <f t="shared" si="103"/>
        <v>1.3143155844977847</v>
      </c>
      <c r="W33" s="35">
        <f t="shared" si="103"/>
        <v>-2.2716124906904591</v>
      </c>
      <c r="X33" s="35">
        <f t="shared" si="103"/>
        <v>-1.7040187454625801</v>
      </c>
      <c r="Y33" s="35">
        <f t="shared" si="103"/>
        <v>-7.2490206092447922</v>
      </c>
      <c r="Z33" s="35">
        <f t="shared" si="103"/>
        <v>-5.8944962835445276</v>
      </c>
      <c r="AA33" s="35">
        <f t="shared" si="103"/>
        <v>-3.8552117560709185</v>
      </c>
      <c r="AB33" s="35">
        <f t="shared" si="103"/>
        <v>-0.4672700375612473</v>
      </c>
      <c r="AC33" s="36">
        <f t="shared" si="103"/>
        <v>0.76904418291170451</v>
      </c>
      <c r="AD33" s="36">
        <f t="shared" si="103"/>
        <v>3.8138119811579818</v>
      </c>
      <c r="AE33" s="36">
        <f t="shared" si="103"/>
        <v>4.7186101135506222</v>
      </c>
      <c r="AF33" s="36">
        <f t="shared" si="103"/>
        <v>6.7037356872560494</v>
      </c>
      <c r="AG33" s="36">
        <f t="shared" si="103"/>
        <v>1.8196876749276054</v>
      </c>
      <c r="AH33" s="36">
        <f t="shared" si="103"/>
        <v>1.3275304155022152</v>
      </c>
      <c r="AI33" s="36">
        <f t="shared" ref="AI33:BN33" si="104">AI6-AI26</f>
        <v>-2.3256345093095416</v>
      </c>
      <c r="AJ33" s="36">
        <f t="shared" si="104"/>
        <v>-1.7351922545374192</v>
      </c>
      <c r="AK33" s="36">
        <f t="shared" si="104"/>
        <v>-7.6267153907552059</v>
      </c>
      <c r="AL33" s="36">
        <f t="shared" si="104"/>
        <v>-6.2237007164554727</v>
      </c>
      <c r="AM33" s="36">
        <f t="shared" si="104"/>
        <v>-4.1156628615773236</v>
      </c>
      <c r="AN33" s="36">
        <f t="shared" si="104"/>
        <v>-0.45744478802572219</v>
      </c>
      <c r="AO33" s="37">
        <f t="shared" si="104"/>
        <v>0.77406221604067715</v>
      </c>
      <c r="AP33" s="37">
        <f t="shared" si="104"/>
        <v>3.814838945099706</v>
      </c>
      <c r="AQ33" s="37">
        <f t="shared" si="104"/>
        <v>4.6944540259316456</v>
      </c>
      <c r="AR33" s="37">
        <f t="shared" si="104"/>
        <v>6.7358678845502329</v>
      </c>
      <c r="AS33" s="37">
        <f t="shared" si="104"/>
        <v>1.8894648919654324</v>
      </c>
      <c r="AT33" s="37">
        <f t="shared" si="104"/>
        <v>1.3513928873595968</v>
      </c>
      <c r="AU33" s="37">
        <f t="shared" si="104"/>
        <v>-2.4068293203143432</v>
      </c>
      <c r="AV33" s="37">
        <f t="shared" si="104"/>
        <v>-1.8299735880453571</v>
      </c>
      <c r="AW33" s="37">
        <f t="shared" si="104"/>
        <v>-7.6165344465763702</v>
      </c>
      <c r="AX33" s="37">
        <f t="shared" si="104"/>
        <v>-5.9053059611783709</v>
      </c>
      <c r="AY33" s="37">
        <f t="shared" si="104"/>
        <v>-3.7478660745230332</v>
      </c>
      <c r="AZ33" s="37">
        <f t="shared" si="104"/>
        <v>-0.46178106378044426</v>
      </c>
      <c r="BA33" s="38">
        <f t="shared" si="104"/>
        <v>0.76895064457031292</v>
      </c>
      <c r="BB33" s="38">
        <f t="shared" si="104"/>
        <v>3.7448666003095323</v>
      </c>
      <c r="BC33" s="38">
        <f t="shared" si="104"/>
        <v>4.6153196066303206</v>
      </c>
      <c r="BD33" s="38">
        <f t="shared" si="104"/>
        <v>6.4288744392443897</v>
      </c>
      <c r="BE33" s="38">
        <f t="shared" si="104"/>
        <v>1.7560441675775387</v>
      </c>
      <c r="BF33" s="38">
        <f t="shared" si="104"/>
        <v>1.2457363101437315</v>
      </c>
      <c r="BG33" s="38">
        <f t="shared" si="104"/>
        <v>-2.2941323265388167</v>
      </c>
      <c r="BH33" s="38">
        <f t="shared" si="104"/>
        <v>-1.820383488856681</v>
      </c>
      <c r="BI33" s="38">
        <f t="shared" si="104"/>
        <v>-7.5103653105477601</v>
      </c>
      <c r="BJ33" s="38">
        <f t="shared" si="104"/>
        <v>-5.7758701540678086</v>
      </c>
      <c r="BK33" s="38">
        <f t="shared" si="104"/>
        <v>-3.8387804903013016</v>
      </c>
      <c r="BL33" s="38">
        <f t="shared" si="104"/>
        <v>-0.47171229266901538</v>
      </c>
      <c r="BM33" s="39">
        <f t="shared" si="104"/>
        <v>0.75942108895361837</v>
      </c>
      <c r="BN33" s="39">
        <f t="shared" si="104"/>
        <v>3.7312935132952081</v>
      </c>
      <c r="BO33" s="39">
        <f t="shared" ref="BO33:CM33" si="105">BO6-BO26</f>
        <v>4.6472674109244005</v>
      </c>
      <c r="BP33" s="39">
        <f t="shared" si="105"/>
        <v>6.4428254128676841</v>
      </c>
      <c r="BQ33" s="39">
        <f t="shared" si="105"/>
        <v>1.7224614413635178</v>
      </c>
      <c r="BR33" s="39">
        <f t="shared" si="105"/>
        <v>1.2970562704787829</v>
      </c>
      <c r="BS33" s="39">
        <f t="shared" si="105"/>
        <v>-2.4392320934448275</v>
      </c>
      <c r="BT33" s="39">
        <f t="shared" si="105"/>
        <v>-1.7115851128219535</v>
      </c>
      <c r="BU33" s="39">
        <f t="shared" si="105"/>
        <v>-6.8821887305244438</v>
      </c>
      <c r="BV33" s="39">
        <f t="shared" si="105"/>
        <v>-5.6800283294574836</v>
      </c>
      <c r="BW33" s="39">
        <f t="shared" si="105"/>
        <v>-3.5840062232123908</v>
      </c>
      <c r="BX33" s="39">
        <f t="shared" si="105"/>
        <v>-0.46197535162193293</v>
      </c>
      <c r="BY33" s="40">
        <f t="shared" si="105"/>
        <v>0.78241310792362828</v>
      </c>
      <c r="BZ33" s="40">
        <f t="shared" si="105"/>
        <v>3.7676514158624004</v>
      </c>
      <c r="CA33" s="40">
        <f t="shared" si="105"/>
        <v>4.6796713721724661</v>
      </c>
      <c r="CB33" s="40">
        <f t="shared" si="105"/>
        <v>6.2516063922422491</v>
      </c>
      <c r="CC33" s="40">
        <f t="shared" si="105"/>
        <v>1.6643458646105067</v>
      </c>
      <c r="CD33" s="40">
        <f t="shared" si="105"/>
        <v>1.1426145371891963</v>
      </c>
      <c r="CE33" s="40">
        <f t="shared" si="105"/>
        <v>-2.1092000263814401</v>
      </c>
      <c r="CF33" s="40">
        <f t="shared" si="105"/>
        <v>-1.6092573384926923</v>
      </c>
      <c r="CG33" s="40">
        <f t="shared" si="105"/>
        <v>-7.3230068819180891</v>
      </c>
      <c r="CH33" s="40">
        <f t="shared" si="105"/>
        <v>-5.2285333001203096</v>
      </c>
      <c r="CI33" s="40">
        <f t="shared" si="105"/>
        <v>-3.7581031062196573</v>
      </c>
      <c r="CJ33" s="40">
        <f t="shared" si="105"/>
        <v>-0.46140225031573578</v>
      </c>
      <c r="CK33" s="41">
        <f t="shared" si="105"/>
        <v>0.78253497106644543</v>
      </c>
      <c r="CL33" s="41">
        <f t="shared" si="105"/>
        <v>3.7458136576850687</v>
      </c>
      <c r="CM33" s="41">
        <f t="shared" si="105"/>
        <v>4.5634161924139685</v>
      </c>
    </row>
    <row r="34" spans="1:91">
      <c r="A34" s="1"/>
      <c r="B34" s="5" t="s">
        <v>3</v>
      </c>
      <c r="C34" s="33">
        <f t="shared" ref="C34:AH34" si="106">C7-C27</f>
        <v>-12.26605796473207</v>
      </c>
      <c r="D34" s="33">
        <f t="shared" si="106"/>
        <v>-5.9165915921568679</v>
      </c>
      <c r="E34" s="33">
        <f t="shared" si="106"/>
        <v>-1.2963270010329706</v>
      </c>
      <c r="F34" s="33">
        <f t="shared" si="106"/>
        <v>2.9241292783340227</v>
      </c>
      <c r="G34" s="34">
        <f t="shared" si="106"/>
        <v>5.6629201196933554</v>
      </c>
      <c r="H34" s="34">
        <f t="shared" si="106"/>
        <v>10.659210741695148</v>
      </c>
      <c r="I34" s="34">
        <f t="shared" si="106"/>
        <v>8.9572960150731262</v>
      </c>
      <c r="J34" s="34">
        <f t="shared" si="106"/>
        <v>3.3808171112497432</v>
      </c>
      <c r="K34" s="34">
        <f t="shared" si="106"/>
        <v>2.6653330820720202</v>
      </c>
      <c r="L34" s="34">
        <f t="shared" si="106"/>
        <v>-0.47944718689583998</v>
      </c>
      <c r="M34" s="34">
        <f t="shared" si="106"/>
        <v>-6.6625822138111594</v>
      </c>
      <c r="N34" s="34">
        <f t="shared" si="106"/>
        <v>-14.86247147492494</v>
      </c>
      <c r="O34" s="34">
        <f t="shared" si="106"/>
        <v>-12.533002053514837</v>
      </c>
      <c r="P34" s="34">
        <f t="shared" si="106"/>
        <v>-5.6329024873429194</v>
      </c>
      <c r="Q34" s="34">
        <f t="shared" si="106"/>
        <v>-1.3211044619251529</v>
      </c>
      <c r="R34" s="34">
        <f t="shared" si="106"/>
        <v>2.9390256319194297</v>
      </c>
      <c r="S34" s="35">
        <f t="shared" si="106"/>
        <v>5.7524624622961111</v>
      </c>
      <c r="T34" s="35">
        <f t="shared" si="106"/>
        <v>10.621415565754347</v>
      </c>
      <c r="U34" s="35">
        <f t="shared" si="106"/>
        <v>9.0303390742252798</v>
      </c>
      <c r="V34" s="35">
        <f t="shared" si="106"/>
        <v>3.1942750262394695</v>
      </c>
      <c r="W34" s="35">
        <f t="shared" si="106"/>
        <v>2.5366623683332818</v>
      </c>
      <c r="X34" s="35">
        <f t="shared" si="106"/>
        <v>-0.45041552407119312</v>
      </c>
      <c r="Y34" s="35">
        <f t="shared" si="106"/>
        <v>-6.2191891955971457</v>
      </c>
      <c r="Z34" s="35">
        <f t="shared" si="106"/>
        <v>-13.594115983303803</v>
      </c>
      <c r="AA34" s="35">
        <f t="shared" si="106"/>
        <v>-11.89024694648516</v>
      </c>
      <c r="AB34" s="35">
        <f t="shared" si="106"/>
        <v>-5.5732315126570802</v>
      </c>
      <c r="AC34" s="35">
        <f t="shared" si="106"/>
        <v>-1.2457305380748473</v>
      </c>
      <c r="AD34" s="35">
        <f t="shared" si="106"/>
        <v>2.8678983680805707</v>
      </c>
      <c r="AE34" s="36">
        <f t="shared" si="106"/>
        <v>5.5857925377038891</v>
      </c>
      <c r="AF34" s="36">
        <f t="shared" si="106"/>
        <v>10.780027434245651</v>
      </c>
      <c r="AG34" s="36">
        <f t="shared" si="106"/>
        <v>8.8854489257747229</v>
      </c>
      <c r="AH34" s="36">
        <f t="shared" si="106"/>
        <v>3.2263919737605313</v>
      </c>
      <c r="AI34" s="36">
        <f t="shared" ref="AI34:BN34" si="107">AI7-AI27</f>
        <v>2.5969876316667184</v>
      </c>
      <c r="AJ34" s="36">
        <f t="shared" si="107"/>
        <v>-0.45865547592880684</v>
      </c>
      <c r="AK34" s="36">
        <f t="shared" si="107"/>
        <v>-6.5432268044028552</v>
      </c>
      <c r="AL34" s="36">
        <f t="shared" si="107"/>
        <v>-14.353340016696198</v>
      </c>
      <c r="AM34" s="36">
        <f t="shared" si="107"/>
        <v>-12.693530438521504</v>
      </c>
      <c r="AN34" s="36">
        <f t="shared" si="107"/>
        <v>-5.4560436214391883</v>
      </c>
      <c r="AO34" s="36">
        <f t="shared" si="107"/>
        <v>-1.2538589619661318</v>
      </c>
      <c r="AP34" s="36">
        <f t="shared" si="107"/>
        <v>2.8686706212034565</v>
      </c>
      <c r="AQ34" s="37">
        <f t="shared" si="107"/>
        <v>5.55719706346144</v>
      </c>
      <c r="AR34" s="37">
        <f t="shared" si="107"/>
        <v>10.831698022782186</v>
      </c>
      <c r="AS34" s="37">
        <f t="shared" si="107"/>
        <v>9.2261677791883869</v>
      </c>
      <c r="AT34" s="37">
        <f t="shared" si="107"/>
        <v>3.2843866432428239</v>
      </c>
      <c r="AU34" s="37">
        <f t="shared" si="107"/>
        <v>2.6876561864593582</v>
      </c>
      <c r="AV34" s="37">
        <f t="shared" si="107"/>
        <v>-0.48370859469162575</v>
      </c>
      <c r="AW34" s="37">
        <f t="shared" si="107"/>
        <v>-6.5344922150767815</v>
      </c>
      <c r="AX34" s="37">
        <f t="shared" si="107"/>
        <v>-13.619045681182627</v>
      </c>
      <c r="AY34" s="37">
        <f t="shared" si="107"/>
        <v>-11.55917131614315</v>
      </c>
      <c r="AZ34" s="37">
        <f t="shared" si="107"/>
        <v>-5.5077633268367805</v>
      </c>
      <c r="BA34" s="37">
        <f t="shared" si="107"/>
        <v>-1.2455790206835964</v>
      </c>
      <c r="BB34" s="37">
        <f t="shared" si="107"/>
        <v>2.8160530369004206</v>
      </c>
      <c r="BC34" s="38">
        <f t="shared" si="107"/>
        <v>5.4635193833455338</v>
      </c>
      <c r="BD34" s="38">
        <f t="shared" si="107"/>
        <v>10.338033308521178</v>
      </c>
      <c r="BE34" s="38">
        <f t="shared" si="107"/>
        <v>8.5746806869126981</v>
      </c>
      <c r="BF34" s="38">
        <f t="shared" si="107"/>
        <v>3.0276019182199194</v>
      </c>
      <c r="BG34" s="38">
        <f t="shared" si="107"/>
        <v>2.5618098001121092</v>
      </c>
      <c r="BH34" s="38">
        <f t="shared" si="107"/>
        <v>-0.48117368739470523</v>
      </c>
      <c r="BI34" s="38">
        <f t="shared" si="107"/>
        <v>-6.4434059871175267</v>
      </c>
      <c r="BJ34" s="38">
        <f t="shared" si="107"/>
        <v>-13.320535801862546</v>
      </c>
      <c r="BK34" s="38">
        <f t="shared" si="107"/>
        <v>-11.839569624458319</v>
      </c>
      <c r="BL34" s="38">
        <f t="shared" si="107"/>
        <v>-5.6262152568814887</v>
      </c>
      <c r="BM34" s="38">
        <f t="shared" si="107"/>
        <v>-1.2301426404212119</v>
      </c>
      <c r="BN34" s="38">
        <f t="shared" si="107"/>
        <v>2.8058463895117942</v>
      </c>
      <c r="BO34" s="39">
        <f t="shared" ref="BO34:CM34" si="108">BO7-BO27</f>
        <v>5.5013385297737214</v>
      </c>
      <c r="BP34" s="39">
        <f t="shared" si="108"/>
        <v>10.36046734909343</v>
      </c>
      <c r="BQ34" s="39">
        <f t="shared" si="108"/>
        <v>8.4106978217900714</v>
      </c>
      <c r="BR34" s="39">
        <f t="shared" si="108"/>
        <v>3.1523284828132283</v>
      </c>
      <c r="BS34" s="39">
        <f t="shared" si="108"/>
        <v>2.723839688516418</v>
      </c>
      <c r="BT34" s="39">
        <f t="shared" si="108"/>
        <v>-0.45241550753884141</v>
      </c>
      <c r="BU34" s="39">
        <f t="shared" si="108"/>
        <v>-5.9044712523444129</v>
      </c>
      <c r="BV34" s="39">
        <f t="shared" si="108"/>
        <v>-13.099501668133183</v>
      </c>
      <c r="BW34" s="39">
        <f t="shared" si="108"/>
        <v>-11.053794641663524</v>
      </c>
      <c r="BX34" s="39">
        <f t="shared" si="108"/>
        <v>-5.5100806402394547</v>
      </c>
      <c r="BY34" s="39">
        <f t="shared" si="108"/>
        <v>-1.26738609248725</v>
      </c>
      <c r="BZ34" s="39">
        <f t="shared" si="108"/>
        <v>2.8331866910144452</v>
      </c>
      <c r="CA34" s="40">
        <f t="shared" si="108"/>
        <v>5.5396976653191015</v>
      </c>
      <c r="CB34" s="40">
        <f t="shared" si="108"/>
        <v>10.052975170932164</v>
      </c>
      <c r="CC34" s="40">
        <f t="shared" si="108"/>
        <v>8.1269222068063822</v>
      </c>
      <c r="CD34" s="40">
        <f t="shared" si="108"/>
        <v>2.7769777090151901</v>
      </c>
      <c r="CE34" s="40">
        <f t="shared" si="108"/>
        <v>2.3552997512278715</v>
      </c>
      <c r="CF34" s="40">
        <f t="shared" si="108"/>
        <v>-0.42536767239953888</v>
      </c>
      <c r="CG34" s="40">
        <f t="shared" si="108"/>
        <v>-6.2826646155794608</v>
      </c>
      <c r="CH34" s="40">
        <f t="shared" si="108"/>
        <v>-12.058246317471745</v>
      </c>
      <c r="CI34" s="40">
        <f t="shared" si="108"/>
        <v>-11.590744376865475</v>
      </c>
      <c r="CJ34" s="40">
        <f t="shared" si="108"/>
        <v>-5.5032451361349928</v>
      </c>
      <c r="CK34" s="40">
        <f t="shared" si="108"/>
        <v>-1.2675834915988311</v>
      </c>
      <c r="CL34" s="40">
        <f t="shared" si="108"/>
        <v>2.8167652021343637</v>
      </c>
      <c r="CM34" s="41">
        <f t="shared" si="108"/>
        <v>5.4020772008311377</v>
      </c>
    </row>
    <row r="35" spans="1:91">
      <c r="A35" s="1"/>
      <c r="B35" s="5" t="s">
        <v>4</v>
      </c>
      <c r="C35" s="33">
        <f t="shared" ref="C35:AH35" si="109">C8-C28</f>
        <v>-1.4613114068180104</v>
      </c>
      <c r="D35" s="33">
        <f t="shared" si="109"/>
        <v>-4.0275261060250882</v>
      </c>
      <c r="E35" s="33">
        <f t="shared" si="109"/>
        <v>-5.2865269956919274</v>
      </c>
      <c r="F35" s="33">
        <f t="shared" si="109"/>
        <v>-4.1692113191795181</v>
      </c>
      <c r="G35" s="33">
        <f t="shared" si="109"/>
        <v>-2.2188218500200154</v>
      </c>
      <c r="H35" s="33">
        <f t="shared" si="109"/>
        <v>1.703326142098331</v>
      </c>
      <c r="I35" s="33">
        <f t="shared" si="109"/>
        <v>2.1335855628175491</v>
      </c>
      <c r="J35" s="34">
        <f t="shared" si="109"/>
        <v>2.5603116915206048</v>
      </c>
      <c r="K35" s="34">
        <f t="shared" si="109"/>
        <v>2.5069831237837548</v>
      </c>
      <c r="L35" s="34">
        <f t="shared" si="109"/>
        <v>2.0682005213308292</v>
      </c>
      <c r="M35" s="34">
        <f t="shared" si="109"/>
        <v>1.4009097284312579</v>
      </c>
      <c r="N35" s="34">
        <f t="shared" si="109"/>
        <v>-1.5060712879852585</v>
      </c>
      <c r="O35" s="34">
        <f t="shared" si="109"/>
        <v>-1.493113673124145</v>
      </c>
      <c r="P35" s="34">
        <f t="shared" si="109"/>
        <v>-3.8344140316429951</v>
      </c>
      <c r="Q35" s="34">
        <f t="shared" si="109"/>
        <v>-5.3875714974162969</v>
      </c>
      <c r="R35" s="34">
        <f t="shared" si="109"/>
        <v>-4.1904504779413925</v>
      </c>
      <c r="S35" s="34">
        <f t="shared" si="109"/>
        <v>-2.253905958937259</v>
      </c>
      <c r="T35" s="34">
        <f t="shared" si="109"/>
        <v>1.6972865287737395</v>
      </c>
      <c r="U35" s="34">
        <f t="shared" si="109"/>
        <v>2.1509840741773183</v>
      </c>
      <c r="V35" s="35">
        <f t="shared" si="109"/>
        <v>2.4190423280808648</v>
      </c>
      <c r="W35" s="35">
        <f t="shared" si="109"/>
        <v>2.3859568587972189</v>
      </c>
      <c r="X35" s="35">
        <f t="shared" si="109"/>
        <v>1.9429660808541154</v>
      </c>
      <c r="Y35" s="35">
        <f t="shared" si="109"/>
        <v>1.3076795703932991</v>
      </c>
      <c r="Z35" s="35">
        <f t="shared" si="109"/>
        <v>-1.3775439571095123</v>
      </c>
      <c r="AA35" s="35">
        <f t="shared" si="109"/>
        <v>-1.4165393268758546</v>
      </c>
      <c r="AB35" s="35">
        <f t="shared" si="109"/>
        <v>-3.793794968357004</v>
      </c>
      <c r="AC35" s="35">
        <f t="shared" si="109"/>
        <v>-5.0801905025837026</v>
      </c>
      <c r="AD35" s="35">
        <f t="shared" si="109"/>
        <v>-4.0890375220586099</v>
      </c>
      <c r="AE35" s="35">
        <f t="shared" si="109"/>
        <v>-2.1886020410627411</v>
      </c>
      <c r="AF35" s="35">
        <f t="shared" si="109"/>
        <v>1.7226324712262608</v>
      </c>
      <c r="AG35" s="35">
        <f t="shared" si="109"/>
        <v>2.1164719258226814</v>
      </c>
      <c r="AH35" s="36">
        <f t="shared" si="109"/>
        <v>2.4433646719191353</v>
      </c>
      <c r="AI35" s="36">
        <f t="shared" ref="AI35:BN35" si="110">AI8-AI28</f>
        <v>2.4426981412027811</v>
      </c>
      <c r="AJ35" s="36">
        <f t="shared" si="110"/>
        <v>1.9785109191458847</v>
      </c>
      <c r="AK35" s="36">
        <f t="shared" si="110"/>
        <v>1.3758134296067004</v>
      </c>
      <c r="AL35" s="36">
        <f t="shared" si="110"/>
        <v>-1.4544790428904872</v>
      </c>
      <c r="AM35" s="36">
        <f t="shared" si="110"/>
        <v>-1.5122381514857182</v>
      </c>
      <c r="AN35" s="36">
        <f t="shared" si="110"/>
        <v>-3.7140231463817051</v>
      </c>
      <c r="AO35" s="36">
        <f t="shared" si="110"/>
        <v>-5.1133388766432271</v>
      </c>
      <c r="AP35" s="36">
        <f t="shared" si="110"/>
        <v>-4.0901385973376891</v>
      </c>
      <c r="AQ35" s="36">
        <f t="shared" si="110"/>
        <v>-2.1773978810675851</v>
      </c>
      <c r="AR35" s="36">
        <f t="shared" si="110"/>
        <v>1.7308893550016808</v>
      </c>
      <c r="AS35" s="36">
        <f t="shared" si="110"/>
        <v>2.1976295458678203</v>
      </c>
      <c r="AT35" s="37">
        <f t="shared" si="110"/>
        <v>2.4872843592122762</v>
      </c>
      <c r="AU35" s="37">
        <f t="shared" si="110"/>
        <v>2.5279799914345373</v>
      </c>
      <c r="AV35" s="37">
        <f t="shared" si="110"/>
        <v>2.0865830378326153</v>
      </c>
      <c r="AW35" s="37">
        <f t="shared" si="110"/>
        <v>1.3739768487183799</v>
      </c>
      <c r="AX35" s="37">
        <f t="shared" si="110"/>
        <v>-1.3800701790946501</v>
      </c>
      <c r="AY35" s="37">
        <f t="shared" si="110"/>
        <v>-1.3770967776453436</v>
      </c>
      <c r="AZ35" s="37">
        <f t="shared" si="110"/>
        <v>-3.749229643304842</v>
      </c>
      <c r="BA35" s="37">
        <f t="shared" si="110"/>
        <v>-5.0795726023328154</v>
      </c>
      <c r="BB35" s="37">
        <f t="shared" si="110"/>
        <v>-4.0151166652741779</v>
      </c>
      <c r="BC35" s="37">
        <f t="shared" si="110"/>
        <v>-2.1406934813750089</v>
      </c>
      <c r="BD35" s="37">
        <f t="shared" si="110"/>
        <v>1.6520024623780944</v>
      </c>
      <c r="BE35" s="37">
        <f t="shared" si="110"/>
        <v>2.0424484005643349</v>
      </c>
      <c r="BF35" s="38">
        <f t="shared" si="110"/>
        <v>2.29281985195089</v>
      </c>
      <c r="BG35" s="38">
        <f t="shared" si="110"/>
        <v>2.4096102578789629</v>
      </c>
      <c r="BH35" s="38">
        <f t="shared" si="110"/>
        <v>2.0756481596305756</v>
      </c>
      <c r="BI35" s="38">
        <f t="shared" si="110"/>
        <v>1.354824577304796</v>
      </c>
      <c r="BJ35" s="38">
        <f t="shared" si="110"/>
        <v>-1.3498210271159625</v>
      </c>
      <c r="BK35" s="38">
        <f t="shared" si="110"/>
        <v>-1.4105019064627324</v>
      </c>
      <c r="BL35" s="38">
        <f t="shared" si="110"/>
        <v>-3.829861918345852</v>
      </c>
      <c r="BM35" s="38">
        <f t="shared" si="110"/>
        <v>-5.0166217875246453</v>
      </c>
      <c r="BN35" s="38">
        <f t="shared" si="110"/>
        <v>-4.0005640700319525</v>
      </c>
      <c r="BO35" s="38">
        <f t="shared" ref="BO35:CM35" si="111">BO8-BO28</f>
        <v>-2.155511622311193</v>
      </c>
      <c r="BP35" s="38">
        <f t="shared" si="111"/>
        <v>1.6555873889458885</v>
      </c>
      <c r="BQ35" s="38">
        <f t="shared" si="111"/>
        <v>2.0033884573642511</v>
      </c>
      <c r="BR35" s="39">
        <f t="shared" si="111"/>
        <v>2.3872759763324307</v>
      </c>
      <c r="BS35" s="39">
        <f t="shared" si="111"/>
        <v>2.5620137974254664</v>
      </c>
      <c r="BT35" s="39">
        <f t="shared" si="111"/>
        <v>1.9515934478790911</v>
      </c>
      <c r="BU35" s="39">
        <f t="shared" si="111"/>
        <v>1.241505313286094</v>
      </c>
      <c r="BV35" s="39">
        <f t="shared" si="111"/>
        <v>-1.3274227898486193</v>
      </c>
      <c r="BW35" s="39">
        <f t="shared" si="111"/>
        <v>-1.3168889503808523</v>
      </c>
      <c r="BX35" s="39">
        <f t="shared" si="111"/>
        <v>-3.7508070785696805</v>
      </c>
      <c r="BY35" s="39">
        <f t="shared" si="111"/>
        <v>-5.168503615645931</v>
      </c>
      <c r="BZ35" s="39">
        <f t="shared" si="111"/>
        <v>-4.0395457577908385</v>
      </c>
      <c r="CA35" s="39">
        <f t="shared" si="111"/>
        <v>-2.1705413395413515</v>
      </c>
      <c r="CB35" s="39">
        <f t="shared" si="111"/>
        <v>1.6064505927754107</v>
      </c>
      <c r="CC35" s="39">
        <f t="shared" si="111"/>
        <v>1.9357944474989957</v>
      </c>
      <c r="CD35" s="40">
        <f t="shared" si="111"/>
        <v>2.1030207377456929</v>
      </c>
      <c r="CE35" s="40">
        <f t="shared" si="111"/>
        <v>2.215369166239463</v>
      </c>
      <c r="CF35" s="40">
        <f t="shared" si="111"/>
        <v>1.8349166829195154</v>
      </c>
      <c r="CG35" s="40">
        <f t="shared" si="111"/>
        <v>1.3210262474797223</v>
      </c>
      <c r="CH35" s="40">
        <f t="shared" si="111"/>
        <v>-1.2219083880387995</v>
      </c>
      <c r="CI35" s="40">
        <f t="shared" si="111"/>
        <v>-1.38085822031212</v>
      </c>
      <c r="CJ35" s="40">
        <f t="shared" si="111"/>
        <v>-3.7461540328422962</v>
      </c>
      <c r="CK35" s="40">
        <f t="shared" si="111"/>
        <v>-5.1693086252858329</v>
      </c>
      <c r="CL35" s="40">
        <f t="shared" si="111"/>
        <v>-4.0161320674920216</v>
      </c>
      <c r="CM35" s="40">
        <f t="shared" si="111"/>
        <v>-2.1166194605175082</v>
      </c>
    </row>
    <row r="36" spans="1:91">
      <c r="A36" s="1"/>
      <c r="B36" s="5" t="s">
        <v>5</v>
      </c>
      <c r="C36" s="42">
        <f t="shared" ref="C36:AH36" si="112">C9-C29</f>
        <v>2.9052929081770706E-2</v>
      </c>
      <c r="D36" s="42">
        <f t="shared" si="112"/>
        <v>2.4405046582981988</v>
      </c>
      <c r="E36" s="33">
        <f t="shared" si="112"/>
        <v>0.30692350448929173</v>
      </c>
      <c r="F36" s="33">
        <f t="shared" si="112"/>
        <v>-1.7049503163091784E-2</v>
      </c>
      <c r="G36" s="33">
        <f t="shared" si="112"/>
        <v>0.69144407718682976</v>
      </c>
      <c r="H36" s="33">
        <f t="shared" si="112"/>
        <v>0.68285920335659078</v>
      </c>
      <c r="I36" s="33">
        <f t="shared" si="112"/>
        <v>1.1750445545706141</v>
      </c>
      <c r="J36" s="33">
        <f t="shared" si="112"/>
        <v>0.46741575638518484</v>
      </c>
      <c r="K36" s="33">
        <f t="shared" si="112"/>
        <v>-1.3645800321950889</v>
      </c>
      <c r="L36" s="33">
        <f t="shared" si="112"/>
        <v>0.17735154226570327</v>
      </c>
      <c r="M36" s="33">
        <f t="shared" si="112"/>
        <v>1.849652537558812</v>
      </c>
      <c r="N36" s="33">
        <f t="shared" si="112"/>
        <v>2.4133883768900009</v>
      </c>
      <c r="O36" s="33">
        <f t="shared" si="112"/>
        <v>2.9685202930672006E-2</v>
      </c>
      <c r="P36" s="33">
        <f t="shared" si="112"/>
        <v>2.3234871878470238</v>
      </c>
      <c r="Q36" s="34">
        <f t="shared" si="112"/>
        <v>0.31278991406289097</v>
      </c>
      <c r="R36" s="34">
        <f t="shared" si="112"/>
        <v>-1.7136358224341897E-2</v>
      </c>
      <c r="S36" s="34">
        <f t="shared" si="112"/>
        <v>0.7023772214201025</v>
      </c>
      <c r="T36" s="34">
        <f t="shared" si="112"/>
        <v>0.6804379374337115</v>
      </c>
      <c r="U36" s="34">
        <f t="shared" si="112"/>
        <v>1.1846265588676126</v>
      </c>
      <c r="V36" s="34">
        <f t="shared" si="112"/>
        <v>0.44162533149866534</v>
      </c>
      <c r="W36" s="34">
        <f t="shared" si="112"/>
        <v>-1.2987040304761306</v>
      </c>
      <c r="X36" s="34">
        <f t="shared" si="112"/>
        <v>0.16661248629204151</v>
      </c>
      <c r="Y36" s="34">
        <f t="shared" si="112"/>
        <v>1.7265586687018781</v>
      </c>
      <c r="Z36" s="34">
        <f t="shared" si="112"/>
        <v>2.2074310832859427</v>
      </c>
      <c r="AA36" s="34">
        <f t="shared" si="112"/>
        <v>2.8162797069296586E-2</v>
      </c>
      <c r="AB36" s="34">
        <f t="shared" si="112"/>
        <v>2.2988738121529786</v>
      </c>
      <c r="AC36" s="35">
        <f t="shared" si="112"/>
        <v>0.29494408593710897</v>
      </c>
      <c r="AD36" s="35">
        <f t="shared" si="112"/>
        <v>-1.6721641775658158E-2</v>
      </c>
      <c r="AE36" s="35">
        <f t="shared" si="112"/>
        <v>0.68202677857989735</v>
      </c>
      <c r="AF36" s="35">
        <f t="shared" si="112"/>
        <v>0.69059906256628845</v>
      </c>
      <c r="AG36" s="35">
        <f t="shared" si="112"/>
        <v>1.1656194411323877</v>
      </c>
      <c r="AH36" s="35">
        <f t="shared" si="112"/>
        <v>0.44606566850133467</v>
      </c>
      <c r="AI36" s="35">
        <f t="shared" ref="AI36:BN36" si="113">AI9-AI29</f>
        <v>-1.3295889695238701</v>
      </c>
      <c r="AJ36" s="35">
        <f t="shared" si="113"/>
        <v>0.16966051370795876</v>
      </c>
      <c r="AK36" s="35">
        <f t="shared" si="113"/>
        <v>1.8165173312981215</v>
      </c>
      <c r="AL36" s="35">
        <f t="shared" si="113"/>
        <v>2.3307149167140571</v>
      </c>
      <c r="AM36" s="35">
        <f t="shared" si="113"/>
        <v>3.0065424498075366E-2</v>
      </c>
      <c r="AN36" s="35">
        <f t="shared" si="113"/>
        <v>2.2505355772150573</v>
      </c>
      <c r="AO36" s="36">
        <f t="shared" si="113"/>
        <v>0.29686860370515633</v>
      </c>
      <c r="AP36" s="36">
        <f t="shared" si="113"/>
        <v>-1.6726144494521811E-2</v>
      </c>
      <c r="AQ36" s="36">
        <f t="shared" si="113"/>
        <v>0.67853526344611836</v>
      </c>
      <c r="AR36" s="36">
        <f t="shared" si="113"/>
        <v>0.69390922668444421</v>
      </c>
      <c r="AS36" s="36">
        <f t="shared" si="113"/>
        <v>1.2103159469383318</v>
      </c>
      <c r="AT36" s="36">
        <f t="shared" si="113"/>
        <v>0.45408373674056968</v>
      </c>
      <c r="AU36" s="36">
        <f t="shared" si="113"/>
        <v>-1.3760088711302547</v>
      </c>
      <c r="AV36" s="36">
        <f t="shared" si="113"/>
        <v>0.17892787280942457</v>
      </c>
      <c r="AW36" s="36">
        <f t="shared" si="113"/>
        <v>1.8140924523558368</v>
      </c>
      <c r="AX36" s="36">
        <f t="shared" si="113"/>
        <v>2.2114792016087712</v>
      </c>
      <c r="AY36" s="36">
        <f t="shared" si="113"/>
        <v>2.7378623634220389E-2</v>
      </c>
      <c r="AZ36" s="36">
        <f t="shared" si="113"/>
        <v>2.2718691744361248</v>
      </c>
      <c r="BA36" s="37">
        <f t="shared" si="113"/>
        <v>0.29490821208068496</v>
      </c>
      <c r="BB36" s="37">
        <f t="shared" si="113"/>
        <v>-1.6419351058042153E-2</v>
      </c>
      <c r="BC36" s="37">
        <f t="shared" si="113"/>
        <v>0.66709719338479267</v>
      </c>
      <c r="BD36" s="37">
        <f t="shared" si="113"/>
        <v>0.66228366812531902</v>
      </c>
      <c r="BE36" s="37">
        <f t="shared" si="113"/>
        <v>1.1248519454290165</v>
      </c>
      <c r="BF36" s="37">
        <f t="shared" si="113"/>
        <v>0.41858189723693151</v>
      </c>
      <c r="BG36" s="37">
        <f t="shared" si="113"/>
        <v>-1.3115788503240502</v>
      </c>
      <c r="BH36" s="37">
        <f t="shared" si="113"/>
        <v>0.17799018930455368</v>
      </c>
      <c r="BI36" s="37">
        <f t="shared" si="113"/>
        <v>1.7888052788133848</v>
      </c>
      <c r="BJ36" s="37">
        <f t="shared" si="113"/>
        <v>2.163006760510843</v>
      </c>
      <c r="BK36" s="37">
        <f t="shared" si="113"/>
        <v>2.8042764647540963E-2</v>
      </c>
      <c r="BL36" s="37">
        <f t="shared" si="113"/>
        <v>2.3207288062960867</v>
      </c>
      <c r="BM36" s="38">
        <f t="shared" si="113"/>
        <v>0.29125343367756251</v>
      </c>
      <c r="BN36" s="38">
        <f t="shared" si="113"/>
        <v>-1.6359839918017371E-2</v>
      </c>
      <c r="BO36" s="38">
        <f t="shared" ref="BO36:CM36" si="114">BO9-BO29</f>
        <v>0.67171492138542099</v>
      </c>
      <c r="BP36" s="38">
        <f t="shared" si="114"/>
        <v>0.66372085624782429</v>
      </c>
      <c r="BQ36" s="38">
        <f t="shared" si="114"/>
        <v>1.1033401887134868</v>
      </c>
      <c r="BR36" s="38">
        <f t="shared" si="114"/>
        <v>0.4358260011361681</v>
      </c>
      <c r="BS36" s="38">
        <f t="shared" si="114"/>
        <v>-1.3945338670244141</v>
      </c>
      <c r="BT36" s="38">
        <f t="shared" si="114"/>
        <v>0.16735229697857346</v>
      </c>
      <c r="BU36" s="38">
        <f t="shared" si="114"/>
        <v>1.6391873127213081</v>
      </c>
      <c r="BV36" s="38">
        <f t="shared" si="114"/>
        <v>2.1271149365878568</v>
      </c>
      <c r="BW36" s="38">
        <f t="shared" si="114"/>
        <v>2.6181607223126235E-2</v>
      </c>
      <c r="BX36" s="38">
        <f t="shared" si="114"/>
        <v>2.272825031210397</v>
      </c>
      <c r="BY36" s="39">
        <f t="shared" si="114"/>
        <v>0.30007134059323892</v>
      </c>
      <c r="BZ36" s="39">
        <f t="shared" si="114"/>
        <v>-1.6519250981133382E-2</v>
      </c>
      <c r="CA36" s="39">
        <f t="shared" si="114"/>
        <v>0.67639858220320725</v>
      </c>
      <c r="CB36" s="39">
        <f t="shared" si="114"/>
        <v>0.64402203717895645</v>
      </c>
      <c r="CC36" s="39">
        <f t="shared" si="114"/>
        <v>1.0661136651571157</v>
      </c>
      <c r="CD36" s="39">
        <f t="shared" si="114"/>
        <v>0.38393178146342155</v>
      </c>
      <c r="CE36" s="39">
        <f t="shared" si="114"/>
        <v>-1.2058511680878041</v>
      </c>
      <c r="CF36" s="39">
        <f t="shared" si="114"/>
        <v>0.15734707553184535</v>
      </c>
      <c r="CG36" s="39">
        <f t="shared" si="114"/>
        <v>1.7441805858317743</v>
      </c>
      <c r="CH36" s="39">
        <f t="shared" si="114"/>
        <v>1.958034473429322</v>
      </c>
      <c r="CI36" s="39">
        <f t="shared" si="114"/>
        <v>2.7453406412575987E-2</v>
      </c>
      <c r="CJ36" s="39">
        <f t="shared" si="114"/>
        <v>2.270005489021468</v>
      </c>
      <c r="CK36" s="40">
        <f t="shared" si="114"/>
        <v>0.30011807758711573</v>
      </c>
      <c r="CL36" s="40">
        <f t="shared" si="114"/>
        <v>-1.6423503426920227E-2</v>
      </c>
      <c r="CM36" s="40">
        <f t="shared" si="114"/>
        <v>0.65959508629321117</v>
      </c>
    </row>
    <row r="37" spans="1:91">
      <c r="A37" s="1"/>
      <c r="B37" s="5" t="s">
        <v>7</v>
      </c>
      <c r="C37" s="60">
        <f t="shared" ref="C37" si="115">SUM(C32:C36)</f>
        <v>970.19741931015301</v>
      </c>
      <c r="D37" s="60">
        <f t="shared" ref="D37:BO37" si="116">SUM(D32:D36)</f>
        <v>860.97078494727953</v>
      </c>
      <c r="E37" s="60">
        <f t="shared" si="116"/>
        <v>805.40505447655994</v>
      </c>
      <c r="F37" s="60">
        <f t="shared" si="116"/>
        <v>805.32668133929724</v>
      </c>
      <c r="G37" s="60">
        <f t="shared" si="116"/>
        <v>818.23329792396032</v>
      </c>
      <c r="H37" s="60">
        <f t="shared" si="116"/>
        <v>884.30924294803265</v>
      </c>
      <c r="I37" s="60">
        <f t="shared" si="116"/>
        <v>1037.7433039985747</v>
      </c>
      <c r="J37" s="60">
        <f t="shared" si="116"/>
        <v>1240.4195897924801</v>
      </c>
      <c r="K37" s="60">
        <f t="shared" si="116"/>
        <v>1354.671245701785</v>
      </c>
      <c r="L37" s="60">
        <f t="shared" si="116"/>
        <v>1295.1762576252577</v>
      </c>
      <c r="M37" s="60">
        <f t="shared" si="116"/>
        <v>1163.2178470096374</v>
      </c>
      <c r="N37" s="60">
        <f t="shared" si="116"/>
        <v>1266.2033948282119</v>
      </c>
      <c r="O37" s="60">
        <f t="shared" si="116"/>
        <v>998.96352456444765</v>
      </c>
      <c r="P37" s="60">
        <f t="shared" si="116"/>
        <v>859.4495285698406</v>
      </c>
      <c r="Q37" s="60">
        <f t="shared" si="116"/>
        <v>789.62332014698245</v>
      </c>
      <c r="R37" s="60">
        <f t="shared" si="116"/>
        <v>798.93578406226663</v>
      </c>
      <c r="S37" s="60">
        <f t="shared" si="116"/>
        <v>830.91905691855516</v>
      </c>
      <c r="T37" s="60">
        <f t="shared" si="116"/>
        <v>864.23223032877263</v>
      </c>
      <c r="U37" s="60">
        <f t="shared" si="116"/>
        <v>1009.1705088191769</v>
      </c>
      <c r="V37" s="60">
        <f t="shared" si="116"/>
        <v>1174.6057263576415</v>
      </c>
      <c r="W37" s="60">
        <f t="shared" si="116"/>
        <v>1283.1846635369993</v>
      </c>
      <c r="X37" s="60">
        <f t="shared" si="116"/>
        <v>1247.3187146293847</v>
      </c>
      <c r="Y37" s="60">
        <f t="shared" si="116"/>
        <v>1100.4782738716503</v>
      </c>
      <c r="Z37" s="60">
        <f t="shared" si="116"/>
        <v>1175.721999143062</v>
      </c>
      <c r="AA37" s="60">
        <f t="shared" si="116"/>
        <v>883.10533943555254</v>
      </c>
      <c r="AB37" s="60">
        <f t="shared" si="116"/>
        <v>847.2784774301598</v>
      </c>
      <c r="AC37" s="60">
        <f t="shared" si="116"/>
        <v>791.38240085301709</v>
      </c>
      <c r="AD37" s="60">
        <f t="shared" si="116"/>
        <v>843.95002193773337</v>
      </c>
      <c r="AE37" s="60">
        <f t="shared" si="116"/>
        <v>836.85643708144494</v>
      </c>
      <c r="AF37" s="60">
        <f t="shared" si="116"/>
        <v>895.19437767122645</v>
      </c>
      <c r="AG37" s="60">
        <f t="shared" si="116"/>
        <v>1060.0452501808236</v>
      </c>
      <c r="AH37" s="60">
        <f t="shared" si="116"/>
        <v>1210.1757656423574</v>
      </c>
      <c r="AI37" s="60">
        <f t="shared" si="116"/>
        <v>1312.9917444630007</v>
      </c>
      <c r="AJ37" s="60">
        <f t="shared" si="116"/>
        <v>1270.7446023706152</v>
      </c>
      <c r="AK37" s="60">
        <f t="shared" si="116"/>
        <v>1142.8711781283507</v>
      </c>
      <c r="AL37" s="60">
        <f t="shared" si="116"/>
        <v>1125.3517968569392</v>
      </c>
      <c r="AM37" s="60">
        <f t="shared" si="116"/>
        <v>1009.8968565850042</v>
      </c>
      <c r="AN37" s="60">
        <f t="shared" si="116"/>
        <v>805.13541311300412</v>
      </c>
      <c r="AO37" s="60">
        <f t="shared" si="116"/>
        <v>800.81812086009825</v>
      </c>
      <c r="AP37" s="60">
        <f t="shared" si="116"/>
        <v>822.17832519983779</v>
      </c>
      <c r="AQ37" s="60">
        <f t="shared" si="116"/>
        <v>831.0813215297311</v>
      </c>
      <c r="AR37" s="60">
        <f t="shared" si="116"/>
        <v>890.90128333410291</v>
      </c>
      <c r="AS37" s="60">
        <f t="shared" si="116"/>
        <v>1055.7817252967966</v>
      </c>
      <c r="AT37" s="60">
        <f t="shared" si="116"/>
        <v>1186.8680917408606</v>
      </c>
      <c r="AU37" s="60">
        <f t="shared" si="116"/>
        <v>1319.8068224408862</v>
      </c>
      <c r="AV37" s="60">
        <f t="shared" si="116"/>
        <v>1287.6548335186078</v>
      </c>
      <c r="AW37" s="60">
        <f t="shared" si="116"/>
        <v>1102.9358461674287</v>
      </c>
      <c r="AX37" s="60">
        <f t="shared" si="116"/>
        <v>1098.5569548681246</v>
      </c>
      <c r="AY37" s="60">
        <f t="shared" si="116"/>
        <v>879.08573882866369</v>
      </c>
      <c r="AZ37" s="60">
        <f t="shared" si="116"/>
        <v>844.26816516612848</v>
      </c>
      <c r="BA37" s="60">
        <f t="shared" si="116"/>
        <v>788.89570128055709</v>
      </c>
      <c r="BB37" s="60">
        <f t="shared" si="116"/>
        <v>790.25970638461274</v>
      </c>
      <c r="BC37" s="60">
        <f t="shared" si="116"/>
        <v>809.93181427025343</v>
      </c>
      <c r="BD37" s="60">
        <f t="shared" si="116"/>
        <v>868.47573724540018</v>
      </c>
      <c r="BE37" s="60">
        <f t="shared" si="116"/>
        <v>1012.7089832515716</v>
      </c>
      <c r="BF37" s="60">
        <f t="shared" si="116"/>
        <v>1138.1848396012374</v>
      </c>
      <c r="BG37" s="60">
        <f t="shared" si="116"/>
        <v>1306.0610538865581</v>
      </c>
      <c r="BH37" s="60">
        <f t="shared" si="116"/>
        <v>1340.3840518823149</v>
      </c>
      <c r="BI37" s="60">
        <f t="shared" si="116"/>
        <v>1138.0316440641232</v>
      </c>
      <c r="BJ37" s="60">
        <f t="shared" si="116"/>
        <v>1122.4243718489827</v>
      </c>
      <c r="BK37" s="60">
        <f t="shared" si="116"/>
        <v>-17.06080925657481</v>
      </c>
      <c r="BL37" s="60">
        <f t="shared" si="116"/>
        <v>-7.6070606616002703</v>
      </c>
      <c r="BM37" s="60">
        <f t="shared" si="116"/>
        <v>-5.1960899053146763</v>
      </c>
      <c r="BN37" s="60">
        <f t="shared" si="116"/>
        <v>2.5202159928570325</v>
      </c>
      <c r="BO37" s="60">
        <f t="shared" si="116"/>
        <v>8.6648092397723495</v>
      </c>
      <c r="BP37" s="60">
        <f t="shared" ref="BP37:CM37" si="117">SUM(BP32:BP36)</f>
        <v>19.122601007154827</v>
      </c>
      <c r="BQ37" s="60">
        <f t="shared" si="117"/>
        <v>13.239887909231326</v>
      </c>
      <c r="BR37" s="60">
        <f t="shared" si="117"/>
        <v>7.27248673076061</v>
      </c>
      <c r="BS37" s="60">
        <f t="shared" si="117"/>
        <v>1.4520875254726429</v>
      </c>
      <c r="BT37" s="60">
        <f t="shared" si="117"/>
        <v>-4.5054875503130365E-2</v>
      </c>
      <c r="BU37" s="60">
        <f t="shared" si="117"/>
        <v>-9.9059673568614546</v>
      </c>
      <c r="BV37" s="60">
        <f t="shared" si="117"/>
        <v>-17.979837850851425</v>
      </c>
      <c r="BW37" s="60">
        <f t="shared" si="117"/>
        <v>-15.928508208033641</v>
      </c>
      <c r="BX37" s="60">
        <f t="shared" si="117"/>
        <v>-7.4500380392206704</v>
      </c>
      <c r="BY37" s="60">
        <f t="shared" si="117"/>
        <v>-5.3534052596163137</v>
      </c>
      <c r="BZ37" s="60">
        <f t="shared" si="117"/>
        <v>2.5447730981048737</v>
      </c>
      <c r="CA37" s="60">
        <f t="shared" si="117"/>
        <v>8.7252262801534233</v>
      </c>
      <c r="CB37" s="60">
        <f t="shared" si="117"/>
        <v>18.555054193128779</v>
      </c>
      <c r="CC37" s="60">
        <f t="shared" si="117"/>
        <v>12.793176184073001</v>
      </c>
      <c r="CD37" s="60">
        <f t="shared" si="117"/>
        <v>6.4065447654135008</v>
      </c>
      <c r="CE37" s="60">
        <f t="shared" si="117"/>
        <v>1.2556177229980903</v>
      </c>
      <c r="CF37" s="60">
        <f t="shared" si="117"/>
        <v>-4.2361252440870523E-2</v>
      </c>
      <c r="CG37" s="60">
        <f t="shared" si="117"/>
        <v>-10.540464664186054</v>
      </c>
      <c r="CH37" s="60">
        <f t="shared" si="117"/>
        <v>-16.55065353220153</v>
      </c>
      <c r="CI37" s="60">
        <f t="shared" si="117"/>
        <v>-16.702252296984675</v>
      </c>
      <c r="CJ37" s="60">
        <f t="shared" si="117"/>
        <v>-7.4407959302715572</v>
      </c>
      <c r="CK37" s="60">
        <f t="shared" si="117"/>
        <v>-5.3542390682311032</v>
      </c>
      <c r="CL37" s="60">
        <f t="shared" si="117"/>
        <v>2.5300232889004901</v>
      </c>
      <c r="CM37" s="60">
        <f t="shared" si="117"/>
        <v>8.5084690190208079</v>
      </c>
    </row>
    <row r="38" spans="1:91">
      <c r="A38" t="s">
        <v>101</v>
      </c>
      <c r="BK38" t="s">
        <v>101</v>
      </c>
    </row>
    <row r="39" spans="1:91">
      <c r="B39" s="2" t="s">
        <v>65</v>
      </c>
      <c r="C39" s="3">
        <v>38443</v>
      </c>
      <c r="D39" s="3">
        <v>38473</v>
      </c>
      <c r="E39" s="3">
        <v>38504</v>
      </c>
      <c r="F39" s="3">
        <v>38534</v>
      </c>
      <c r="G39" s="3">
        <v>38565</v>
      </c>
      <c r="H39" s="3">
        <v>38596</v>
      </c>
      <c r="I39" s="3">
        <v>38626</v>
      </c>
      <c r="J39" s="3">
        <v>38657</v>
      </c>
      <c r="K39" s="3">
        <v>38687</v>
      </c>
      <c r="L39" s="3">
        <v>38718</v>
      </c>
      <c r="M39" s="3">
        <v>38749</v>
      </c>
      <c r="N39" s="3">
        <v>38777</v>
      </c>
      <c r="O39" s="3">
        <v>38808</v>
      </c>
      <c r="P39" s="3">
        <v>38838</v>
      </c>
      <c r="Q39" s="3">
        <v>38869</v>
      </c>
      <c r="R39" s="3">
        <v>38899</v>
      </c>
      <c r="S39" s="3">
        <v>38930</v>
      </c>
      <c r="T39" s="3">
        <v>38961</v>
      </c>
      <c r="U39" s="3">
        <v>38991</v>
      </c>
      <c r="V39" s="3">
        <v>39022</v>
      </c>
      <c r="W39" s="3">
        <v>39052</v>
      </c>
      <c r="X39" s="3">
        <v>39083</v>
      </c>
      <c r="Y39" s="3">
        <v>39114</v>
      </c>
      <c r="Z39" s="3">
        <v>39142</v>
      </c>
      <c r="AA39" s="3">
        <v>39173</v>
      </c>
      <c r="AB39" s="3">
        <v>39203</v>
      </c>
      <c r="AC39" s="3">
        <v>39234</v>
      </c>
      <c r="AD39" s="3">
        <v>39264</v>
      </c>
      <c r="AE39" s="3">
        <v>39295</v>
      </c>
      <c r="AF39" s="3">
        <v>39326</v>
      </c>
      <c r="AG39" s="3">
        <v>39356</v>
      </c>
      <c r="AH39" s="3">
        <v>39387</v>
      </c>
      <c r="AI39" s="3">
        <v>39417</v>
      </c>
      <c r="AJ39" s="3">
        <v>39448</v>
      </c>
      <c r="AK39" s="3">
        <v>39479</v>
      </c>
      <c r="AL39" s="3">
        <v>39508</v>
      </c>
      <c r="AM39" s="3">
        <v>39539</v>
      </c>
      <c r="AN39" s="3">
        <v>39569</v>
      </c>
      <c r="AO39" s="3">
        <v>39600</v>
      </c>
      <c r="AP39" s="3">
        <v>39630</v>
      </c>
      <c r="AQ39" s="3">
        <v>39661</v>
      </c>
      <c r="AR39" s="3">
        <v>39692</v>
      </c>
      <c r="AS39" s="3">
        <v>39722</v>
      </c>
      <c r="AT39" s="3">
        <v>39753</v>
      </c>
      <c r="AU39" s="3">
        <v>39783</v>
      </c>
      <c r="AV39" s="3">
        <v>39814</v>
      </c>
      <c r="AW39" s="3">
        <v>39845</v>
      </c>
      <c r="AX39" s="3">
        <v>39873</v>
      </c>
      <c r="AY39" s="3">
        <v>39904</v>
      </c>
      <c r="AZ39" s="3">
        <v>39934</v>
      </c>
      <c r="BA39" s="3">
        <v>39965</v>
      </c>
      <c r="BB39" s="3">
        <v>39995</v>
      </c>
      <c r="BC39" s="3">
        <v>40026</v>
      </c>
      <c r="BD39" s="3">
        <v>40057</v>
      </c>
      <c r="BE39" s="3">
        <v>40087</v>
      </c>
      <c r="BF39" s="3">
        <v>40118</v>
      </c>
      <c r="BG39" s="3">
        <v>40148</v>
      </c>
      <c r="BH39" s="3">
        <v>40179</v>
      </c>
      <c r="BI39" s="3">
        <v>40210</v>
      </c>
      <c r="BJ39" s="3">
        <v>40238</v>
      </c>
      <c r="BK39" t="s">
        <v>85</v>
      </c>
      <c r="BL39" t="s">
        <v>97</v>
      </c>
      <c r="BM39" t="s">
        <v>98</v>
      </c>
      <c r="BN39" t="s">
        <v>99</v>
      </c>
    </row>
    <row r="40" spans="1:91">
      <c r="B40" s="5" t="s">
        <v>26</v>
      </c>
      <c r="C40" s="20">
        <f>C32</f>
        <v>987.87279788422506</v>
      </c>
      <c r="D40" s="20">
        <f t="shared" ref="D40:BJ40" si="118">D32</f>
        <v>868.97045596882504</v>
      </c>
      <c r="E40" s="20">
        <f t="shared" si="118"/>
        <v>810.88070536672649</v>
      </c>
      <c r="F40" s="20">
        <f t="shared" si="118"/>
        <v>802.70022345479379</v>
      </c>
      <c r="G40" s="20">
        <f t="shared" si="118"/>
        <v>809.31399177480216</v>
      </c>
      <c r="H40" s="20">
        <f t="shared" si="118"/>
        <v>864.63524300222412</v>
      </c>
      <c r="I40" s="20">
        <f t="shared" si="118"/>
        <v>1023.6429763299091</v>
      </c>
      <c r="J40" s="20">
        <f t="shared" si="118"/>
        <v>1232.619975090287</v>
      </c>
      <c r="K40" s="20">
        <f t="shared" si="118"/>
        <v>1353.2503482326631</v>
      </c>
      <c r="L40" s="20">
        <f t="shared" si="118"/>
        <v>1295.2240045149108</v>
      </c>
      <c r="M40" s="20">
        <f t="shared" si="118"/>
        <v>1174.3957017406963</v>
      </c>
      <c r="N40" s="20">
        <f t="shared" si="118"/>
        <v>1286.6030126115452</v>
      </c>
      <c r="O40" s="21">
        <f t="shared" si="118"/>
        <v>1017.0235693320851</v>
      </c>
      <c r="P40" s="21">
        <f t="shared" si="118"/>
        <v>867.06563086341816</v>
      </c>
      <c r="Q40" s="21">
        <f t="shared" si="118"/>
        <v>795.20363037517268</v>
      </c>
      <c r="R40" s="21">
        <f t="shared" si="118"/>
        <v>796.29594624767083</v>
      </c>
      <c r="S40" s="21">
        <f t="shared" si="118"/>
        <v>821.85871830732685</v>
      </c>
      <c r="T40" s="21">
        <f t="shared" si="118"/>
        <v>844.62798998406697</v>
      </c>
      <c r="U40" s="21">
        <f t="shared" si="118"/>
        <v>994.95519878683422</v>
      </c>
      <c r="V40" s="21">
        <f t="shared" si="118"/>
        <v>1167.2364680873247</v>
      </c>
      <c r="W40" s="21">
        <f t="shared" si="118"/>
        <v>1281.8323608310352</v>
      </c>
      <c r="X40" s="21">
        <f t="shared" si="118"/>
        <v>1247.3635703317723</v>
      </c>
      <c r="Y40" s="21">
        <f t="shared" si="118"/>
        <v>1110.9122454373971</v>
      </c>
      <c r="Z40" s="21">
        <f t="shared" si="118"/>
        <v>1194.380724283734</v>
      </c>
      <c r="AA40" s="22">
        <f t="shared" si="118"/>
        <v>900.23917466791522</v>
      </c>
      <c r="AB40" s="22">
        <f t="shared" si="118"/>
        <v>854.81390013658211</v>
      </c>
      <c r="AC40" s="22">
        <f t="shared" si="118"/>
        <v>796.64433362482691</v>
      </c>
      <c r="AD40" s="22">
        <f t="shared" si="118"/>
        <v>841.37407075232909</v>
      </c>
      <c r="AE40" s="22">
        <f t="shared" si="118"/>
        <v>828.05860969267314</v>
      </c>
      <c r="AF40" s="22">
        <f t="shared" si="118"/>
        <v>875.29738301593216</v>
      </c>
      <c r="AG40" s="22">
        <f t="shared" si="118"/>
        <v>1046.0580222131664</v>
      </c>
      <c r="AH40" s="22">
        <f t="shared" si="118"/>
        <v>1202.7324129126741</v>
      </c>
      <c r="AI40" s="22">
        <f t="shared" si="118"/>
        <v>1311.6072821689647</v>
      </c>
      <c r="AJ40" s="22">
        <f t="shared" si="118"/>
        <v>1270.7902786682275</v>
      </c>
      <c r="AK40" s="22">
        <f t="shared" si="118"/>
        <v>1153.8487895626038</v>
      </c>
      <c r="AL40" s="22">
        <f t="shared" si="118"/>
        <v>1145.0526017162672</v>
      </c>
      <c r="AM40" s="23">
        <f t="shared" si="118"/>
        <v>1028.1882226120906</v>
      </c>
      <c r="AN40" s="23">
        <f t="shared" si="118"/>
        <v>812.51238909163567</v>
      </c>
      <c r="AO40" s="23">
        <f t="shared" si="118"/>
        <v>806.11438787896168</v>
      </c>
      <c r="AP40" s="23">
        <f t="shared" si="118"/>
        <v>819.60168037536687</v>
      </c>
      <c r="AQ40" s="23">
        <f t="shared" si="118"/>
        <v>822.32853305795948</v>
      </c>
      <c r="AR40" s="23">
        <f t="shared" si="118"/>
        <v>870.90891884508437</v>
      </c>
      <c r="AS40" s="23">
        <f t="shared" si="118"/>
        <v>1041.2581471328365</v>
      </c>
      <c r="AT40" s="23">
        <f t="shared" si="118"/>
        <v>1179.2909441143051</v>
      </c>
      <c r="AU40" s="23">
        <f t="shared" si="118"/>
        <v>1318.3740244544369</v>
      </c>
      <c r="AV40" s="23">
        <f t="shared" si="118"/>
        <v>1287.7030047907026</v>
      </c>
      <c r="AW40" s="23">
        <f t="shared" si="118"/>
        <v>1113.8988035280076</v>
      </c>
      <c r="AX40" s="23">
        <f t="shared" si="118"/>
        <v>1117.2498974879713</v>
      </c>
      <c r="AY40" s="24">
        <f t="shared" si="118"/>
        <v>895.74249437334095</v>
      </c>
      <c r="AZ40" s="24">
        <f t="shared" si="118"/>
        <v>851.71507002561441</v>
      </c>
      <c r="BA40" s="24">
        <f t="shared" si="118"/>
        <v>794.15699404692259</v>
      </c>
      <c r="BB40" s="24">
        <f t="shared" si="118"/>
        <v>787.7303227637351</v>
      </c>
      <c r="BC40" s="24">
        <f t="shared" si="118"/>
        <v>801.3265715682677</v>
      </c>
      <c r="BD40" s="24">
        <f t="shared" si="118"/>
        <v>849.39454336713129</v>
      </c>
      <c r="BE40" s="24">
        <f t="shared" si="118"/>
        <v>999.21095805108803</v>
      </c>
      <c r="BF40" s="24">
        <f t="shared" si="118"/>
        <v>1131.2000996236859</v>
      </c>
      <c r="BG40" s="24">
        <f t="shared" si="118"/>
        <v>1304.6953450054298</v>
      </c>
      <c r="BH40" s="24">
        <f t="shared" si="118"/>
        <v>1340.4319707096308</v>
      </c>
      <c r="BI40" s="24">
        <f t="shared" si="118"/>
        <v>1148.8417855056703</v>
      </c>
      <c r="BJ40" s="24">
        <f t="shared" si="118"/>
        <v>1140.7075920715181</v>
      </c>
      <c r="BK40" s="102">
        <f>SUM(AY40:BJ40)</f>
        <v>12045.153747112035</v>
      </c>
      <c r="BL40" s="102">
        <f>SUM(AY5:BJ5)</f>
        <v>11926.098946999999</v>
      </c>
      <c r="BM40" s="102">
        <f>BK40-BL40</f>
        <v>119.0548001120369</v>
      </c>
      <c r="BN40" s="102">
        <f>-'Approach C SF Normalisation'!A46</f>
        <v>119.05480011203508</v>
      </c>
    </row>
    <row r="41" spans="1:91">
      <c r="B41" s="5" t="s">
        <v>2</v>
      </c>
      <c r="C41" s="20">
        <f>E33</f>
        <v>0.80027960206903259</v>
      </c>
      <c r="D41" s="20">
        <f t="shared" ref="D41:BJ41" si="119">F33</f>
        <v>3.8885894285120757</v>
      </c>
      <c r="E41" s="20">
        <f t="shared" si="119"/>
        <v>4.7837638022980382</v>
      </c>
      <c r="F41" s="20">
        <f t="shared" si="119"/>
        <v>6.628603858658459</v>
      </c>
      <c r="G41" s="20">
        <f t="shared" si="119"/>
        <v>1.8344015362043813</v>
      </c>
      <c r="H41" s="20">
        <f t="shared" si="119"/>
        <v>1.3910701430375829</v>
      </c>
      <c r="I41" s="20">
        <f t="shared" si="119"/>
        <v>-2.3868387045389441</v>
      </c>
      <c r="J41" s="20">
        <f t="shared" si="119"/>
        <v>-1.8138517663540346</v>
      </c>
      <c r="K41" s="20">
        <f t="shared" si="119"/>
        <v>-7.7658347832377776</v>
      </c>
      <c r="L41" s="20">
        <f t="shared" si="119"/>
        <v>-6.4444633973131928</v>
      </c>
      <c r="M41" s="20">
        <f t="shared" si="119"/>
        <v>-4.0636142439290817</v>
      </c>
      <c r="N41" s="20">
        <f t="shared" si="119"/>
        <v>-0.47227296243875261</v>
      </c>
      <c r="O41" s="21">
        <f t="shared" si="119"/>
        <v>0.81557581708829563</v>
      </c>
      <c r="P41" s="21">
        <f t="shared" si="119"/>
        <v>3.9083990188420197</v>
      </c>
      <c r="Q41" s="21">
        <f t="shared" si="119"/>
        <v>4.8594048864493766</v>
      </c>
      <c r="R41" s="21">
        <f t="shared" si="119"/>
        <v>6.60510031274395</v>
      </c>
      <c r="S41" s="21">
        <f t="shared" si="119"/>
        <v>1.8493603250723949</v>
      </c>
      <c r="T41" s="21">
        <f t="shared" si="119"/>
        <v>1.3143155844977847</v>
      </c>
      <c r="U41" s="21">
        <f t="shared" si="119"/>
        <v>-2.2716124906904591</v>
      </c>
      <c r="V41" s="21">
        <f t="shared" si="119"/>
        <v>-1.7040187454625801</v>
      </c>
      <c r="W41" s="21">
        <f t="shared" si="119"/>
        <v>-7.2490206092447922</v>
      </c>
      <c r="X41" s="21">
        <f t="shared" si="119"/>
        <v>-5.8944962835445276</v>
      </c>
      <c r="Y41" s="21">
        <f t="shared" si="119"/>
        <v>-3.8552117560709185</v>
      </c>
      <c r="Z41" s="21">
        <f t="shared" si="119"/>
        <v>-0.4672700375612473</v>
      </c>
      <c r="AA41" s="22">
        <f t="shared" si="119"/>
        <v>0.76904418291170451</v>
      </c>
      <c r="AB41" s="22">
        <f t="shared" si="119"/>
        <v>3.8138119811579818</v>
      </c>
      <c r="AC41" s="22">
        <f t="shared" si="119"/>
        <v>4.7186101135506222</v>
      </c>
      <c r="AD41" s="22">
        <f t="shared" si="119"/>
        <v>6.7037356872560494</v>
      </c>
      <c r="AE41" s="22">
        <f t="shared" si="119"/>
        <v>1.8196876749276054</v>
      </c>
      <c r="AF41" s="22">
        <f t="shared" si="119"/>
        <v>1.3275304155022152</v>
      </c>
      <c r="AG41" s="22">
        <f t="shared" si="119"/>
        <v>-2.3256345093095416</v>
      </c>
      <c r="AH41" s="22">
        <f t="shared" si="119"/>
        <v>-1.7351922545374192</v>
      </c>
      <c r="AI41" s="22">
        <f t="shared" si="119"/>
        <v>-7.6267153907552059</v>
      </c>
      <c r="AJ41" s="22">
        <f t="shared" si="119"/>
        <v>-6.2237007164554727</v>
      </c>
      <c r="AK41" s="22">
        <f t="shared" si="119"/>
        <v>-4.1156628615773236</v>
      </c>
      <c r="AL41" s="22">
        <f t="shared" si="119"/>
        <v>-0.45744478802572219</v>
      </c>
      <c r="AM41" s="23">
        <f t="shared" si="119"/>
        <v>0.77406221604067715</v>
      </c>
      <c r="AN41" s="23">
        <f t="shared" si="119"/>
        <v>3.814838945099706</v>
      </c>
      <c r="AO41" s="23">
        <f t="shared" si="119"/>
        <v>4.6944540259316456</v>
      </c>
      <c r="AP41" s="23">
        <f t="shared" si="119"/>
        <v>6.7358678845502329</v>
      </c>
      <c r="AQ41" s="23">
        <f t="shared" si="119"/>
        <v>1.8894648919654324</v>
      </c>
      <c r="AR41" s="23">
        <f t="shared" si="119"/>
        <v>1.3513928873595968</v>
      </c>
      <c r="AS41" s="23">
        <f t="shared" si="119"/>
        <v>-2.4068293203143432</v>
      </c>
      <c r="AT41" s="23">
        <f t="shared" si="119"/>
        <v>-1.8299735880453571</v>
      </c>
      <c r="AU41" s="23">
        <f t="shared" si="119"/>
        <v>-7.6165344465763702</v>
      </c>
      <c r="AV41" s="23">
        <f t="shared" si="119"/>
        <v>-5.9053059611783709</v>
      </c>
      <c r="AW41" s="23">
        <f t="shared" si="119"/>
        <v>-3.7478660745230332</v>
      </c>
      <c r="AX41" s="23">
        <f t="shared" si="119"/>
        <v>-0.46178106378044426</v>
      </c>
      <c r="AY41" s="24">
        <f t="shared" si="119"/>
        <v>0.76895064457031292</v>
      </c>
      <c r="AZ41" s="24">
        <f t="shared" si="119"/>
        <v>3.7448666003095323</v>
      </c>
      <c r="BA41" s="24">
        <f t="shared" si="119"/>
        <v>4.6153196066303206</v>
      </c>
      <c r="BB41" s="24">
        <f t="shared" si="119"/>
        <v>6.4288744392443897</v>
      </c>
      <c r="BC41" s="24">
        <f t="shared" si="119"/>
        <v>1.7560441675775387</v>
      </c>
      <c r="BD41" s="24">
        <f t="shared" si="119"/>
        <v>1.2457363101437315</v>
      </c>
      <c r="BE41" s="24">
        <f t="shared" si="119"/>
        <v>-2.2941323265388167</v>
      </c>
      <c r="BF41" s="24">
        <f t="shared" si="119"/>
        <v>-1.820383488856681</v>
      </c>
      <c r="BG41" s="24">
        <f t="shared" si="119"/>
        <v>-7.5103653105477601</v>
      </c>
      <c r="BH41" s="24">
        <f t="shared" si="119"/>
        <v>-5.7758701540678086</v>
      </c>
      <c r="BI41" s="24">
        <f t="shared" si="119"/>
        <v>-3.8387804903013016</v>
      </c>
      <c r="BJ41" s="24">
        <f t="shared" si="119"/>
        <v>-0.47171229266901538</v>
      </c>
      <c r="BK41" s="102">
        <f t="shared" ref="BK41:BK47" si="120">SUM(AY41:BJ41)</f>
        <v>-3.1514522945055559</v>
      </c>
      <c r="BL41" s="102">
        <f>SUM(BA6:BL6)</f>
        <v>-24.269080000000145</v>
      </c>
      <c r="BM41" s="102">
        <f t="shared" ref="BM41:BM45" si="121">BK41-BL41</f>
        <v>21.117627705494588</v>
      </c>
      <c r="BN41" s="102">
        <f>-SUM(BA26:BL26)</f>
        <v>21.117627705494588</v>
      </c>
    </row>
    <row r="42" spans="1:91">
      <c r="B42" s="5" t="s">
        <v>3</v>
      </c>
      <c r="C42" s="20">
        <f>G34</f>
        <v>5.6629201196933554</v>
      </c>
      <c r="D42" s="20">
        <f t="shared" ref="D42:BJ42" si="122">H34</f>
        <v>10.659210741695148</v>
      </c>
      <c r="E42" s="20">
        <f t="shared" si="122"/>
        <v>8.9572960150731262</v>
      </c>
      <c r="F42" s="20">
        <f t="shared" si="122"/>
        <v>3.3808171112497432</v>
      </c>
      <c r="G42" s="20">
        <f t="shared" si="122"/>
        <v>2.6653330820720202</v>
      </c>
      <c r="H42" s="20">
        <f t="shared" si="122"/>
        <v>-0.47944718689583998</v>
      </c>
      <c r="I42" s="20">
        <f t="shared" si="122"/>
        <v>-6.6625822138111594</v>
      </c>
      <c r="J42" s="20">
        <f t="shared" si="122"/>
        <v>-14.86247147492494</v>
      </c>
      <c r="K42" s="20">
        <f t="shared" si="122"/>
        <v>-12.533002053514837</v>
      </c>
      <c r="L42" s="20">
        <f t="shared" si="122"/>
        <v>-5.6329024873429194</v>
      </c>
      <c r="M42" s="20">
        <f t="shared" si="122"/>
        <v>-1.3211044619251529</v>
      </c>
      <c r="N42" s="20">
        <f t="shared" si="122"/>
        <v>2.9390256319194297</v>
      </c>
      <c r="O42" s="21">
        <f t="shared" si="122"/>
        <v>5.7524624622961111</v>
      </c>
      <c r="P42" s="21">
        <f t="shared" si="122"/>
        <v>10.621415565754347</v>
      </c>
      <c r="Q42" s="21">
        <f t="shared" si="122"/>
        <v>9.0303390742252798</v>
      </c>
      <c r="R42" s="21">
        <f t="shared" si="122"/>
        <v>3.1942750262394695</v>
      </c>
      <c r="S42" s="21">
        <f t="shared" si="122"/>
        <v>2.5366623683332818</v>
      </c>
      <c r="T42" s="21">
        <f t="shared" si="122"/>
        <v>-0.45041552407119312</v>
      </c>
      <c r="U42" s="21">
        <f t="shared" si="122"/>
        <v>-6.2191891955971457</v>
      </c>
      <c r="V42" s="21">
        <f t="shared" si="122"/>
        <v>-13.594115983303803</v>
      </c>
      <c r="W42" s="21">
        <f t="shared" si="122"/>
        <v>-11.89024694648516</v>
      </c>
      <c r="X42" s="21">
        <f t="shared" si="122"/>
        <v>-5.5732315126570802</v>
      </c>
      <c r="Y42" s="21">
        <f t="shared" si="122"/>
        <v>-1.2457305380748473</v>
      </c>
      <c r="Z42" s="21">
        <f t="shared" si="122"/>
        <v>2.8678983680805707</v>
      </c>
      <c r="AA42" s="22">
        <f t="shared" si="122"/>
        <v>5.5857925377038891</v>
      </c>
      <c r="AB42" s="22">
        <f t="shared" si="122"/>
        <v>10.780027434245651</v>
      </c>
      <c r="AC42" s="22">
        <f t="shared" si="122"/>
        <v>8.8854489257747229</v>
      </c>
      <c r="AD42" s="22">
        <f t="shared" si="122"/>
        <v>3.2263919737605313</v>
      </c>
      <c r="AE42" s="22">
        <f t="shared" si="122"/>
        <v>2.5969876316667184</v>
      </c>
      <c r="AF42" s="22">
        <f t="shared" si="122"/>
        <v>-0.45865547592880684</v>
      </c>
      <c r="AG42" s="22">
        <f t="shared" si="122"/>
        <v>-6.5432268044028552</v>
      </c>
      <c r="AH42" s="22">
        <f t="shared" si="122"/>
        <v>-14.353340016696198</v>
      </c>
      <c r="AI42" s="22">
        <f t="shared" si="122"/>
        <v>-12.693530438521504</v>
      </c>
      <c r="AJ42" s="22">
        <f t="shared" si="122"/>
        <v>-5.4560436214391883</v>
      </c>
      <c r="AK42" s="22">
        <f t="shared" si="122"/>
        <v>-1.2538589619661318</v>
      </c>
      <c r="AL42" s="22">
        <f t="shared" si="122"/>
        <v>2.8686706212034565</v>
      </c>
      <c r="AM42" s="23">
        <f t="shared" si="122"/>
        <v>5.55719706346144</v>
      </c>
      <c r="AN42" s="23">
        <f t="shared" si="122"/>
        <v>10.831698022782186</v>
      </c>
      <c r="AO42" s="23">
        <f t="shared" si="122"/>
        <v>9.2261677791883869</v>
      </c>
      <c r="AP42" s="23">
        <f t="shared" si="122"/>
        <v>3.2843866432428239</v>
      </c>
      <c r="AQ42" s="23">
        <f t="shared" si="122"/>
        <v>2.6876561864593582</v>
      </c>
      <c r="AR42" s="23">
        <f t="shared" si="122"/>
        <v>-0.48370859469162575</v>
      </c>
      <c r="AS42" s="23">
        <f t="shared" si="122"/>
        <v>-6.5344922150767815</v>
      </c>
      <c r="AT42" s="23">
        <f t="shared" si="122"/>
        <v>-13.619045681182627</v>
      </c>
      <c r="AU42" s="23">
        <f t="shared" si="122"/>
        <v>-11.55917131614315</v>
      </c>
      <c r="AV42" s="23">
        <f t="shared" si="122"/>
        <v>-5.5077633268367805</v>
      </c>
      <c r="AW42" s="23">
        <f t="shared" si="122"/>
        <v>-1.2455790206835964</v>
      </c>
      <c r="AX42" s="23">
        <f t="shared" si="122"/>
        <v>2.8160530369004206</v>
      </c>
      <c r="AY42" s="24">
        <f t="shared" si="122"/>
        <v>5.4635193833455338</v>
      </c>
      <c r="AZ42" s="24">
        <f t="shared" si="122"/>
        <v>10.338033308521178</v>
      </c>
      <c r="BA42" s="24">
        <f t="shared" si="122"/>
        <v>8.5746806869126981</v>
      </c>
      <c r="BB42" s="24">
        <f t="shared" si="122"/>
        <v>3.0276019182199194</v>
      </c>
      <c r="BC42" s="24">
        <f t="shared" si="122"/>
        <v>2.5618098001121092</v>
      </c>
      <c r="BD42" s="24">
        <f t="shared" si="122"/>
        <v>-0.48117368739470523</v>
      </c>
      <c r="BE42" s="24">
        <f t="shared" si="122"/>
        <v>-6.4434059871175267</v>
      </c>
      <c r="BF42" s="24">
        <f t="shared" si="122"/>
        <v>-13.320535801862546</v>
      </c>
      <c r="BG42" s="24">
        <f t="shared" si="122"/>
        <v>-11.839569624458319</v>
      </c>
      <c r="BH42" s="24">
        <f t="shared" si="122"/>
        <v>-5.6262152568814887</v>
      </c>
      <c r="BI42" s="24">
        <f t="shared" si="122"/>
        <v>-1.2301426404212119</v>
      </c>
      <c r="BJ42" s="24">
        <f t="shared" si="122"/>
        <v>2.8058463895117942</v>
      </c>
      <c r="BK42" s="102">
        <f t="shared" si="120"/>
        <v>-6.1695515115125641</v>
      </c>
      <c r="BL42" s="102">
        <f>SUM(BC7:BN7)</f>
        <v>-38.44863399999997</v>
      </c>
      <c r="BM42" s="102">
        <f t="shared" si="121"/>
        <v>32.279082488487404</v>
      </c>
      <c r="BN42" s="102">
        <f>-SUM(BC27:BN27)</f>
        <v>32.279082488487404</v>
      </c>
    </row>
    <row r="43" spans="1:91">
      <c r="B43" s="5" t="s">
        <v>4</v>
      </c>
      <c r="C43" s="20">
        <f>J35</f>
        <v>2.5603116915206048</v>
      </c>
      <c r="D43" s="20">
        <f t="shared" ref="D43:BJ43" si="123">K35</f>
        <v>2.5069831237837548</v>
      </c>
      <c r="E43" s="20">
        <f t="shared" si="123"/>
        <v>2.0682005213308292</v>
      </c>
      <c r="F43" s="20">
        <f t="shared" si="123"/>
        <v>1.4009097284312579</v>
      </c>
      <c r="G43" s="20">
        <f t="shared" si="123"/>
        <v>-1.5060712879852585</v>
      </c>
      <c r="H43" s="20">
        <f t="shared" si="123"/>
        <v>-1.493113673124145</v>
      </c>
      <c r="I43" s="20">
        <f t="shared" si="123"/>
        <v>-3.8344140316429951</v>
      </c>
      <c r="J43" s="20">
        <f t="shared" si="123"/>
        <v>-5.3875714974162969</v>
      </c>
      <c r="K43" s="20">
        <f t="shared" si="123"/>
        <v>-4.1904504779413925</v>
      </c>
      <c r="L43" s="20">
        <f t="shared" si="123"/>
        <v>-2.253905958937259</v>
      </c>
      <c r="M43" s="20">
        <f t="shared" si="123"/>
        <v>1.6972865287737395</v>
      </c>
      <c r="N43" s="20">
        <f t="shared" si="123"/>
        <v>2.1509840741773183</v>
      </c>
      <c r="O43" s="21">
        <f t="shared" si="123"/>
        <v>2.4190423280808648</v>
      </c>
      <c r="P43" s="21">
        <f t="shared" si="123"/>
        <v>2.3859568587972189</v>
      </c>
      <c r="Q43" s="21">
        <f t="shared" si="123"/>
        <v>1.9429660808541154</v>
      </c>
      <c r="R43" s="21">
        <f t="shared" si="123"/>
        <v>1.3076795703932991</v>
      </c>
      <c r="S43" s="21">
        <f t="shared" si="123"/>
        <v>-1.3775439571095123</v>
      </c>
      <c r="T43" s="21">
        <f t="shared" si="123"/>
        <v>-1.4165393268758546</v>
      </c>
      <c r="U43" s="21">
        <f t="shared" si="123"/>
        <v>-3.793794968357004</v>
      </c>
      <c r="V43" s="21">
        <f t="shared" si="123"/>
        <v>-5.0801905025837026</v>
      </c>
      <c r="W43" s="21">
        <f t="shared" si="123"/>
        <v>-4.0890375220586099</v>
      </c>
      <c r="X43" s="21">
        <f t="shared" si="123"/>
        <v>-2.1886020410627411</v>
      </c>
      <c r="Y43" s="21">
        <f t="shared" si="123"/>
        <v>1.7226324712262608</v>
      </c>
      <c r="Z43" s="21">
        <f t="shared" si="123"/>
        <v>2.1164719258226814</v>
      </c>
      <c r="AA43" s="22">
        <f t="shared" si="123"/>
        <v>2.4433646719191353</v>
      </c>
      <c r="AB43" s="22">
        <f t="shared" si="123"/>
        <v>2.4426981412027811</v>
      </c>
      <c r="AC43" s="22">
        <f t="shared" si="123"/>
        <v>1.9785109191458847</v>
      </c>
      <c r="AD43" s="22">
        <f t="shared" si="123"/>
        <v>1.3758134296067004</v>
      </c>
      <c r="AE43" s="22">
        <f t="shared" si="123"/>
        <v>-1.4544790428904872</v>
      </c>
      <c r="AF43" s="22">
        <f t="shared" si="123"/>
        <v>-1.5122381514857182</v>
      </c>
      <c r="AG43" s="22">
        <f t="shared" si="123"/>
        <v>-3.7140231463817051</v>
      </c>
      <c r="AH43" s="22">
        <f t="shared" si="123"/>
        <v>-5.1133388766432271</v>
      </c>
      <c r="AI43" s="22">
        <f t="shared" si="123"/>
        <v>-4.0901385973376891</v>
      </c>
      <c r="AJ43" s="22">
        <f t="shared" si="123"/>
        <v>-2.1773978810675851</v>
      </c>
      <c r="AK43" s="22">
        <f t="shared" si="123"/>
        <v>1.7308893550016808</v>
      </c>
      <c r="AL43" s="22">
        <f t="shared" si="123"/>
        <v>2.1976295458678203</v>
      </c>
      <c r="AM43" s="23">
        <f t="shared" si="123"/>
        <v>2.4872843592122762</v>
      </c>
      <c r="AN43" s="23">
        <f t="shared" si="123"/>
        <v>2.5279799914345373</v>
      </c>
      <c r="AO43" s="23">
        <f t="shared" si="123"/>
        <v>2.0865830378326153</v>
      </c>
      <c r="AP43" s="23">
        <f t="shared" si="123"/>
        <v>1.3739768487183799</v>
      </c>
      <c r="AQ43" s="23">
        <f t="shared" si="123"/>
        <v>-1.3800701790946501</v>
      </c>
      <c r="AR43" s="23">
        <f t="shared" si="123"/>
        <v>-1.3770967776453436</v>
      </c>
      <c r="AS43" s="23">
        <f t="shared" si="123"/>
        <v>-3.749229643304842</v>
      </c>
      <c r="AT43" s="23">
        <f t="shared" si="123"/>
        <v>-5.0795726023328154</v>
      </c>
      <c r="AU43" s="23">
        <f t="shared" si="123"/>
        <v>-4.0151166652741779</v>
      </c>
      <c r="AV43" s="23">
        <f t="shared" si="123"/>
        <v>-2.1406934813750089</v>
      </c>
      <c r="AW43" s="23">
        <f t="shared" si="123"/>
        <v>1.6520024623780944</v>
      </c>
      <c r="AX43" s="23">
        <f t="shared" si="123"/>
        <v>2.0424484005643349</v>
      </c>
      <c r="AY43" s="24">
        <f t="shared" si="123"/>
        <v>2.29281985195089</v>
      </c>
      <c r="AZ43" s="24">
        <f t="shared" si="123"/>
        <v>2.4096102578789629</v>
      </c>
      <c r="BA43" s="24">
        <f t="shared" si="123"/>
        <v>2.0756481596305756</v>
      </c>
      <c r="BB43" s="24">
        <f t="shared" si="123"/>
        <v>1.354824577304796</v>
      </c>
      <c r="BC43" s="24">
        <f t="shared" si="123"/>
        <v>-1.3498210271159625</v>
      </c>
      <c r="BD43" s="24">
        <f t="shared" si="123"/>
        <v>-1.4105019064627324</v>
      </c>
      <c r="BE43" s="24">
        <f t="shared" si="123"/>
        <v>-3.829861918345852</v>
      </c>
      <c r="BF43" s="24">
        <f t="shared" si="123"/>
        <v>-5.0166217875246453</v>
      </c>
      <c r="BG43" s="24">
        <f t="shared" si="123"/>
        <v>-4.0005640700319525</v>
      </c>
      <c r="BH43" s="24">
        <f t="shared" si="123"/>
        <v>-2.155511622311193</v>
      </c>
      <c r="BI43" s="24">
        <f t="shared" si="123"/>
        <v>1.6555873889458885</v>
      </c>
      <c r="BJ43" s="24">
        <f t="shared" si="123"/>
        <v>2.0033884573642511</v>
      </c>
      <c r="BK43" s="102">
        <f t="shared" si="120"/>
        <v>-5.9710036387169723</v>
      </c>
      <c r="BL43" s="102">
        <f>SUM(BF8:BQ8)</f>
        <v>-38.480657999999607</v>
      </c>
      <c r="BM43" s="102">
        <f t="shared" si="121"/>
        <v>32.509654361282635</v>
      </c>
      <c r="BN43" s="102">
        <f>-SUM(BF28:BQ28)</f>
        <v>32.509654361282635</v>
      </c>
    </row>
    <row r="44" spans="1:91">
      <c r="B44" s="5" t="s">
        <v>5</v>
      </c>
      <c r="C44" s="20">
        <f>Q36</f>
        <v>0.31278991406289097</v>
      </c>
      <c r="D44" s="20">
        <f t="shared" ref="D44:BJ44" si="124">R36</f>
        <v>-1.7136358224341897E-2</v>
      </c>
      <c r="E44" s="20">
        <f t="shared" si="124"/>
        <v>0.7023772214201025</v>
      </c>
      <c r="F44" s="20">
        <f t="shared" si="124"/>
        <v>0.6804379374337115</v>
      </c>
      <c r="G44" s="20">
        <f t="shared" si="124"/>
        <v>1.1846265588676126</v>
      </c>
      <c r="H44" s="20">
        <f t="shared" si="124"/>
        <v>0.44162533149866534</v>
      </c>
      <c r="I44" s="20">
        <f t="shared" si="124"/>
        <v>-1.2987040304761306</v>
      </c>
      <c r="J44" s="20">
        <f t="shared" si="124"/>
        <v>0.16661248629204151</v>
      </c>
      <c r="K44" s="20">
        <f t="shared" si="124"/>
        <v>1.7265586687018781</v>
      </c>
      <c r="L44" s="20">
        <f t="shared" si="124"/>
        <v>2.2074310832859427</v>
      </c>
      <c r="M44" s="20">
        <f t="shared" si="124"/>
        <v>2.8162797069296586E-2</v>
      </c>
      <c r="N44" s="20">
        <f t="shared" si="124"/>
        <v>2.2988738121529786</v>
      </c>
      <c r="O44" s="21">
        <f t="shared" si="124"/>
        <v>0.29494408593710897</v>
      </c>
      <c r="P44" s="21">
        <f t="shared" si="124"/>
        <v>-1.6721641775658158E-2</v>
      </c>
      <c r="Q44" s="21">
        <f t="shared" si="124"/>
        <v>0.68202677857989735</v>
      </c>
      <c r="R44" s="21">
        <f t="shared" si="124"/>
        <v>0.69059906256628845</v>
      </c>
      <c r="S44" s="21">
        <f t="shared" si="124"/>
        <v>1.1656194411323877</v>
      </c>
      <c r="T44" s="21">
        <f t="shared" si="124"/>
        <v>0.44606566850133467</v>
      </c>
      <c r="U44" s="21">
        <f t="shared" si="124"/>
        <v>-1.3295889695238701</v>
      </c>
      <c r="V44" s="21">
        <f t="shared" si="124"/>
        <v>0.16966051370795876</v>
      </c>
      <c r="W44" s="21">
        <f t="shared" si="124"/>
        <v>1.8165173312981215</v>
      </c>
      <c r="X44" s="21">
        <f t="shared" si="124"/>
        <v>2.3307149167140571</v>
      </c>
      <c r="Y44" s="21">
        <f t="shared" si="124"/>
        <v>3.0065424498075366E-2</v>
      </c>
      <c r="Z44" s="21">
        <f t="shared" si="124"/>
        <v>2.2505355772150573</v>
      </c>
      <c r="AA44" s="22">
        <f t="shared" si="124"/>
        <v>0.29686860370515633</v>
      </c>
      <c r="AB44" s="22">
        <f t="shared" si="124"/>
        <v>-1.6726144494521811E-2</v>
      </c>
      <c r="AC44" s="22">
        <f t="shared" si="124"/>
        <v>0.67853526344611836</v>
      </c>
      <c r="AD44" s="22">
        <f t="shared" si="124"/>
        <v>0.69390922668444421</v>
      </c>
      <c r="AE44" s="22">
        <f t="shared" si="124"/>
        <v>1.2103159469383318</v>
      </c>
      <c r="AF44" s="22">
        <f t="shared" si="124"/>
        <v>0.45408373674056968</v>
      </c>
      <c r="AG44" s="22">
        <f t="shared" si="124"/>
        <v>-1.3760088711302547</v>
      </c>
      <c r="AH44" s="22">
        <f t="shared" si="124"/>
        <v>0.17892787280942457</v>
      </c>
      <c r="AI44" s="22">
        <f t="shared" si="124"/>
        <v>1.8140924523558368</v>
      </c>
      <c r="AJ44" s="22">
        <f t="shared" si="124"/>
        <v>2.2114792016087712</v>
      </c>
      <c r="AK44" s="22">
        <f t="shared" si="124"/>
        <v>2.7378623634220389E-2</v>
      </c>
      <c r="AL44" s="22">
        <f t="shared" si="124"/>
        <v>2.2718691744361248</v>
      </c>
      <c r="AM44" s="23">
        <f t="shared" si="124"/>
        <v>0.29490821208068496</v>
      </c>
      <c r="AN44" s="23">
        <f t="shared" si="124"/>
        <v>-1.6419351058042153E-2</v>
      </c>
      <c r="AO44" s="23">
        <f t="shared" si="124"/>
        <v>0.66709719338479267</v>
      </c>
      <c r="AP44" s="23">
        <f t="shared" si="124"/>
        <v>0.66228366812531902</v>
      </c>
      <c r="AQ44" s="23">
        <f t="shared" si="124"/>
        <v>1.1248519454290165</v>
      </c>
      <c r="AR44" s="23">
        <f t="shared" si="124"/>
        <v>0.41858189723693151</v>
      </c>
      <c r="AS44" s="23">
        <f t="shared" si="124"/>
        <v>-1.3115788503240502</v>
      </c>
      <c r="AT44" s="23">
        <f t="shared" si="124"/>
        <v>0.17799018930455368</v>
      </c>
      <c r="AU44" s="23">
        <f t="shared" si="124"/>
        <v>1.7888052788133848</v>
      </c>
      <c r="AV44" s="23">
        <f t="shared" si="124"/>
        <v>2.163006760510843</v>
      </c>
      <c r="AW44" s="23">
        <f t="shared" si="124"/>
        <v>2.8042764647540963E-2</v>
      </c>
      <c r="AX44" s="23">
        <f t="shared" si="124"/>
        <v>2.3207288062960867</v>
      </c>
      <c r="AY44" s="24">
        <f t="shared" si="124"/>
        <v>0.29125343367756251</v>
      </c>
      <c r="AZ44" s="24">
        <f t="shared" si="124"/>
        <v>-1.6359839918017371E-2</v>
      </c>
      <c r="BA44" s="24">
        <f t="shared" si="124"/>
        <v>0.67171492138542099</v>
      </c>
      <c r="BB44" s="24">
        <f t="shared" si="124"/>
        <v>0.66372085624782429</v>
      </c>
      <c r="BC44" s="24">
        <f t="shared" si="124"/>
        <v>1.1033401887134868</v>
      </c>
      <c r="BD44" s="24">
        <f t="shared" si="124"/>
        <v>0.4358260011361681</v>
      </c>
      <c r="BE44" s="24">
        <f t="shared" si="124"/>
        <v>-1.3945338670244141</v>
      </c>
      <c r="BF44" s="24">
        <f t="shared" si="124"/>
        <v>0.16735229697857346</v>
      </c>
      <c r="BG44" s="24">
        <f t="shared" si="124"/>
        <v>1.6391873127213081</v>
      </c>
      <c r="BH44" s="24">
        <f t="shared" si="124"/>
        <v>2.1271149365878568</v>
      </c>
      <c r="BI44" s="24">
        <f t="shared" si="124"/>
        <v>2.6181607223126235E-2</v>
      </c>
      <c r="BJ44" s="24">
        <f t="shared" si="124"/>
        <v>2.272825031210397</v>
      </c>
      <c r="BK44" s="102">
        <f t="shared" si="120"/>
        <v>7.9876228789392929</v>
      </c>
      <c r="BL44" s="102">
        <f>SUM(BM9:BX9)</f>
        <v>-84.447143000000324</v>
      </c>
      <c r="BM44" s="102">
        <f t="shared" si="121"/>
        <v>92.434765878939615</v>
      </c>
      <c r="BN44" s="102">
        <f>-SUM(BM29:BX29)</f>
        <v>92.434765878939629</v>
      </c>
    </row>
    <row r="45" spans="1:91">
      <c r="B45" s="5" t="s">
        <v>7</v>
      </c>
      <c r="C45" s="20">
        <f t="shared" ref="C45:BJ45" si="125">SUM(C40:C44)</f>
        <v>997.20909921157102</v>
      </c>
      <c r="D45" s="20">
        <f t="shared" si="125"/>
        <v>886.00810290459174</v>
      </c>
      <c r="E45" s="20">
        <f t="shared" si="125"/>
        <v>827.39234292684853</v>
      </c>
      <c r="F45" s="20">
        <f t="shared" si="125"/>
        <v>814.79099209056687</v>
      </c>
      <c r="G45" s="20">
        <f t="shared" si="125"/>
        <v>813.49228166396097</v>
      </c>
      <c r="H45" s="20">
        <f t="shared" si="125"/>
        <v>864.49537761674037</v>
      </c>
      <c r="I45" s="20">
        <f t="shared" si="125"/>
        <v>1009.46043734944</v>
      </c>
      <c r="J45" s="20">
        <f t="shared" si="125"/>
        <v>1210.7226928378839</v>
      </c>
      <c r="K45" s="20">
        <f t="shared" si="125"/>
        <v>1330.4876195866711</v>
      </c>
      <c r="L45" s="20">
        <f t="shared" si="125"/>
        <v>1283.100163754603</v>
      </c>
      <c r="M45" s="20">
        <f t="shared" si="125"/>
        <v>1170.7364323606851</v>
      </c>
      <c r="N45" s="20">
        <f t="shared" si="125"/>
        <v>1293.519623167356</v>
      </c>
      <c r="O45" s="21">
        <f t="shared" si="125"/>
        <v>1026.3055940254874</v>
      </c>
      <c r="P45" s="21">
        <f t="shared" si="125"/>
        <v>883.9646806650361</v>
      </c>
      <c r="Q45" s="21">
        <f t="shared" si="125"/>
        <v>811.71836719528142</v>
      </c>
      <c r="R45" s="21">
        <f t="shared" si="125"/>
        <v>808.09360021961379</v>
      </c>
      <c r="S45" s="21">
        <f t="shared" si="125"/>
        <v>826.03281648475547</v>
      </c>
      <c r="T45" s="21">
        <f t="shared" si="125"/>
        <v>844.52141638611897</v>
      </c>
      <c r="U45" s="21">
        <f t="shared" si="125"/>
        <v>981.34101316266572</v>
      </c>
      <c r="V45" s="21">
        <f t="shared" si="125"/>
        <v>1147.0278033696825</v>
      </c>
      <c r="W45" s="21">
        <f t="shared" si="125"/>
        <v>1260.4205730845449</v>
      </c>
      <c r="X45" s="21">
        <f t="shared" si="125"/>
        <v>1236.0379554112219</v>
      </c>
      <c r="Y45" s="21">
        <f t="shared" si="125"/>
        <v>1107.5640010389757</v>
      </c>
      <c r="Z45" s="21">
        <f t="shared" si="125"/>
        <v>1201.1483601172911</v>
      </c>
      <c r="AA45" s="22">
        <f t="shared" si="125"/>
        <v>909.33424466415511</v>
      </c>
      <c r="AB45" s="22">
        <f t="shared" si="125"/>
        <v>871.83371154869394</v>
      </c>
      <c r="AC45" s="22">
        <f t="shared" si="125"/>
        <v>812.90543884674423</v>
      </c>
      <c r="AD45" s="22">
        <f t="shared" si="125"/>
        <v>853.37392106963694</v>
      </c>
      <c r="AE45" s="22">
        <f t="shared" si="125"/>
        <v>832.23112190331528</v>
      </c>
      <c r="AF45" s="22">
        <f t="shared" si="125"/>
        <v>875.10810354076045</v>
      </c>
      <c r="AG45" s="22">
        <f t="shared" si="125"/>
        <v>1032.0991288819419</v>
      </c>
      <c r="AH45" s="22">
        <f t="shared" si="125"/>
        <v>1181.7094696376068</v>
      </c>
      <c r="AI45" s="22">
        <f t="shared" si="125"/>
        <v>1289.0109901947062</v>
      </c>
      <c r="AJ45" s="22">
        <f t="shared" si="125"/>
        <v>1259.1446156508741</v>
      </c>
      <c r="AK45" s="22">
        <f t="shared" si="125"/>
        <v>1150.2375357176961</v>
      </c>
      <c r="AL45" s="22">
        <f t="shared" si="125"/>
        <v>1151.9333262697489</v>
      </c>
      <c r="AM45" s="23">
        <f t="shared" si="125"/>
        <v>1037.3016744628856</v>
      </c>
      <c r="AN45" s="23">
        <f t="shared" si="125"/>
        <v>829.67048669989413</v>
      </c>
      <c r="AO45" s="23">
        <f t="shared" si="125"/>
        <v>822.78868991529919</v>
      </c>
      <c r="AP45" s="23">
        <f t="shared" si="125"/>
        <v>831.65819542000349</v>
      </c>
      <c r="AQ45" s="23">
        <f t="shared" si="125"/>
        <v>826.65043590271853</v>
      </c>
      <c r="AR45" s="23">
        <f t="shared" si="125"/>
        <v>870.8180882573439</v>
      </c>
      <c r="AS45" s="23">
        <f t="shared" si="125"/>
        <v>1027.2560171038165</v>
      </c>
      <c r="AT45" s="23">
        <f t="shared" si="125"/>
        <v>1158.9403424320492</v>
      </c>
      <c r="AU45" s="23">
        <f t="shared" si="125"/>
        <v>1296.9720073052565</v>
      </c>
      <c r="AV45" s="23">
        <f t="shared" si="125"/>
        <v>1276.3122487818234</v>
      </c>
      <c r="AW45" s="23">
        <f t="shared" si="125"/>
        <v>1110.5854036598266</v>
      </c>
      <c r="AX45" s="23">
        <f t="shared" si="125"/>
        <v>1123.9673466679519</v>
      </c>
      <c r="AY45" s="24">
        <f t="shared" si="125"/>
        <v>904.55903768688518</v>
      </c>
      <c r="AZ45" s="24">
        <f t="shared" si="125"/>
        <v>868.19122035240605</v>
      </c>
      <c r="BA45" s="24">
        <f t="shared" si="125"/>
        <v>810.0943574214815</v>
      </c>
      <c r="BB45" s="24">
        <f t="shared" si="125"/>
        <v>799.20534455475206</v>
      </c>
      <c r="BC45" s="24">
        <f t="shared" si="125"/>
        <v>805.39794469755486</v>
      </c>
      <c r="BD45" s="24">
        <f t="shared" si="125"/>
        <v>849.1844300845537</v>
      </c>
      <c r="BE45" s="24">
        <f t="shared" si="125"/>
        <v>985.24902395206141</v>
      </c>
      <c r="BF45" s="24">
        <f t="shared" si="125"/>
        <v>1111.2099108424209</v>
      </c>
      <c r="BG45" s="24">
        <f t="shared" si="125"/>
        <v>1282.9840333131131</v>
      </c>
      <c r="BH45" s="24">
        <f t="shared" si="125"/>
        <v>1329.0014886129579</v>
      </c>
      <c r="BI45" s="24">
        <f t="shared" si="125"/>
        <v>1145.4546313711166</v>
      </c>
      <c r="BJ45" s="24">
        <f t="shared" si="125"/>
        <v>1147.3179396569356</v>
      </c>
      <c r="BK45" s="102">
        <f t="shared" si="120"/>
        <v>12037.849362546238</v>
      </c>
      <c r="BL45" s="102">
        <f>SUM(BL40:BL44)</f>
        <v>11740.453431999998</v>
      </c>
      <c r="BM45" s="102">
        <f t="shared" si="121"/>
        <v>297.39593054623947</v>
      </c>
      <c r="BN45" s="102">
        <f>SUM(BN40:BN44)</f>
        <v>297.39593054623936</v>
      </c>
    </row>
    <row r="46" spans="1:91">
      <c r="B46" s="12" t="s">
        <v>10</v>
      </c>
      <c r="C46" s="6">
        <f>'Reconciled Sett Data'!C16</f>
        <v>1181.0829850333332</v>
      </c>
      <c r="D46" s="6">
        <f>'Reconciled Sett Data'!D16</f>
        <v>1146.1360586333333</v>
      </c>
      <c r="E46" s="6">
        <f>'Reconciled Sett Data'!E16</f>
        <v>1146.7566039333333</v>
      </c>
      <c r="F46" s="6">
        <f>'Reconciled Sett Data'!F16</f>
        <v>1124.7268771333333</v>
      </c>
      <c r="G46" s="6">
        <f>'Reconciled Sett Data'!G16</f>
        <v>1146.6409877333333</v>
      </c>
      <c r="H46" s="6">
        <f>'Reconciled Sett Data'!H16</f>
        <v>1170.7036527333332</v>
      </c>
      <c r="I46" s="6">
        <f>'Reconciled Sett Data'!I16</f>
        <v>1206.2894789333334</v>
      </c>
      <c r="J46" s="6">
        <f>'Reconciled Sett Data'!J16</f>
        <v>1210.1405542333332</v>
      </c>
      <c r="K46" s="6">
        <f>'Reconciled Sett Data'!K16</f>
        <v>1136.2355294083334</v>
      </c>
      <c r="L46" s="6">
        <f>'Reconciled Sett Data'!L16</f>
        <v>1233.8626356333332</v>
      </c>
      <c r="M46" s="6">
        <f>'Reconciled Sett Data'!M16</f>
        <v>1102.6155345803634</v>
      </c>
      <c r="N46" s="6">
        <f>'Reconciled Sett Data'!N16</f>
        <v>1238.1371803693783</v>
      </c>
      <c r="O46" s="6">
        <f>'Reconciled Sett Data'!O16</f>
        <v>1082.3124933666668</v>
      </c>
      <c r="P46" s="6">
        <f>'Reconciled Sett Data'!P16</f>
        <v>1164.2931320666667</v>
      </c>
      <c r="Q46" s="6">
        <f>'Reconciled Sett Data'!Q16</f>
        <v>1121.2174466666668</v>
      </c>
      <c r="R46" s="6">
        <f>'Reconciled Sett Data'!R16</f>
        <v>1138.5333670666669</v>
      </c>
      <c r="S46" s="6">
        <f>'Reconciled Sett Data'!S16</f>
        <v>1124.7000601666664</v>
      </c>
      <c r="T46" s="6">
        <f>'Reconciled Sett Data'!T16</f>
        <v>1128.8914300666661</v>
      </c>
      <c r="U46" s="6">
        <f>'Reconciled Sett Data'!U16</f>
        <v>1185.0381132666669</v>
      </c>
      <c r="V46" s="6">
        <f>'Reconciled Sett Data'!V16</f>
        <v>1183.1452573666666</v>
      </c>
      <c r="W46" s="6">
        <f>'Reconciled Sett Data'!W16</f>
        <v>1087.7475463666665</v>
      </c>
      <c r="X46" s="6">
        <f>'Reconciled Sett Data'!X16</f>
        <v>1182.2826986666664</v>
      </c>
      <c r="Y46" s="6">
        <f>'Reconciled Sett Data'!Y16</f>
        <v>1057.6188434666667</v>
      </c>
      <c r="Z46" s="6">
        <f>'Reconciled Sett Data'!Z16</f>
        <v>1165.1020383666666</v>
      </c>
      <c r="AA46" s="6">
        <f>'Reconciled Sett Data'!AA16</f>
        <v>1064.4926702000002</v>
      </c>
      <c r="AB46" s="6">
        <f>'Reconciled Sett Data'!AB16</f>
        <v>1117.0265619000002</v>
      </c>
      <c r="AC46" s="6">
        <f>'Reconciled Sett Data'!AC16</f>
        <v>1106.9563222000004</v>
      </c>
      <c r="AD46" s="6">
        <f>'Reconciled Sett Data'!AD16</f>
        <v>1096.0251607</v>
      </c>
      <c r="AE46" s="6">
        <f>'Reconciled Sett Data'!AE16</f>
        <v>1089.3809027499999</v>
      </c>
      <c r="AF46" s="6">
        <f>'Reconciled Sett Data'!AF16</f>
        <v>1099.9148382000001</v>
      </c>
      <c r="AG46" s="6">
        <f>'Reconciled Sett Data'!AG16</f>
        <v>1193.7975159</v>
      </c>
      <c r="AH46" s="6">
        <f>'Reconciled Sett Data'!AH16</f>
        <v>1145.2921882000005</v>
      </c>
      <c r="AI46" s="6">
        <f>'Reconciled Sett Data'!AI16</f>
        <v>1102.4555449000002</v>
      </c>
      <c r="AJ46" s="6">
        <f>'Reconciled Sett Data'!AJ16</f>
        <v>1190.9995054999999</v>
      </c>
      <c r="AK46" s="6">
        <f>'Reconciled Sett Data'!AK16</f>
        <v>1114.4379848999995</v>
      </c>
      <c r="AL46" s="6">
        <f>'Reconciled Sett Data'!AL16</f>
        <v>1155.2118249785856</v>
      </c>
      <c r="AM46" s="6">
        <f>'Reconciled Sett Data'!AM16</f>
        <v>1124.7667425333334</v>
      </c>
      <c r="AN46" s="6">
        <f>'Reconciled Sett Data'!AN16</f>
        <v>1100.8993728333328</v>
      </c>
      <c r="AO46" s="6">
        <f>'Reconciled Sett Data'!AO16</f>
        <v>1074.1820507333332</v>
      </c>
      <c r="AP46" s="6">
        <f>'Reconciled Sett Data'!AP16</f>
        <v>1120.2911709333332</v>
      </c>
      <c r="AQ46" s="6">
        <f>'Reconciled Sett Data'!AQ16</f>
        <v>1078.909218933333</v>
      </c>
      <c r="AR46" s="6">
        <f>'Reconciled Sett Data'!AR16</f>
        <v>1086.9827064533335</v>
      </c>
      <c r="AS46" s="6">
        <f>'Reconciled Sett Data'!AS16</f>
        <v>1160.0021250593179</v>
      </c>
      <c r="AT46" s="6">
        <f>'Reconciled Sett Data'!AT16</f>
        <v>1090.3745749613749</v>
      </c>
      <c r="AU46" s="6">
        <f>'Reconciled Sett Data'!AU16</f>
        <v>1053.6391826333333</v>
      </c>
      <c r="AV46" s="6">
        <f>'Reconciled Sett Data'!AV16</f>
        <v>1115.6503410166663</v>
      </c>
      <c r="AW46" s="6">
        <f>'Reconciled Sett Data'!AW16</f>
        <v>1008.9475520823433</v>
      </c>
      <c r="AX46" s="6">
        <f>'Reconciled Sett Data'!AX16</f>
        <v>1083.1539913382098</v>
      </c>
      <c r="AY46" s="14">
        <f>'Reconciled Sett Data'!AY16</f>
        <v>980.56966242666647</v>
      </c>
      <c r="AZ46" s="14">
        <f>'Reconciled Sett Data'!AZ16</f>
        <v>1010.7826998400002</v>
      </c>
      <c r="BA46" s="14">
        <f>'Reconciled Sett Data'!BA16</f>
        <v>991.40729465333379</v>
      </c>
      <c r="BB46" s="14">
        <f>'Reconciled Sett Data'!BB16</f>
        <v>1037.4773908416664</v>
      </c>
      <c r="BC46" s="14">
        <f>'Reconciled Sett Data'!BC16</f>
        <v>1001.9838214911291</v>
      </c>
      <c r="BD46" s="14">
        <f>'Reconciled Sett Data'!BD16</f>
        <v>1036.4280893916666</v>
      </c>
      <c r="BE46" s="14">
        <f>'Reconciled Sett Data'!BE16</f>
        <v>1080.8661334943552</v>
      </c>
      <c r="BF46" s="14">
        <f>'Reconciled Sett Data'!BF16</f>
        <v>1057.102897427086</v>
      </c>
      <c r="BG46" s="14">
        <f>'Reconciled Sett Data'!BG16</f>
        <v>1036.0525964833332</v>
      </c>
      <c r="BH46" s="14">
        <f>'Reconciled Sett Data'!BH16</f>
        <v>1088.7892087000002</v>
      </c>
      <c r="BI46" s="14">
        <f>'Reconciled Sett Data'!BI16</f>
        <v>1002.4929091823435</v>
      </c>
      <c r="BJ46" s="14">
        <f>'Reconciled Sett Data'!BJ16</f>
        <v>1103.5895191715438</v>
      </c>
      <c r="BK46" s="102">
        <f t="shared" si="120"/>
        <v>12427.542223103124</v>
      </c>
      <c r="BL46" s="102">
        <f>BK46</f>
        <v>12427.542223103124</v>
      </c>
      <c r="BM46" s="102"/>
      <c r="BN46" s="102"/>
    </row>
    <row r="47" spans="1:91">
      <c r="B47" s="12" t="s">
        <v>8</v>
      </c>
      <c r="C47" s="13">
        <f>C45+C46</f>
        <v>2178.2920842449043</v>
      </c>
      <c r="D47" s="13">
        <f t="shared" ref="D47:BJ47" si="126">D45+D46</f>
        <v>2032.1441615379249</v>
      </c>
      <c r="E47" s="13">
        <f t="shared" si="126"/>
        <v>1974.1489468601817</v>
      </c>
      <c r="F47" s="13">
        <f t="shared" si="126"/>
        <v>1939.5178692239001</v>
      </c>
      <c r="G47" s="13">
        <f t="shared" si="126"/>
        <v>1960.1332693972943</v>
      </c>
      <c r="H47" s="13">
        <f t="shared" si="126"/>
        <v>2035.1990303500736</v>
      </c>
      <c r="I47" s="13">
        <f t="shared" si="126"/>
        <v>2215.7499162827735</v>
      </c>
      <c r="J47" s="13">
        <f t="shared" si="126"/>
        <v>2420.8632470712173</v>
      </c>
      <c r="K47" s="13">
        <f t="shared" si="126"/>
        <v>2466.7231489950045</v>
      </c>
      <c r="L47" s="13">
        <f t="shared" si="126"/>
        <v>2516.9627993879362</v>
      </c>
      <c r="M47" s="13">
        <f t="shared" si="126"/>
        <v>2273.3519669410484</v>
      </c>
      <c r="N47" s="13">
        <f t="shared" si="126"/>
        <v>2531.6568035367345</v>
      </c>
      <c r="O47" s="13">
        <f t="shared" si="126"/>
        <v>2108.6180873921539</v>
      </c>
      <c r="P47" s="13">
        <f t="shared" si="126"/>
        <v>2048.2578127317029</v>
      </c>
      <c r="Q47" s="13">
        <f t="shared" si="126"/>
        <v>1932.9358138619482</v>
      </c>
      <c r="R47" s="13">
        <f t="shared" si="126"/>
        <v>1946.6269672862807</v>
      </c>
      <c r="S47" s="13">
        <f t="shared" si="126"/>
        <v>1950.732876651422</v>
      </c>
      <c r="T47" s="13">
        <f t="shared" si="126"/>
        <v>1973.4128464527851</v>
      </c>
      <c r="U47" s="13">
        <f t="shared" si="126"/>
        <v>2166.3791264293327</v>
      </c>
      <c r="V47" s="13">
        <f t="shared" si="126"/>
        <v>2330.1730607363488</v>
      </c>
      <c r="W47" s="13">
        <f t="shared" si="126"/>
        <v>2348.1681194512112</v>
      </c>
      <c r="X47" s="13">
        <f t="shared" si="126"/>
        <v>2418.3206540778883</v>
      </c>
      <c r="Y47" s="13">
        <f t="shared" si="126"/>
        <v>2165.1828445056426</v>
      </c>
      <c r="Z47" s="13">
        <f t="shared" si="126"/>
        <v>2366.2503984839577</v>
      </c>
      <c r="AA47" s="13">
        <f t="shared" si="126"/>
        <v>1973.8269148641552</v>
      </c>
      <c r="AB47" s="13">
        <f t="shared" si="126"/>
        <v>1988.860273448694</v>
      </c>
      <c r="AC47" s="13">
        <f t="shared" si="126"/>
        <v>1919.8617610467445</v>
      </c>
      <c r="AD47" s="13">
        <f t="shared" si="126"/>
        <v>1949.399081769637</v>
      </c>
      <c r="AE47" s="13">
        <f t="shared" si="126"/>
        <v>1921.6120246533151</v>
      </c>
      <c r="AF47" s="13">
        <f t="shared" si="126"/>
        <v>1975.0229417407604</v>
      </c>
      <c r="AG47" s="13">
        <f t="shared" si="126"/>
        <v>2225.8966447819421</v>
      </c>
      <c r="AH47" s="13">
        <f t="shared" si="126"/>
        <v>2327.0016578376071</v>
      </c>
      <c r="AI47" s="13">
        <f t="shared" si="126"/>
        <v>2391.4665350947062</v>
      </c>
      <c r="AJ47" s="13">
        <f t="shared" si="126"/>
        <v>2450.1441211508741</v>
      </c>
      <c r="AK47" s="13">
        <f t="shared" si="126"/>
        <v>2264.6755206176958</v>
      </c>
      <c r="AL47" s="13">
        <f t="shared" si="126"/>
        <v>2307.1451512483345</v>
      </c>
      <c r="AM47" s="13">
        <f t="shared" si="126"/>
        <v>2162.0684169962187</v>
      </c>
      <c r="AN47" s="13">
        <f t="shared" si="126"/>
        <v>1930.5698595332269</v>
      </c>
      <c r="AO47" s="13">
        <f t="shared" si="126"/>
        <v>1896.9707406486323</v>
      </c>
      <c r="AP47" s="13">
        <f t="shared" si="126"/>
        <v>1951.9493663533367</v>
      </c>
      <c r="AQ47" s="13">
        <f t="shared" si="126"/>
        <v>1905.5596548360515</v>
      </c>
      <c r="AR47" s="13">
        <f t="shared" si="126"/>
        <v>1957.8007947106776</v>
      </c>
      <c r="AS47" s="13">
        <f t="shared" si="126"/>
        <v>2187.2581421631344</v>
      </c>
      <c r="AT47" s="13">
        <f t="shared" si="126"/>
        <v>2249.3149173934244</v>
      </c>
      <c r="AU47" s="13">
        <f t="shared" si="126"/>
        <v>2350.6111899385896</v>
      </c>
      <c r="AV47" s="13">
        <f t="shared" si="126"/>
        <v>2391.9625897984897</v>
      </c>
      <c r="AW47" s="13">
        <f t="shared" si="126"/>
        <v>2119.5329557421701</v>
      </c>
      <c r="AX47" s="13">
        <f t="shared" si="126"/>
        <v>2207.1213380061617</v>
      </c>
      <c r="AY47" s="13">
        <f t="shared" si="126"/>
        <v>1885.1287001135515</v>
      </c>
      <c r="AZ47" s="13">
        <f t="shared" si="126"/>
        <v>1878.9739201924062</v>
      </c>
      <c r="BA47" s="13">
        <f t="shared" si="126"/>
        <v>1801.5016520748154</v>
      </c>
      <c r="BB47" s="13">
        <f t="shared" si="126"/>
        <v>1836.6827353964186</v>
      </c>
      <c r="BC47" s="13">
        <f t="shared" si="126"/>
        <v>1807.381766188684</v>
      </c>
      <c r="BD47" s="13">
        <f t="shared" si="126"/>
        <v>1885.6125194762203</v>
      </c>
      <c r="BE47" s="13">
        <f t="shared" si="126"/>
        <v>2066.1151574464166</v>
      </c>
      <c r="BF47" s="13">
        <f t="shared" si="126"/>
        <v>2168.3128082695066</v>
      </c>
      <c r="BG47" s="13">
        <f t="shared" si="126"/>
        <v>2319.0366297964465</v>
      </c>
      <c r="BH47" s="13">
        <f t="shared" si="126"/>
        <v>2417.7906973129584</v>
      </c>
      <c r="BI47" s="13">
        <f t="shared" si="126"/>
        <v>2147.9475405534604</v>
      </c>
      <c r="BJ47" s="13">
        <f t="shared" si="126"/>
        <v>2250.9074588284793</v>
      </c>
      <c r="BK47" s="102">
        <f t="shared" si="120"/>
        <v>24465.391585649362</v>
      </c>
      <c r="BL47" s="102">
        <f>BL45+BL46</f>
        <v>24167.995655103121</v>
      </c>
      <c r="BM47" s="102"/>
      <c r="BN47" s="102"/>
    </row>
    <row r="49" spans="62:67">
      <c r="BK49" t="s">
        <v>100</v>
      </c>
    </row>
    <row r="50" spans="62:67">
      <c r="BK50" t="s">
        <v>85</v>
      </c>
      <c r="BL50" t="s">
        <v>97</v>
      </c>
      <c r="BM50" t="s">
        <v>98</v>
      </c>
      <c r="BN50" t="s">
        <v>99</v>
      </c>
    </row>
    <row r="51" spans="62:67">
      <c r="BJ51" s="101" t="s">
        <v>26</v>
      </c>
      <c r="BK51" s="102">
        <f>SUM('Approach C SF Normalisation'!AY34:BJ34)</f>
        <v>11941.819709456953</v>
      </c>
      <c r="BL51" s="102">
        <f>SUM(AY5:BJ5)</f>
        <v>11926.098946999999</v>
      </c>
      <c r="BM51" s="102">
        <f>BK51-BL51</f>
        <v>15.720762456954617</v>
      </c>
      <c r="BN51" s="102">
        <f>-'Approach C SF Normalisation'!B46</f>
        <v>15.72076245695296</v>
      </c>
    </row>
    <row r="52" spans="62:67">
      <c r="BJ52" s="101" t="s">
        <v>2</v>
      </c>
      <c r="BK52" s="102">
        <f t="shared" ref="BK52:BK54" si="127">SUM(AY33:BJ33)</f>
        <v>-3.0506066498387163</v>
      </c>
      <c r="BL52" s="102">
        <f t="shared" ref="BL52:BL55" si="128">SUM(AY6:BJ6)</f>
        <v>-35.203014000000053</v>
      </c>
      <c r="BM52" s="102">
        <f t="shared" ref="BM52:BM56" si="129">BK52-BL52</f>
        <v>32.15240735016134</v>
      </c>
      <c r="BN52" s="102">
        <f>-SUM(AY26:BJ26)</f>
        <v>32.152407350161333</v>
      </c>
    </row>
    <row r="53" spans="62:67">
      <c r="BJ53" s="101" t="s">
        <v>3</v>
      </c>
      <c r="BK53" s="102">
        <f t="shared" si="127"/>
        <v>-5.7759310060264459</v>
      </c>
      <c r="BL53" s="102">
        <f t="shared" si="128"/>
        <v>-90.750916000000075</v>
      </c>
      <c r="BM53" s="102">
        <f t="shared" si="129"/>
        <v>84.974984993973635</v>
      </c>
      <c r="BN53" s="102">
        <f t="shared" ref="BN53:BN55" si="130">-SUM(AY27:BJ27)</f>
        <v>84.974984993973621</v>
      </c>
    </row>
    <row r="54" spans="62:67">
      <c r="BJ54" s="101" t="s">
        <v>4</v>
      </c>
      <c r="BK54" s="102">
        <f t="shared" si="127"/>
        <v>-5.884176487340496</v>
      </c>
      <c r="BL54" s="102">
        <f t="shared" si="128"/>
        <v>-69.182340999999951</v>
      </c>
      <c r="BM54" s="102">
        <f t="shared" si="129"/>
        <v>63.298164512659454</v>
      </c>
      <c r="BN54" s="102">
        <f t="shared" si="130"/>
        <v>63.29816451265944</v>
      </c>
    </row>
    <row r="55" spans="62:67">
      <c r="BJ55" s="101" t="s">
        <v>5</v>
      </c>
      <c r="BK55" s="102">
        <f>SUM(AY36:BJ36)</f>
        <v>8.2687747415737789</v>
      </c>
      <c r="BL55" s="102">
        <f t="shared" si="128"/>
        <v>-126.71072499999994</v>
      </c>
      <c r="BM55" s="102">
        <f t="shared" si="129"/>
        <v>134.9794997415737</v>
      </c>
      <c r="BN55" s="102">
        <f t="shared" si="130"/>
        <v>134.9794997415737</v>
      </c>
    </row>
    <row r="56" spans="62:67">
      <c r="BJ56" s="101" t="s">
        <v>7</v>
      </c>
      <c r="BK56" s="102">
        <f>SUM(BK51:BK55)</f>
        <v>11935.37777005532</v>
      </c>
      <c r="BL56" s="102">
        <f>SUM(BL51:BL55)</f>
        <v>11604.251950999997</v>
      </c>
      <c r="BM56" s="102">
        <f t="shared" si="129"/>
        <v>331.12581905532352</v>
      </c>
      <c r="BN56" s="102">
        <f>SUM(BN51:BN55)</f>
        <v>331.12581905532102</v>
      </c>
    </row>
    <row r="57" spans="62:67">
      <c r="BK57" s="102"/>
      <c r="BL57" s="127" t="s">
        <v>136</v>
      </c>
      <c r="BM57" s="114">
        <v>36.052659749999997</v>
      </c>
      <c r="BN57" s="102">
        <v>36.052659749999997</v>
      </c>
      <c r="BO57" t="s">
        <v>143</v>
      </c>
    </row>
    <row r="58" spans="62:67">
      <c r="BK58" s="102"/>
      <c r="BL58" s="127" t="s">
        <v>110</v>
      </c>
      <c r="BM58" s="102">
        <f>BM56+BM57</f>
        <v>367.17847880532349</v>
      </c>
      <c r="BN58" s="102">
        <f>BN56+BN57</f>
        <v>367.17847880532099</v>
      </c>
    </row>
  </sheetData>
  <conditionalFormatting sqref="C5:BJ5">
    <cfRule type="expression" dxfId="28" priority="31">
      <formula>NOT(#REF!=1)</formula>
    </cfRule>
  </conditionalFormatting>
  <conditionalFormatting sqref="C5:BJ5">
    <cfRule type="expression" dxfId="27" priority="30">
      <formula>NOT(#REF!=1)</formula>
    </cfRule>
  </conditionalFormatting>
  <conditionalFormatting sqref="C5:BJ5">
    <cfRule type="expression" dxfId="26" priority="29">
      <formula>NOT(#REF!=1)</formula>
    </cfRule>
  </conditionalFormatting>
  <conditionalFormatting sqref="C20:D20 C21:F21 C22:I22 C23:P23 C26:D26 C27:F27 C28:I28 C29:P29 C6:D6 C7:F7 C8:I8 C5:CH5 C9:P9">
    <cfRule type="expression" dxfId="25" priority="28">
      <formula>NOT(#REF!=1)</formula>
    </cfRule>
  </conditionalFormatting>
  <conditionalFormatting sqref="C40:BJ45 C20:BJ23 C26:BJ29 C6:D6 C7:F7 C8:I8 C5:CH5 C9:P9">
    <cfRule type="expression" dxfId="24" priority="27">
      <formula>NOT(#REF!=1)</formula>
    </cfRule>
  </conditionalFormatting>
  <conditionalFormatting sqref="H40:I42 H20:I21 H26:I27 CI5:CM5">
    <cfRule type="expression" dxfId="23" priority="26">
      <formula>NOT(#REF!=1)</formula>
    </cfRule>
  </conditionalFormatting>
  <conditionalFormatting sqref="C40:BJ45 C20:BJ23 C26:BJ29">
    <cfRule type="expression" dxfId="22" priority="25">
      <formula>NOT(#REF!=1)</formula>
    </cfRule>
  </conditionalFormatting>
  <conditionalFormatting sqref="H40:I42">
    <cfRule type="expression" dxfId="21" priority="24">
      <formula>NOT(#REF!=1)</formula>
    </cfRule>
  </conditionalFormatting>
  <conditionalFormatting sqref="C40:BJ40 C41:N45">
    <cfRule type="expression" dxfId="20" priority="23">
      <formula>NOT(#REF!=1)</formula>
    </cfRule>
  </conditionalFormatting>
  <conditionalFormatting sqref="C40:BJ40 C41:N45">
    <cfRule type="expression" dxfId="19" priority="22">
      <formula>NOT(#REF!=1)</formula>
    </cfRule>
  </conditionalFormatting>
  <conditionalFormatting sqref="C40:BJ40 C41:N45">
    <cfRule type="expression" dxfId="18" priority="21">
      <formula>NOT(#REF!=1)</formula>
    </cfRule>
  </conditionalFormatting>
  <conditionalFormatting sqref="C32:BJ37">
    <cfRule type="expression" dxfId="17" priority="18">
      <formula>NOT(#REF!=1)</formula>
    </cfRule>
  </conditionalFormatting>
  <conditionalFormatting sqref="H32:I34">
    <cfRule type="expression" dxfId="16" priority="17">
      <formula>NOT(#REF!=1)</formula>
    </cfRule>
  </conditionalFormatting>
  <conditionalFormatting sqref="C32:BJ37">
    <cfRule type="expression" dxfId="15" priority="16">
      <formula>NOT(#REF!=1)</formula>
    </cfRule>
  </conditionalFormatting>
  <conditionalFormatting sqref="H32:I34">
    <cfRule type="expression" dxfId="14" priority="15">
      <formula>NOT(#REF!=1)</formula>
    </cfRule>
  </conditionalFormatting>
  <conditionalFormatting sqref="C33:C37 C32:BJ32">
    <cfRule type="expression" dxfId="13" priority="14">
      <formula>NOT(#REF!=1)</formula>
    </cfRule>
  </conditionalFormatting>
  <conditionalFormatting sqref="C33:C37 C32:BJ32">
    <cfRule type="expression" dxfId="12" priority="13">
      <formula>NOT(#REF!=1)</formula>
    </cfRule>
  </conditionalFormatting>
  <conditionalFormatting sqref="C33:C37 C32:BJ32">
    <cfRule type="expression" dxfId="11" priority="12">
      <formula>NOT(#REF!=1)</formula>
    </cfRule>
  </conditionalFormatting>
  <conditionalFormatting sqref="C32:BJ32">
    <cfRule type="expression" dxfId="10" priority="11">
      <formula>NOT(#REF!=1)</formula>
    </cfRule>
  </conditionalFormatting>
  <conditionalFormatting sqref="C32:BJ32">
    <cfRule type="expression" dxfId="9" priority="10">
      <formula>NOT(#REF!=1)</formula>
    </cfRule>
  </conditionalFormatting>
  <conditionalFormatting sqref="C32:BJ32">
    <cfRule type="expression" dxfId="8" priority="9">
      <formula>NOT(#REF!=1)</formula>
    </cfRule>
  </conditionalFormatting>
  <conditionalFormatting sqref="C33:D33 C34:F34 C35:I35 C36:P36 C32:CH32">
    <cfRule type="expression" dxfId="7" priority="8">
      <formula>NOT(#REF!=1)</formula>
    </cfRule>
  </conditionalFormatting>
  <conditionalFormatting sqref="C33:D33 C34:F34 C35:I35 C36:P36 C32:CH32">
    <cfRule type="expression" dxfId="6" priority="7">
      <formula>NOT(#REF!=1)</formula>
    </cfRule>
  </conditionalFormatting>
  <conditionalFormatting sqref="CI32:CM32">
    <cfRule type="expression" dxfId="5" priority="6">
      <formula>NOT(#REF!=1)</formula>
    </cfRule>
  </conditionalFormatting>
  <conditionalFormatting sqref="C32:E32">
    <cfRule type="expression" dxfId="4" priority="5">
      <formula>NOT(#REF!=1)</formula>
    </cfRule>
  </conditionalFormatting>
  <conditionalFormatting sqref="C32:E32">
    <cfRule type="expression" dxfId="3" priority="4">
      <formula>NOT(#REF!=1)</formula>
    </cfRule>
  </conditionalFormatting>
  <conditionalFormatting sqref="C32:E32">
    <cfRule type="expression" dxfId="2" priority="3">
      <formula>NOT(#REF!=1)</formula>
    </cfRule>
  </conditionalFormatting>
  <conditionalFormatting sqref="C32:E32">
    <cfRule type="expression" dxfId="1" priority="2">
      <formula>NOT(#REF!=1)</formula>
    </cfRule>
  </conditionalFormatting>
  <conditionalFormatting sqref="C32:E32">
    <cfRule type="expression" dxfId="0" priority="1">
      <formula>NOT(#REF!=1)</formula>
    </cfRule>
  </conditionalFormatting>
  <pageMargins left="0.70866141732283472" right="0.70866141732283472" top="0.74803149606299213" bottom="0.74803149606299213" header="0.31496062992125984" footer="0.31496062992125984"/>
  <pageSetup paperSize="8" scale="2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Information" ma:contentTypeID="0x010100028D52C9A5433B438C8A1988457E255700D9B395690F174641AF4B34CAE682B659" ma:contentTypeVersion="18" ma:contentTypeDescription="This is for internal and external Ofgem information." ma:contentTypeScope="" ma:versionID="78784f241bf1ea745aa05be51cbcd6aa">
  <xsd:schema xmlns:xsd="http://www.w3.org/2001/XMLSchema" xmlns:p="http://schemas.microsoft.com/office/2006/metadata/properties" xmlns:ns2="eecedeb9-13b3-4e62-b003-046c92e1668a" xmlns:ns3="http://schemas.microsoft.com/sharepoint/v3/fields" targetNamespace="http://schemas.microsoft.com/office/2006/metadata/properties" ma:root="true" ma:fieldsID="95428d554f7d9319d6a14edb74baebae" ns2:_="" ns3:_="">
    <xsd:import namespace="eecedeb9-13b3-4e62-b003-046c92e1668a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Organisation" minOccurs="0"/>
                <xsd:element ref="ns2:_x003a_" minOccurs="0"/>
                <xsd:element ref="ns2:_x003a__x003a_" minOccurs="0"/>
                <xsd:element ref="ns3:_Status" minOccurs="0"/>
                <xsd:element ref="ns2:Classification"/>
                <xsd:element ref="ns2:Descripto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eecedeb9-13b3-4e62-b003-046c92e1668a" elementFormDefault="qualified">
    <xsd:import namespace="http://schemas.microsoft.com/office/2006/documentManagement/types"/>
    <xsd:element name="Organisation" ma:index="8" nillable="true" ma:displayName="Organisation" ma:default="Choose an Organisation" ma:description="Choose from the drop-down menu or fill in a value" ma:format="Dropdown" ma:internalName="Organisation">
      <xsd:simpleType>
        <xsd:union memberTypes="dms:Text">
          <xsd:simpleType>
            <xsd:restriction base="dms:Choice">
              <xsd:enumeration value="Choose an Organisation"/>
              <xsd:enumeration value="Assoc Elec Producers"/>
              <xsd:enumeration value="Atomic Energy Auth"/>
              <xsd:enumeration value="BERR"/>
              <xsd:enumeration value="British Energy"/>
              <xsd:enumeration value="Brit Wind Energy Assoc"/>
              <xsd:enumeration value="Building Research Est"/>
              <xsd:enumeration value="Carbon Trust"/>
              <xsd:enumeration value="Cavendish"/>
              <xsd:enumeration value="Centrica"/>
              <xsd:enumeration value="Central Networks"/>
              <xsd:enumeration value="CE"/>
              <xsd:enumeration value="CEER"/>
              <xsd:enumeration value="CHPA"/>
              <xsd:enumeration value="Competition Commission"/>
              <xsd:enumeration value="DCLG"/>
              <xsd:enumeration value="DCUSA Ltd"/>
              <xsd:enumeration value="DECC"/>
              <xsd:enumeration value="DEFRA"/>
              <xsd:enumeration value="DETI (Northern Ireland)"/>
              <xsd:enumeration value="European Commission"/>
              <xsd:enumeration value="EdF"/>
              <xsd:enumeration value="Elec DNO"/>
              <xsd:enumeration value="ELEXON"/>
              <xsd:enumeration value="eon"/>
              <xsd:enumeration value="Electricity North West"/>
              <xsd:enumeration value="Energy Networks Association"/>
              <xsd:enumeration value="Energy Retail Association"/>
              <xsd:enumeration value="Energy Saving Trust"/>
              <xsd:enumeration value="energywatch"/>
              <xsd:enumeration value="ERGEG"/>
              <xsd:enumeration value="Ernst &amp; Young"/>
              <xsd:enumeration value="ESTA"/>
              <xsd:enumeration value="Gas DNs"/>
              <xsd:enumeration value="Gas Forum"/>
              <xsd:enumeration value="Gaz de France"/>
              <xsd:enumeration value="Government"/>
              <xsd:enumeration value="HM Revenue &amp; Customs"/>
              <xsd:enumeration value="HM Treasury"/>
              <xsd:enumeration value="House of Commons"/>
              <xsd:enumeration value="HSE"/>
              <xsd:enumeration value="IDNO"/>
              <xsd:enumeration value="IGT"/>
              <xsd:enumeration value="National Grid Gas"/>
              <xsd:enumeration value="National Grid Elec"/>
              <xsd:enumeration value="nPower"/>
              <xsd:enumeration value="NWOperators"/>
              <xsd:enumeration value="NEDL &amp;  YEDL"/>
              <xsd:enumeration value="Northern Gas Networks"/>
              <xsd:enumeration value="OFGEM"/>
              <xsd:enumeration value="OFREG"/>
              <xsd:enumeration value="OFT"/>
              <xsd:enumeration value="Parity"/>
              <xsd:enumeration value="Parl Renew &amp; Sustain Energy Grp"/>
              <xsd:enumeration value="Renewble Energy Assoc"/>
              <xsd:enumeration value="RWE"/>
              <xsd:enumeration value="Scotia Gas Networks"/>
              <xsd:enumeration value="Scottish and Southern"/>
              <xsd:enumeration value="Scottish Executive"/>
              <xsd:enumeration value="Scottish Power"/>
              <xsd:enumeration value="SmartestEnergy"/>
              <xsd:enumeration value="Suppliers"/>
              <xsd:enumeration value="UK Power Networks"/>
              <xsd:enumeration value="Wales &amp; West Utilities"/>
              <xsd:enumeration value="Welsh Assembly"/>
              <xsd:enumeration value="WPD"/>
              <xsd:enumeration value="Xoserve"/>
              <xsd:enumeration value="-"/>
            </xsd:restriction>
          </xsd:simpleType>
        </xsd:union>
      </xsd:simpleType>
    </xsd:element>
    <xsd:element name="_x003a_" ma:index="9" nillable="true" ma:displayName=":" ma:default="" ma:description="To group documents together eg Responses with a Consultation Doc.  The format is Main Document Publication Date as YYYY/MM/DD - Main Document Title - Ref No &#10;(keep the Title part short and use copy and paste to ensure grouping works - check in Publication view)" ma:internalName="_x003A_">
      <xsd:simpleType>
        <xsd:restriction base="dms:Text">
          <xsd:maxLength value="255"/>
        </xsd:restriction>
      </xsd:simpleType>
    </xsd:element>
    <xsd:element name="_x003a__x003a_" ma:index="10" nillable="true" ma:displayName="::" ma:default="-Main Document" ma:description="Used to place Subsidiary Documents and Responses as 'children' to the Main Document, with Subsidiary Documents first" ma:format="Dropdown" ma:internalName="_x003A__x003A_">
      <xsd:simpleType>
        <xsd:restriction base="dms:Choice">
          <xsd:enumeration value="-Main Document"/>
          <xsd:enumeration value="-Subsidiary Document"/>
          <xsd:enumeration value="Response"/>
        </xsd:restriction>
      </xsd:simpleType>
    </xsd:element>
    <xsd:element name="Classification" ma:index="12" ma:displayName="Classification" ma:default="Unclassified" ma:format="Dropdown" ma:internalName="Classification">
      <xsd:simpleType>
        <xsd:restriction base="dms:Choice">
          <xsd:enumeration value="Unclassified"/>
          <xsd:enumeration value="Protect"/>
          <xsd:enumeration value="Restricted"/>
        </xsd:restriction>
      </xsd:simpleType>
    </xsd:element>
    <xsd:element name="Descriptor" ma:index="13" nillable="true" ma:displayName="Descriptor" ma:format="Dropdown" ma:internalName="Descriptor">
      <xsd:simpleType>
        <xsd:restriction base="dms:Choice">
          <xsd:enumeration value="Commercial"/>
          <xsd:enumeration value="Management"/>
          <xsd:enumeration value="Market Sensitive"/>
          <xsd:enumeration value="Staff"/>
        </xsd:restriction>
      </xsd:simple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tatus" ma:index="11" nillable="true" ma:displayName="Status" ma:default="Draft" ma:description="Choose the appropriate status from the drop-down" ma:format="Dropdown" ma:internalName="_Status">
      <xsd:simpleType>
        <xsd:restriction base="dms:Choice">
          <xsd:enumeration value="Draft"/>
          <xsd:enumeration value="For comment"/>
          <xsd:enumeration value="Peer Reviewed"/>
          <xsd:enumeration value="Head of Dept Reviewed"/>
          <xsd:enumeration value="Legally Reviewed"/>
          <xsd:enumeration value="MD Approved"/>
          <xsd:enumeration value="Final not for Registry"/>
          <xsd:enumeration value="Final and Sent to Registry"/>
          <xsd:enumeration value="Published"/>
          <xsd:enumeration value="For deletion review"/>
          <xsd:enumeration value="External Draft"/>
          <xsd:enumeration value="External for comment"/>
          <xsd:enumeration value="External for action"/>
          <xsd:enumeration value="External Final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Classification xmlns="eecedeb9-13b3-4e62-b003-046c92e1668a">Unclassified</Classification>
    <_Status xmlns="http://schemas.microsoft.com/sharepoint/v3/fields">Draft</_Status>
    <_x003a_ xmlns="eecedeb9-13b3-4e62-b003-046c92e1668a" xsi:nil="true"/>
    <Organisation xmlns="eecedeb9-13b3-4e62-b003-046c92e1668a">Choose an Organisation</Organisation>
    <_x003a__x003a_ xmlns="eecedeb9-13b3-4e62-b003-046c92e1668a">-Main Document</_x003a__x003a_>
    <Descriptor xmlns="eecedeb9-13b3-4e62-b003-046c92e1668a" xsi:nil="true"/>
  </documentManagement>
</p:properties>
</file>

<file path=customXml/itemProps1.xml><?xml version="1.0" encoding="utf-8"?>
<ds:datastoreItem xmlns:ds="http://schemas.openxmlformats.org/officeDocument/2006/customXml" ds:itemID="{AF94283D-95B9-4B1D-AFB6-CCF06BDF7253}"/>
</file>

<file path=customXml/itemProps2.xml><?xml version="1.0" encoding="utf-8"?>
<ds:datastoreItem xmlns:ds="http://schemas.openxmlformats.org/officeDocument/2006/customXml" ds:itemID="{DC86AB09-DF1B-44BA-AC26-AF0BE74F3B2A}"/>
</file>

<file path=customXml/itemProps3.xml><?xml version="1.0" encoding="utf-8"?>
<ds:datastoreItem xmlns:ds="http://schemas.openxmlformats.org/officeDocument/2006/customXml" ds:itemID="{68CC6FE4-E419-47AD-A150-7D1C9797F6E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Close Out</vt:lpstr>
      <vt:lpstr>Reconciled Sett Data</vt:lpstr>
      <vt:lpstr>Annual Incentive Data</vt:lpstr>
      <vt:lpstr>Annual Incentive Restatement</vt:lpstr>
      <vt:lpstr>Approach C SF Normalisation</vt:lpstr>
      <vt:lpstr>Approach C R1RFAbnormality</vt:lpstr>
    </vt:vector>
  </TitlesOfParts>
  <Company>Electricity North West Limited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Backing calculations ENWL v1</dc:title>
  <dc:creator>Michael Attree</dc:creator>
  <cp:lastModifiedBy>Tim Aldridge</cp:lastModifiedBy>
  <cp:lastPrinted>2013-08-01T14:41:16Z</cp:lastPrinted>
  <dcterms:created xsi:type="dcterms:W3CDTF">2013-07-17T15:44:00Z</dcterms:created>
  <dcterms:modified xsi:type="dcterms:W3CDTF">2013-09-11T16:42:47Z</dcterms:modified>
  <cp:contentType>Information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0x010100028D52C9A5433B438C8A1988457E255700D9B395690F174641AF4B34CAE682B659</vt:lpwstr>
  </property>
</Properties>
</file>