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7" i="1"/>
  <c r="P34"/>
  <c r="O34"/>
  <c r="N34"/>
  <c r="L7"/>
  <c r="F41"/>
  <c r="K7"/>
  <c r="E27" s="1"/>
  <c r="K8"/>
  <c r="E28" s="1"/>
  <c r="K9"/>
  <c r="K10"/>
  <c r="E30" s="1"/>
  <c r="K11"/>
  <c r="E31" s="1"/>
  <c r="K12"/>
  <c r="E32" s="1"/>
  <c r="K13"/>
  <c r="K14"/>
  <c r="E34" s="1"/>
  <c r="K15"/>
  <c r="E35" s="1"/>
  <c r="K16"/>
  <c r="E36" s="1"/>
  <c r="K17"/>
  <c r="K18"/>
  <c r="E38" s="1"/>
  <c r="K19"/>
  <c r="E39" s="1"/>
  <c r="K20"/>
  <c r="E40" s="1"/>
  <c r="J21"/>
  <c r="F60"/>
  <c r="D3"/>
  <c r="E3"/>
  <c r="F3"/>
  <c r="C3"/>
  <c r="D20"/>
  <c r="D19"/>
  <c r="D18"/>
  <c r="C38" s="1"/>
  <c r="D17"/>
  <c r="D16"/>
  <c r="D15"/>
  <c r="D14"/>
  <c r="C34" s="1"/>
  <c r="D13"/>
  <c r="D12"/>
  <c r="D11"/>
  <c r="D10"/>
  <c r="C30" s="1"/>
  <c r="D9"/>
  <c r="D8"/>
  <c r="D7"/>
  <c r="K40"/>
  <c r="K39"/>
  <c r="K38"/>
  <c r="K37"/>
  <c r="J74"/>
  <c r="K34"/>
  <c r="K33"/>
  <c r="K30"/>
  <c r="K29"/>
  <c r="K46"/>
  <c r="C39" l="1"/>
  <c r="D39" s="1"/>
  <c r="E37"/>
  <c r="C35"/>
  <c r="D35" s="1"/>
  <c r="E33"/>
  <c r="C31"/>
  <c r="D31" s="1"/>
  <c r="E29"/>
  <c r="C27"/>
  <c r="I27" s="1"/>
  <c r="D38"/>
  <c r="C37"/>
  <c r="D37" s="1"/>
  <c r="D34"/>
  <c r="C33"/>
  <c r="D33" s="1"/>
  <c r="D30"/>
  <c r="C29"/>
  <c r="D29" s="1"/>
  <c r="C40"/>
  <c r="D40" s="1"/>
  <c r="C36"/>
  <c r="D36" s="1"/>
  <c r="C32"/>
  <c r="D32" s="1"/>
  <c r="C28"/>
  <c r="D28" s="1"/>
  <c r="L20"/>
  <c r="L16"/>
  <c r="L12"/>
  <c r="L8"/>
  <c r="L17"/>
  <c r="L13"/>
  <c r="L9"/>
  <c r="L18"/>
  <c r="D76" s="1"/>
  <c r="I76" s="1"/>
  <c r="L14"/>
  <c r="D72" s="1"/>
  <c r="L10"/>
  <c r="E68" s="1"/>
  <c r="L19"/>
  <c r="L15"/>
  <c r="L11"/>
  <c r="K21"/>
  <c r="J38"/>
  <c r="J32"/>
  <c r="E72"/>
  <c r="C65"/>
  <c r="H65" s="1"/>
  <c r="M65" s="1"/>
  <c r="K74"/>
  <c r="P74" s="1"/>
  <c r="J73"/>
  <c r="K70"/>
  <c r="K66"/>
  <c r="J65"/>
  <c r="J76"/>
  <c r="K73"/>
  <c r="K69"/>
  <c r="K65"/>
  <c r="K76"/>
  <c r="J75"/>
  <c r="J71"/>
  <c r="J67"/>
  <c r="K75"/>
  <c r="K71"/>
  <c r="K67"/>
  <c r="K56"/>
  <c r="K52"/>
  <c r="K48"/>
  <c r="K59"/>
  <c r="K55"/>
  <c r="K51"/>
  <c r="K47"/>
  <c r="K58"/>
  <c r="K54"/>
  <c r="K50"/>
  <c r="K57"/>
  <c r="K53"/>
  <c r="K49"/>
  <c r="C76"/>
  <c r="H76" s="1"/>
  <c r="M76" s="1"/>
  <c r="C72"/>
  <c r="H72" s="1"/>
  <c r="M72" s="1"/>
  <c r="C68"/>
  <c r="H68" s="1"/>
  <c r="M68" s="1"/>
  <c r="K27"/>
  <c r="C77"/>
  <c r="H77" s="1"/>
  <c r="M77" s="1"/>
  <c r="C73"/>
  <c r="H73" s="1"/>
  <c r="M73" s="1"/>
  <c r="C69"/>
  <c r="H69" s="1"/>
  <c r="M69" s="1"/>
  <c r="C78"/>
  <c r="H78" s="1"/>
  <c r="M78" s="1"/>
  <c r="C74"/>
  <c r="H74" s="1"/>
  <c r="M74" s="1"/>
  <c r="C70"/>
  <c r="H70" s="1"/>
  <c r="M70" s="1"/>
  <c r="C66"/>
  <c r="H66" s="1"/>
  <c r="M66" s="1"/>
  <c r="J40"/>
  <c r="P40" s="1"/>
  <c r="J39"/>
  <c r="P39" s="1"/>
  <c r="J36"/>
  <c r="J35"/>
  <c r="J34"/>
  <c r="J31"/>
  <c r="J30"/>
  <c r="J28"/>
  <c r="C75"/>
  <c r="H75" s="1"/>
  <c r="M75" s="1"/>
  <c r="C71"/>
  <c r="H71" s="1"/>
  <c r="M71" s="1"/>
  <c r="C67"/>
  <c r="H67" s="1"/>
  <c r="M67" s="1"/>
  <c r="K36"/>
  <c r="K35"/>
  <c r="K32"/>
  <c r="K31"/>
  <c r="K28"/>
  <c r="C46"/>
  <c r="H46" s="1"/>
  <c r="M46" s="1"/>
  <c r="C56"/>
  <c r="H56" s="1"/>
  <c r="M56" s="1"/>
  <c r="C52"/>
  <c r="H52" s="1"/>
  <c r="M52" s="1"/>
  <c r="C48"/>
  <c r="H48" s="1"/>
  <c r="M48" s="1"/>
  <c r="C57"/>
  <c r="H57" s="1"/>
  <c r="M57" s="1"/>
  <c r="C53"/>
  <c r="H53" s="1"/>
  <c r="M53" s="1"/>
  <c r="C49"/>
  <c r="H49" s="1"/>
  <c r="M49" s="1"/>
  <c r="J27"/>
  <c r="C58"/>
  <c r="H58" s="1"/>
  <c r="M58" s="1"/>
  <c r="C54"/>
  <c r="H54" s="1"/>
  <c r="M54" s="1"/>
  <c r="C50"/>
  <c r="H50" s="1"/>
  <c r="M50" s="1"/>
  <c r="C59"/>
  <c r="H59" s="1"/>
  <c r="M59" s="1"/>
  <c r="C55"/>
  <c r="H55" s="1"/>
  <c r="M55" s="1"/>
  <c r="C51"/>
  <c r="H51" s="1"/>
  <c r="M51" s="1"/>
  <c r="C47"/>
  <c r="H47" s="1"/>
  <c r="M47" s="1"/>
  <c r="H38"/>
  <c r="M38" s="1"/>
  <c r="H34"/>
  <c r="M34" s="1"/>
  <c r="H30"/>
  <c r="M30" s="1"/>
  <c r="J33"/>
  <c r="H39"/>
  <c r="M39" s="1"/>
  <c r="H35"/>
  <c r="M35" s="1"/>
  <c r="H31"/>
  <c r="M31" s="1"/>
  <c r="H40"/>
  <c r="M40" s="1"/>
  <c r="H36"/>
  <c r="M36" s="1"/>
  <c r="H32"/>
  <c r="M32" s="1"/>
  <c r="H28"/>
  <c r="M28" s="1"/>
  <c r="J37"/>
  <c r="J29"/>
  <c r="H37"/>
  <c r="M37" s="1"/>
  <c r="H33"/>
  <c r="M33" s="1"/>
  <c r="H29"/>
  <c r="M29" s="1"/>
  <c r="E49"/>
  <c r="D49"/>
  <c r="E53"/>
  <c r="J53" s="1"/>
  <c r="D53"/>
  <c r="I53" s="1"/>
  <c r="E57"/>
  <c r="D57"/>
  <c r="I57" s="1"/>
  <c r="D73"/>
  <c r="I73" s="1"/>
  <c r="D21"/>
  <c r="D74"/>
  <c r="I74" s="1"/>
  <c r="O74" s="1"/>
  <c r="C21"/>
  <c r="D75"/>
  <c r="I75" s="1"/>
  <c r="D71"/>
  <c r="I71" s="1"/>
  <c r="O71" s="1"/>
  <c r="D67"/>
  <c r="I67" s="1"/>
  <c r="E8"/>
  <c r="E12"/>
  <c r="E16"/>
  <c r="E20"/>
  <c r="E7"/>
  <c r="E11"/>
  <c r="E15"/>
  <c r="E19"/>
  <c r="E10"/>
  <c r="E14"/>
  <c r="E18"/>
  <c r="E9"/>
  <c r="E13"/>
  <c r="E17"/>
  <c r="F68" l="1"/>
  <c r="F72"/>
  <c r="D68"/>
  <c r="E41"/>
  <c r="D41"/>
  <c r="C41"/>
  <c r="P32"/>
  <c r="P71"/>
  <c r="O73"/>
  <c r="D77"/>
  <c r="I77" s="1"/>
  <c r="E77"/>
  <c r="J77" s="1"/>
  <c r="F77"/>
  <c r="K77" s="1"/>
  <c r="D70"/>
  <c r="I70" s="1"/>
  <c r="E70"/>
  <c r="J70" s="1"/>
  <c r="P70" s="1"/>
  <c r="D46"/>
  <c r="D65"/>
  <c r="I65" s="1"/>
  <c r="O65" s="1"/>
  <c r="I38"/>
  <c r="N38" s="1"/>
  <c r="E66"/>
  <c r="J66" s="1"/>
  <c r="P66" s="1"/>
  <c r="D66"/>
  <c r="I66" s="1"/>
  <c r="N66" s="1"/>
  <c r="E69"/>
  <c r="J69" s="1"/>
  <c r="P69" s="1"/>
  <c r="D69"/>
  <c r="D78"/>
  <c r="I78" s="1"/>
  <c r="N78" s="1"/>
  <c r="E78"/>
  <c r="J78" s="1"/>
  <c r="F78"/>
  <c r="K78" s="1"/>
  <c r="I30"/>
  <c r="N30" s="1"/>
  <c r="I36"/>
  <c r="N36" s="1"/>
  <c r="I31"/>
  <c r="N31" s="1"/>
  <c r="O75"/>
  <c r="O67"/>
  <c r="P67"/>
  <c r="P76"/>
  <c r="P73"/>
  <c r="I69"/>
  <c r="N69" s="1"/>
  <c r="C79"/>
  <c r="H79" s="1"/>
  <c r="M79" s="1"/>
  <c r="P75"/>
  <c r="P65"/>
  <c r="P35"/>
  <c r="P31"/>
  <c r="K60"/>
  <c r="N76"/>
  <c r="O76"/>
  <c r="J57"/>
  <c r="O57" s="1"/>
  <c r="I49"/>
  <c r="N49" s="1"/>
  <c r="N71"/>
  <c r="N74"/>
  <c r="N73"/>
  <c r="N53"/>
  <c r="J49"/>
  <c r="P49" s="1"/>
  <c r="N75"/>
  <c r="N67"/>
  <c r="P29"/>
  <c r="P37"/>
  <c r="P33"/>
  <c r="C60"/>
  <c r="H60" s="1"/>
  <c r="M60" s="1"/>
  <c r="O53"/>
  <c r="P28"/>
  <c r="P36"/>
  <c r="P53"/>
  <c r="P38"/>
  <c r="K41"/>
  <c r="P30"/>
  <c r="N57"/>
  <c r="H27"/>
  <c r="M27" s="1"/>
  <c r="O27"/>
  <c r="P27"/>
  <c r="I28"/>
  <c r="N28" s="1"/>
  <c r="I35"/>
  <c r="N35" s="1"/>
  <c r="I40"/>
  <c r="N40" s="1"/>
  <c r="I34"/>
  <c r="I37"/>
  <c r="N37" s="1"/>
  <c r="I33"/>
  <c r="N33" s="1"/>
  <c r="I32"/>
  <c r="N32" s="1"/>
  <c r="I39"/>
  <c r="N39" s="1"/>
  <c r="I29"/>
  <c r="N29" s="1"/>
  <c r="J41"/>
  <c r="H41"/>
  <c r="M41" s="1"/>
  <c r="E21"/>
  <c r="D56"/>
  <c r="E56"/>
  <c r="J56" s="1"/>
  <c r="D52"/>
  <c r="E52"/>
  <c r="J52" s="1"/>
  <c r="E47"/>
  <c r="J47" s="1"/>
  <c r="D47"/>
  <c r="J72"/>
  <c r="K72"/>
  <c r="E46"/>
  <c r="J46" s="1"/>
  <c r="L21"/>
  <c r="E55"/>
  <c r="J55" s="1"/>
  <c r="D55"/>
  <c r="D50"/>
  <c r="E50"/>
  <c r="J50" s="1"/>
  <c r="E51"/>
  <c r="J51" s="1"/>
  <c r="D51"/>
  <c r="D58"/>
  <c r="E58"/>
  <c r="J58" s="1"/>
  <c r="D48"/>
  <c r="E48"/>
  <c r="J48" s="1"/>
  <c r="E59"/>
  <c r="J59" s="1"/>
  <c r="D59"/>
  <c r="J68"/>
  <c r="K68"/>
  <c r="D54"/>
  <c r="E54"/>
  <c r="J54" s="1"/>
  <c r="O66" l="1"/>
  <c r="N70"/>
  <c r="O70"/>
  <c r="N65"/>
  <c r="P77"/>
  <c r="P78"/>
  <c r="O69"/>
  <c r="N77"/>
  <c r="O77"/>
  <c r="O78"/>
  <c r="O49"/>
  <c r="I68"/>
  <c r="O68" s="1"/>
  <c r="I72"/>
  <c r="N72" s="1"/>
  <c r="P57"/>
  <c r="I59"/>
  <c r="N59" s="1"/>
  <c r="I58"/>
  <c r="N58" s="1"/>
  <c r="I50"/>
  <c r="N50" s="1"/>
  <c r="P72"/>
  <c r="I52"/>
  <c r="N52" s="1"/>
  <c r="I54"/>
  <c r="N54" s="1"/>
  <c r="I56"/>
  <c r="N56" s="1"/>
  <c r="O36"/>
  <c r="I46"/>
  <c r="N46" s="1"/>
  <c r="I48"/>
  <c r="N48" s="1"/>
  <c r="P68"/>
  <c r="I51"/>
  <c r="N51" s="1"/>
  <c r="I55"/>
  <c r="N55" s="1"/>
  <c r="I47"/>
  <c r="O47" s="1"/>
  <c r="O40"/>
  <c r="P54"/>
  <c r="P48"/>
  <c r="P52"/>
  <c r="P59"/>
  <c r="P58"/>
  <c r="P50"/>
  <c r="P47"/>
  <c r="O39"/>
  <c r="O32"/>
  <c r="O30"/>
  <c r="O29"/>
  <c r="P51"/>
  <c r="P55"/>
  <c r="P56"/>
  <c r="O33"/>
  <c r="P46"/>
  <c r="O31"/>
  <c r="O38"/>
  <c r="N27"/>
  <c r="O35"/>
  <c r="O28"/>
  <c r="P41"/>
  <c r="O37"/>
  <c r="I41"/>
  <c r="N41" s="1"/>
  <c r="D79"/>
  <c r="D60"/>
  <c r="F79"/>
  <c r="K79" s="1"/>
  <c r="E60"/>
  <c r="J60" s="1"/>
  <c r="E79"/>
  <c r="J79" s="1"/>
  <c r="O58" l="1"/>
  <c r="O59"/>
  <c r="O72"/>
  <c r="O46"/>
  <c r="O55"/>
  <c r="O51"/>
  <c r="O54"/>
  <c r="N68"/>
  <c r="I79"/>
  <c r="N79" s="1"/>
  <c r="O48"/>
  <c r="O56"/>
  <c r="O50"/>
  <c r="N47"/>
  <c r="P79"/>
  <c r="O52"/>
  <c r="I60"/>
  <c r="N60" s="1"/>
  <c r="O41"/>
  <c r="P60"/>
  <c r="O79" l="1"/>
  <c r="O60"/>
</calcChain>
</file>

<file path=xl/sharedStrings.xml><?xml version="1.0" encoding="utf-8"?>
<sst xmlns="http://schemas.openxmlformats.org/spreadsheetml/2006/main" count="175" uniqueCount="48">
  <si>
    <t xml:space="preserve">DNO </t>
  </si>
  <si>
    <t>ENWL</t>
  </si>
  <si>
    <t>NPgN</t>
  </si>
  <si>
    <t>NPgY</t>
  </si>
  <si>
    <t>EPN</t>
  </si>
  <si>
    <t>LPN</t>
  </si>
  <si>
    <t>SPN</t>
  </si>
  <si>
    <t>WMID</t>
  </si>
  <si>
    <t>EMID</t>
  </si>
  <si>
    <t>SWALES</t>
  </si>
  <si>
    <t>SWEST</t>
  </si>
  <si>
    <t>SPD</t>
  </si>
  <si>
    <t>SPMW</t>
  </si>
  <si>
    <t>SSEH</t>
  </si>
  <si>
    <t>SSES</t>
  </si>
  <si>
    <t>NPg</t>
  </si>
  <si>
    <t>UKPN</t>
  </si>
  <si>
    <t>WPD</t>
  </si>
  <si>
    <t>SP</t>
  </si>
  <si>
    <t>SSE</t>
  </si>
  <si>
    <t>DNO Group</t>
  </si>
  <si>
    <t>2013/14 Base Allowed Revenue</t>
  </si>
  <si>
    <t>2013/14 PPL Assumption</t>
  </si>
  <si>
    <t>2013/14 PPL tariff effect</t>
  </si>
  <si>
    <t>Ofgem PPL Values (09/10 prices)</t>
  </si>
  <si>
    <t>2013/14 PPL Effect</t>
  </si>
  <si>
    <t>2014/15 PPL Effect</t>
  </si>
  <si>
    <t>2015/16 PPL Effect</t>
  </si>
  <si>
    <t>2016/17 PPL Effect</t>
  </si>
  <si>
    <t>Ofgem PPL Values (13/14 prices)</t>
  </si>
  <si>
    <t>2009/10</t>
  </si>
  <si>
    <t>2010/11</t>
  </si>
  <si>
    <t>2011/12</t>
  </si>
  <si>
    <t>2012/13</t>
  </si>
  <si>
    <t>2013/14</t>
  </si>
  <si>
    <t>RPI</t>
  </si>
  <si>
    <t>Ofgem PPL Values (13/14 prices) incl. 13/14 assumption</t>
  </si>
  <si>
    <t>TOTAL</t>
  </si>
  <si>
    <t>Effective PPL Values</t>
  </si>
  <si>
    <t>2014/15 (incl. unwinding of 13/14)</t>
  </si>
  <si>
    <t>2015/16</t>
  </si>
  <si>
    <t>2016/17</t>
  </si>
  <si>
    <t>Tariff Profiles</t>
  </si>
  <si>
    <t>2014/15</t>
  </si>
  <si>
    <t>Table 1: Ofgem Approach</t>
  </si>
  <si>
    <t>Table 2: Suggested Approach 1</t>
  </si>
  <si>
    <t>Table 3: Suggested Approach 2</t>
  </si>
  <si>
    <t>Revenue Profiles (13/14 Base Revenue + PPL)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</si>
</sst>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"/>
    <numFmt numFmtId="165" formatCode="0.0%"/>
    <numFmt numFmtId="166" formatCode="_-* #,##0.0_-;\-* #,##0.0_-;_-* &quot;-&quot;??_-;_-@_-"/>
    <numFmt numFmtId="167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43" fontId="3" fillId="0" borderId="0" xfId="0" applyNumberFormat="1" applyFont="1"/>
    <xf numFmtId="165" fontId="3" fillId="0" borderId="0" xfId="0" applyNumberFormat="1" applyFont="1"/>
    <xf numFmtId="0" fontId="0" fillId="0" borderId="5" xfId="0" applyBorder="1"/>
    <xf numFmtId="43" fontId="0" fillId="0" borderId="0" xfId="0" applyNumberFormat="1" applyBorder="1"/>
    <xf numFmtId="165" fontId="0" fillId="0" borderId="6" xfId="1" applyNumberFormat="1" applyFont="1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6" xfId="0" applyBorder="1"/>
    <xf numFmtId="0" fontId="3" fillId="0" borderId="10" xfId="0" applyFont="1" applyBorder="1"/>
    <xf numFmtId="0" fontId="3" fillId="0" borderId="12" xfId="0" applyFont="1" applyBorder="1"/>
    <xf numFmtId="43" fontId="3" fillId="0" borderId="11" xfId="0" applyNumberFormat="1" applyFont="1" applyBorder="1"/>
    <xf numFmtId="165" fontId="3" fillId="0" borderId="12" xfId="1" applyNumberFormat="1" applyFont="1" applyBorder="1"/>
    <xf numFmtId="4" fontId="0" fillId="0" borderId="6" xfId="1" applyNumberFormat="1" applyFont="1" applyBorder="1"/>
    <xf numFmtId="4" fontId="3" fillId="0" borderId="12" xfId="1" applyNumberFormat="1" applyFont="1" applyBorder="1"/>
    <xf numFmtId="164" fontId="0" fillId="0" borderId="0" xfId="0" applyNumberFormat="1" applyBorder="1"/>
    <xf numFmtId="164" fontId="2" fillId="0" borderId="6" xfId="0" applyNumberFormat="1" applyFont="1" applyBorder="1"/>
    <xf numFmtId="0" fontId="0" fillId="0" borderId="7" xfId="0" applyBorder="1"/>
    <xf numFmtId="165" fontId="0" fillId="0" borderId="8" xfId="1" applyNumberFormat="1" applyFont="1" applyBorder="1"/>
    <xf numFmtId="165" fontId="2" fillId="0" borderId="9" xfId="1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1" xfId="0" applyBorder="1"/>
    <xf numFmtId="0" fontId="4" fillId="0" borderId="13" xfId="0" applyFont="1" applyBorder="1"/>
    <xf numFmtId="0" fontId="0" fillId="0" borderId="14" xfId="0" applyBorder="1"/>
    <xf numFmtId="0" fontId="3" fillId="0" borderId="0" xfId="0" applyFont="1" applyBorder="1"/>
    <xf numFmtId="43" fontId="3" fillId="0" borderId="0" xfId="0" applyNumberFormat="1" applyFont="1" applyBorder="1"/>
    <xf numFmtId="165" fontId="3" fillId="0" borderId="0" xfId="1" applyNumberFormat="1" applyFont="1" applyBorder="1"/>
    <xf numFmtId="4" fontId="3" fillId="0" borderId="0" xfId="1" applyNumberFormat="1" applyFont="1" applyBorder="1"/>
    <xf numFmtId="43" fontId="0" fillId="0" borderId="5" xfId="0" applyNumberFormat="1" applyBorder="1"/>
    <xf numFmtId="2" fontId="0" fillId="0" borderId="0" xfId="0" applyNumberFormat="1" applyBorder="1"/>
    <xf numFmtId="2" fontId="0" fillId="0" borderId="6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43" fontId="3" fillId="0" borderId="10" xfId="0" applyNumberFormat="1" applyFont="1" applyBorder="1"/>
    <xf numFmtId="43" fontId="3" fillId="0" borderId="12" xfId="0" applyNumberFormat="1" applyFont="1" applyBorder="1"/>
    <xf numFmtId="165" fontId="3" fillId="0" borderId="10" xfId="0" applyNumberFormat="1" applyFont="1" applyBorder="1"/>
    <xf numFmtId="165" fontId="3" fillId="0" borderId="11" xfId="0" applyNumberFormat="1" applyFont="1" applyBorder="1"/>
    <xf numFmtId="165" fontId="3" fillId="0" borderId="12" xfId="0" applyNumberFormat="1" applyFont="1" applyBorder="1"/>
    <xf numFmtId="0" fontId="0" fillId="0" borderId="4" xfId="0" applyBorder="1"/>
    <xf numFmtId="0" fontId="0" fillId="0" borderId="9" xfId="0" applyBorder="1"/>
    <xf numFmtId="0" fontId="5" fillId="0" borderId="2" xfId="0" applyFont="1" applyBorder="1"/>
    <xf numFmtId="166" fontId="3" fillId="0" borderId="11" xfId="0" applyNumberFormat="1" applyFont="1" applyBorder="1"/>
    <xf numFmtId="167" fontId="3" fillId="0" borderId="11" xfId="0" applyNumberFormat="1" applyFont="1" applyBorder="1"/>
    <xf numFmtId="167" fontId="3" fillId="0" borderId="10" xfId="0" applyNumberFormat="1" applyFont="1" applyBorder="1"/>
    <xf numFmtId="167" fontId="3" fillId="0" borderId="12" xfId="0" applyNumberFormat="1" applyFont="1" applyBorder="1"/>
    <xf numFmtId="166" fontId="0" fillId="0" borderId="0" xfId="0" applyNumberFormat="1" applyBorder="1"/>
    <xf numFmtId="167" fontId="0" fillId="0" borderId="0" xfId="0" applyNumberFormat="1" applyBorder="1"/>
    <xf numFmtId="167" fontId="0" fillId="0" borderId="5" xfId="0" applyNumberFormat="1" applyBorder="1"/>
    <xf numFmtId="167" fontId="0" fillId="0" borderId="6" xfId="0" applyNumberForma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43" fontId="3" fillId="0" borderId="4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wnstream%20Transportation\Current%20Pricing\Elec\DCP%20066\Nov%202012%20update\DCP66%2011%202012%20review%20v0.1%20-%20PUBLISH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I"/>
      <sheetName val="Graph"/>
      <sheetName val="EDCM"/>
      <sheetName val="SUMMARY BY YEAR"/>
      <sheetName val="SUMMARY BY DNO"/>
      <sheetName val="Movements"/>
      <sheetName val="% Change is rev"/>
      <sheetName val="UKPN EPN"/>
      <sheetName val="UKPN LPN"/>
      <sheetName val="UKPN SPN"/>
      <sheetName val="NP NEDL"/>
      <sheetName val="NP YEDL"/>
      <sheetName val="WPD SWEB"/>
      <sheetName val="WPD SWALEC"/>
      <sheetName val="WPD WEST"/>
      <sheetName val="WPD EAST"/>
      <sheetName val="SSE - SEPD"/>
      <sheetName val="SSE - SHEPD"/>
      <sheetName val="SPD"/>
      <sheetName val="SPM"/>
      <sheetName val="ENW"/>
    </sheetNames>
    <sheetDataSet>
      <sheetData sheetId="0"/>
      <sheetData sheetId="1"/>
      <sheetData sheetId="2"/>
      <sheetData sheetId="3"/>
      <sheetData sheetId="4">
        <row r="15">
          <cell r="AI15">
            <v>-44.5</v>
          </cell>
          <cell r="AJ15">
            <v>-12</v>
          </cell>
          <cell r="AK15">
            <v>-45</v>
          </cell>
          <cell r="AL15">
            <v>12</v>
          </cell>
          <cell r="AM15">
            <v>1</v>
          </cell>
          <cell r="AN15">
            <v>0</v>
          </cell>
          <cell r="AO15">
            <v>0</v>
          </cell>
          <cell r="AP15">
            <v>-4.5999999999999996</v>
          </cell>
          <cell r="AQ15">
            <v>-3.4</v>
          </cell>
          <cell r="AR15">
            <v>0</v>
          </cell>
          <cell r="AS15">
            <v>0</v>
          </cell>
          <cell r="AT15">
            <v>8</v>
          </cell>
          <cell r="AU15">
            <v>6</v>
          </cell>
          <cell r="AV15">
            <v>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9"/>
  <sheetViews>
    <sheetView tabSelected="1" zoomScale="75" zoomScaleNormal="75" workbookViewId="0">
      <selection activeCell="N76" sqref="N76"/>
    </sheetView>
  </sheetViews>
  <sheetFormatPr defaultRowHeight="15"/>
  <cols>
    <col min="1" max="2" width="19" customWidth="1"/>
    <col min="3" max="3" width="14" customWidth="1"/>
    <col min="4" max="4" width="13.7109375" customWidth="1"/>
    <col min="5" max="5" width="16.7109375" customWidth="1"/>
    <col min="7" max="7" width="10.42578125" bestFit="1" customWidth="1"/>
    <col min="8" max="9" width="10.5703125" customWidth="1"/>
    <col min="10" max="11" width="13.85546875" customWidth="1"/>
    <col min="12" max="12" width="17.85546875" customWidth="1"/>
    <col min="13" max="16" width="10.5703125" customWidth="1"/>
  </cols>
  <sheetData>
    <row r="1" spans="1:12" ht="15.75" thickBot="1">
      <c r="A1" s="25"/>
      <c r="B1" s="23" t="s">
        <v>30</v>
      </c>
      <c r="C1" s="23" t="s">
        <v>31</v>
      </c>
      <c r="D1" s="23" t="s">
        <v>32</v>
      </c>
      <c r="E1" s="23" t="s">
        <v>33</v>
      </c>
      <c r="F1" s="24" t="s">
        <v>34</v>
      </c>
    </row>
    <row r="2" spans="1:12">
      <c r="A2" s="26" t="s">
        <v>35</v>
      </c>
      <c r="B2" s="18">
        <v>216.45000000000002</v>
      </c>
      <c r="C2" s="18">
        <v>215.61666666666667</v>
      </c>
      <c r="D2" s="18">
        <v>225.73333333333335</v>
      </c>
      <c r="E2" s="18">
        <v>237.43333333333331</v>
      </c>
      <c r="F2" s="19">
        <v>244.55633333333333</v>
      </c>
    </row>
    <row r="3" spans="1:12" ht="15.75" thickBot="1">
      <c r="A3" s="27"/>
      <c r="B3" s="21"/>
      <c r="C3" s="21">
        <f>C2/B2-1</f>
        <v>-3.8500038500038913E-3</v>
      </c>
      <c r="D3" s="21">
        <f t="shared" ref="D3:F3" si="0">D2/C2-1</f>
        <v>4.6919687717399849E-2</v>
      </c>
      <c r="E3" s="21">
        <f t="shared" si="0"/>
        <v>5.1831069108091876E-2</v>
      </c>
      <c r="F3" s="22">
        <f t="shared" si="0"/>
        <v>3.0000000000000027E-2</v>
      </c>
    </row>
    <row r="5" spans="1:12" ht="15.75" thickBot="1"/>
    <row r="6" spans="1:12" ht="45.75" thickBot="1">
      <c r="A6" s="7" t="s">
        <v>20</v>
      </c>
      <c r="B6" s="10" t="s">
        <v>0</v>
      </c>
      <c r="C6" s="8" t="s">
        <v>21</v>
      </c>
      <c r="D6" s="8" t="s">
        <v>22</v>
      </c>
      <c r="E6" s="9" t="s">
        <v>23</v>
      </c>
      <c r="H6" s="7" t="s">
        <v>20</v>
      </c>
      <c r="I6" s="10" t="s">
        <v>0</v>
      </c>
      <c r="J6" s="8" t="s">
        <v>24</v>
      </c>
      <c r="K6" s="8" t="s">
        <v>29</v>
      </c>
      <c r="L6" s="9" t="s">
        <v>36</v>
      </c>
    </row>
    <row r="7" spans="1:12">
      <c r="A7" s="4" t="s">
        <v>1</v>
      </c>
      <c r="B7" s="11" t="s">
        <v>1</v>
      </c>
      <c r="C7" s="53">
        <v>464.06797696438917</v>
      </c>
      <c r="D7" s="5">
        <f>'[1]SUMMARY BY DNO'!$AV$15</f>
        <v>1.9</v>
      </c>
      <c r="E7" s="6">
        <f>D7/C7</f>
        <v>4.0942277733285589E-3</v>
      </c>
      <c r="H7" s="4" t="s">
        <v>1</v>
      </c>
      <c r="I7" s="11" t="s">
        <v>1</v>
      </c>
      <c r="J7" s="5">
        <v>0.55000000000000004</v>
      </c>
      <c r="K7" s="5">
        <f t="shared" ref="K7:K20" si="1">J7*$F$2/$B$2</f>
        <v>0.62141826441826442</v>
      </c>
      <c r="L7" s="16">
        <f>-D7+K7</f>
        <v>-1.2785817355817355</v>
      </c>
    </row>
    <row r="8" spans="1:12">
      <c r="A8" s="4" t="s">
        <v>15</v>
      </c>
      <c r="B8" s="11" t="s">
        <v>2</v>
      </c>
      <c r="C8" s="53">
        <v>296.62455553138193</v>
      </c>
      <c r="D8" s="5">
        <f>'[1]SUMMARY BY DNO'!$AN$15</f>
        <v>0</v>
      </c>
      <c r="E8" s="6">
        <f t="shared" ref="E8:E21" si="2">D8/C8</f>
        <v>0</v>
      </c>
      <c r="H8" s="4" t="s">
        <v>15</v>
      </c>
      <c r="I8" s="11" t="s">
        <v>2</v>
      </c>
      <c r="J8" s="5">
        <v>-9.7200000000000006</v>
      </c>
      <c r="K8" s="5">
        <f t="shared" si="1"/>
        <v>-10.982155509355508</v>
      </c>
      <c r="L8" s="16">
        <f t="shared" ref="L8:L20" si="3">-D8+K8</f>
        <v>-10.982155509355508</v>
      </c>
    </row>
    <row r="9" spans="1:12">
      <c r="A9" s="4"/>
      <c r="B9" s="11" t="s">
        <v>3</v>
      </c>
      <c r="C9" s="53">
        <v>372.61834177502993</v>
      </c>
      <c r="D9" s="5">
        <f>'[1]SUMMARY BY DNO'!$AO$15</f>
        <v>0</v>
      </c>
      <c r="E9" s="6">
        <f t="shared" si="2"/>
        <v>0</v>
      </c>
      <c r="H9" s="4"/>
      <c r="I9" s="11" t="s">
        <v>3</v>
      </c>
      <c r="J9" s="5">
        <v>3.46</v>
      </c>
      <c r="K9" s="5">
        <f t="shared" si="1"/>
        <v>3.9092858088858082</v>
      </c>
      <c r="L9" s="16">
        <f t="shared" si="3"/>
        <v>3.9092858088858082</v>
      </c>
    </row>
    <row r="10" spans="1:12">
      <c r="A10" s="4" t="s">
        <v>16</v>
      </c>
      <c r="B10" s="11" t="s">
        <v>4</v>
      </c>
      <c r="C10" s="53">
        <v>526.4642903844599</v>
      </c>
      <c r="D10" s="5">
        <f>'[1]SUMMARY BY DNO'!$AK$15</f>
        <v>-45</v>
      </c>
      <c r="E10" s="6">
        <f t="shared" si="2"/>
        <v>-8.5475882831745245E-2</v>
      </c>
      <c r="H10" s="4" t="s">
        <v>16</v>
      </c>
      <c r="I10" s="11" t="s">
        <v>4</v>
      </c>
      <c r="J10" s="5">
        <v>-10.32</v>
      </c>
      <c r="K10" s="5">
        <f t="shared" si="1"/>
        <v>-11.660066343266342</v>
      </c>
      <c r="L10" s="16">
        <f t="shared" si="3"/>
        <v>33.339933656733656</v>
      </c>
    </row>
    <row r="11" spans="1:12">
      <c r="A11" s="4"/>
      <c r="B11" s="11" t="s">
        <v>5</v>
      </c>
      <c r="C11" s="53">
        <v>443.81505770044794</v>
      </c>
      <c r="D11" s="5">
        <f>'[1]SUMMARY BY DNO'!$AL$15</f>
        <v>12</v>
      </c>
      <c r="E11" s="6">
        <f t="shared" si="2"/>
        <v>2.7038289467184718E-2</v>
      </c>
      <c r="H11" s="4"/>
      <c r="I11" s="11" t="s">
        <v>5</v>
      </c>
      <c r="J11" s="5">
        <v>20.32</v>
      </c>
      <c r="K11" s="5">
        <f t="shared" si="1"/>
        <v>22.95858024178024</v>
      </c>
      <c r="L11" s="16">
        <f t="shared" si="3"/>
        <v>10.95858024178024</v>
      </c>
    </row>
    <row r="12" spans="1:12">
      <c r="A12" s="4"/>
      <c r="B12" s="11" t="s">
        <v>6</v>
      </c>
      <c r="C12" s="53">
        <v>363.43018755572399</v>
      </c>
      <c r="D12" s="5">
        <f>'[1]SUMMARY BY DNO'!$AM$15</f>
        <v>1</v>
      </c>
      <c r="E12" s="6">
        <f t="shared" si="2"/>
        <v>2.7515600911569077E-3</v>
      </c>
      <c r="H12" s="4"/>
      <c r="I12" s="11" t="s">
        <v>6</v>
      </c>
      <c r="J12" s="5">
        <v>12.85</v>
      </c>
      <c r="K12" s="5">
        <f t="shared" si="1"/>
        <v>14.518590359590359</v>
      </c>
      <c r="L12" s="16">
        <f t="shared" si="3"/>
        <v>13.518590359590359</v>
      </c>
    </row>
    <row r="13" spans="1:12">
      <c r="A13" s="4" t="s">
        <v>17</v>
      </c>
      <c r="B13" s="11" t="s">
        <v>7</v>
      </c>
      <c r="C13" s="53">
        <v>431.96916245655899</v>
      </c>
      <c r="D13" s="5">
        <f>'[1]SUMMARY BY DNO'!$AJ$15</f>
        <v>-12</v>
      </c>
      <c r="E13" s="6">
        <f t="shared" si="2"/>
        <v>-2.7779760786064863E-2</v>
      </c>
      <c r="H13" s="4" t="s">
        <v>17</v>
      </c>
      <c r="I13" s="11" t="s">
        <v>7</v>
      </c>
      <c r="J13" s="5">
        <v>-14.98</v>
      </c>
      <c r="K13" s="5">
        <f t="shared" si="1"/>
        <v>-16.925173819973818</v>
      </c>
      <c r="L13" s="16">
        <f t="shared" si="3"/>
        <v>-4.9251738199738178</v>
      </c>
    </row>
    <row r="14" spans="1:12">
      <c r="A14" s="4"/>
      <c r="B14" s="11" t="s">
        <v>8</v>
      </c>
      <c r="C14" s="53">
        <v>431.74270418004181</v>
      </c>
      <c r="D14" s="5">
        <f>'[1]SUMMARY BY DNO'!$AI$15</f>
        <v>-44.5</v>
      </c>
      <c r="E14" s="6">
        <f t="shared" si="2"/>
        <v>-0.10307064733036687</v>
      </c>
      <c r="H14" s="4"/>
      <c r="I14" s="11" t="s">
        <v>8</v>
      </c>
      <c r="J14" s="5">
        <v>-19.489999999999998</v>
      </c>
      <c r="K14" s="5">
        <f t="shared" si="1"/>
        <v>-22.020803588203584</v>
      </c>
      <c r="L14" s="16">
        <f t="shared" si="3"/>
        <v>22.479196411796416</v>
      </c>
    </row>
    <row r="15" spans="1:12">
      <c r="A15" s="4"/>
      <c r="B15" s="11" t="s">
        <v>9</v>
      </c>
      <c r="C15" s="53">
        <v>264.16357955731382</v>
      </c>
      <c r="D15" s="5">
        <f>'[1]SUMMARY BY DNO'!$AQ$15</f>
        <v>-3.4</v>
      </c>
      <c r="E15" s="6">
        <f t="shared" si="2"/>
        <v>-1.2870812871697645E-2</v>
      </c>
      <c r="H15" s="4"/>
      <c r="I15" s="11" t="s">
        <v>9</v>
      </c>
      <c r="J15" s="5">
        <v>-6.01</v>
      </c>
      <c r="K15" s="5">
        <f t="shared" si="1"/>
        <v>-6.7904068530068518</v>
      </c>
      <c r="L15" s="16">
        <f t="shared" si="3"/>
        <v>-3.3904068530068519</v>
      </c>
    </row>
    <row r="16" spans="1:12">
      <c r="A16" s="4"/>
      <c r="B16" s="11" t="s">
        <v>10</v>
      </c>
      <c r="C16" s="53">
        <v>345.23564255047137</v>
      </c>
      <c r="D16" s="5">
        <f>'[1]SUMMARY BY DNO'!$AP$15</f>
        <v>-4.5999999999999996</v>
      </c>
      <c r="E16" s="6">
        <f t="shared" si="2"/>
        <v>-1.3324232590867287E-2</v>
      </c>
      <c r="H16" s="4"/>
      <c r="I16" s="11" t="s">
        <v>10</v>
      </c>
      <c r="J16" s="5">
        <v>-3.01</v>
      </c>
      <c r="K16" s="5">
        <f t="shared" si="1"/>
        <v>-3.4008526834526829</v>
      </c>
      <c r="L16" s="16">
        <f t="shared" si="3"/>
        <v>1.1991473165473168</v>
      </c>
    </row>
    <row r="17" spans="1:16">
      <c r="A17" s="4" t="s">
        <v>18</v>
      </c>
      <c r="B17" s="11" t="s">
        <v>11</v>
      </c>
      <c r="C17" s="53">
        <v>339.38735700884996</v>
      </c>
      <c r="D17" s="5">
        <f>'[1]SUMMARY BY DNO'!$AT$15</f>
        <v>8</v>
      </c>
      <c r="E17" s="6">
        <f t="shared" si="2"/>
        <v>2.3571885737014624E-2</v>
      </c>
      <c r="H17" s="4" t="s">
        <v>18</v>
      </c>
      <c r="I17" s="11" t="s">
        <v>11</v>
      </c>
      <c r="J17" s="5">
        <v>11.34</v>
      </c>
      <c r="K17" s="5">
        <f t="shared" si="1"/>
        <v>12.812514760914759</v>
      </c>
      <c r="L17" s="16">
        <f t="shared" si="3"/>
        <v>4.8125147609147589</v>
      </c>
    </row>
    <row r="18" spans="1:16">
      <c r="A18" s="4"/>
      <c r="B18" s="11" t="s">
        <v>12</v>
      </c>
      <c r="C18" s="53">
        <v>367.15233533414994</v>
      </c>
      <c r="D18" s="5">
        <f>'[1]SUMMARY BY DNO'!$AU$15</f>
        <v>6</v>
      </c>
      <c r="E18" s="6">
        <f t="shared" si="2"/>
        <v>1.6341990565140557E-2</v>
      </c>
      <c r="H18" s="4"/>
      <c r="I18" s="11" t="s">
        <v>12</v>
      </c>
      <c r="J18" s="5">
        <v>6.08</v>
      </c>
      <c r="K18" s="5">
        <f t="shared" si="1"/>
        <v>6.8694964502964497</v>
      </c>
      <c r="L18" s="16">
        <f t="shared" si="3"/>
        <v>0.86949645029644973</v>
      </c>
    </row>
    <row r="19" spans="1:16">
      <c r="A19" s="4" t="s">
        <v>19</v>
      </c>
      <c r="B19" s="11" t="s">
        <v>13</v>
      </c>
      <c r="C19" s="53">
        <v>296.39349453388922</v>
      </c>
      <c r="D19" s="5">
        <f>'[1]SUMMARY BY DNO'!$AS$15</f>
        <v>0</v>
      </c>
      <c r="E19" s="6">
        <f t="shared" si="2"/>
        <v>0</v>
      </c>
      <c r="H19" s="4" t="s">
        <v>19</v>
      </c>
      <c r="I19" s="11" t="s">
        <v>13</v>
      </c>
      <c r="J19" s="5">
        <v>22.02</v>
      </c>
      <c r="K19" s="5">
        <f t="shared" si="1"/>
        <v>24.8793276045276</v>
      </c>
      <c r="L19" s="16">
        <f t="shared" si="3"/>
        <v>24.8793276045276</v>
      </c>
    </row>
    <row r="20" spans="1:16" ht="15.75" thickBot="1">
      <c r="A20" s="4"/>
      <c r="B20" s="11" t="s">
        <v>14</v>
      </c>
      <c r="C20" s="53">
        <v>571.43038576358276</v>
      </c>
      <c r="D20" s="5">
        <f>'[1]SUMMARY BY DNO'!$AR$15</f>
        <v>0</v>
      </c>
      <c r="E20" s="6">
        <f t="shared" si="2"/>
        <v>0</v>
      </c>
      <c r="H20" s="4"/>
      <c r="I20" s="11" t="s">
        <v>14</v>
      </c>
      <c r="J20" s="5">
        <v>46</v>
      </c>
      <c r="K20" s="5">
        <f t="shared" si="1"/>
        <v>51.973163933163931</v>
      </c>
      <c r="L20" s="16">
        <f t="shared" si="3"/>
        <v>51.973163933163931</v>
      </c>
    </row>
    <row r="21" spans="1:16" ht="15.75" thickBot="1">
      <c r="A21" s="12" t="s">
        <v>37</v>
      </c>
      <c r="B21" s="13"/>
      <c r="C21" s="49">
        <f>SUM(C7:C20)</f>
        <v>5514.4950712962909</v>
      </c>
      <c r="D21" s="14">
        <f>SUM(D7:D20)</f>
        <v>-80.599999999999994</v>
      </c>
      <c r="E21" s="15">
        <f t="shared" si="2"/>
        <v>-1.4616025394516015E-2</v>
      </c>
      <c r="H21" s="12" t="s">
        <v>37</v>
      </c>
      <c r="I21" s="13"/>
      <c r="J21" s="14">
        <f>SUM(J7:J20)</f>
        <v>59.09</v>
      </c>
      <c r="K21" s="14">
        <f>SUM(K7:K20)</f>
        <v>66.762918626318623</v>
      </c>
      <c r="L21" s="17">
        <f>SUM(L7:L20)</f>
        <v>147.36291862631862</v>
      </c>
    </row>
    <row r="22" spans="1:16">
      <c r="A22" s="28"/>
      <c r="B22" s="28"/>
      <c r="C22" s="29"/>
      <c r="D22" s="29"/>
      <c r="E22" s="30"/>
      <c r="H22" s="28"/>
      <c r="I22" s="28"/>
      <c r="J22" s="29"/>
      <c r="K22" s="29"/>
      <c r="L22" s="31"/>
    </row>
    <row r="24" spans="1:16" ht="15.75" thickBot="1">
      <c r="A24" s="1"/>
    </row>
    <row r="25" spans="1:16" ht="17.25">
      <c r="A25" s="48" t="s">
        <v>44</v>
      </c>
      <c r="B25" s="46"/>
      <c r="C25" s="60" t="s">
        <v>38</v>
      </c>
      <c r="D25" s="61"/>
      <c r="E25" s="61"/>
      <c r="F25" s="62"/>
      <c r="H25" s="57" t="s">
        <v>47</v>
      </c>
      <c r="I25" s="58"/>
      <c r="J25" s="58"/>
      <c r="K25" s="59"/>
      <c r="M25" s="57" t="s">
        <v>42</v>
      </c>
      <c r="N25" s="58"/>
      <c r="O25" s="58"/>
      <c r="P25" s="59"/>
    </row>
    <row r="26" spans="1:16" ht="45.75" thickBot="1">
      <c r="A26" s="20" t="s">
        <v>20</v>
      </c>
      <c r="B26" s="47" t="s">
        <v>0</v>
      </c>
      <c r="C26" s="38" t="s">
        <v>34</v>
      </c>
      <c r="D26" s="39" t="s">
        <v>39</v>
      </c>
      <c r="E26" s="39" t="s">
        <v>40</v>
      </c>
      <c r="F26" s="40" t="s">
        <v>41</v>
      </c>
      <c r="H26" s="38" t="s">
        <v>25</v>
      </c>
      <c r="I26" s="39" t="s">
        <v>26</v>
      </c>
      <c r="J26" s="39" t="s">
        <v>27</v>
      </c>
      <c r="K26" s="40" t="s">
        <v>28</v>
      </c>
      <c r="M26" s="38" t="s">
        <v>25</v>
      </c>
      <c r="N26" s="39" t="s">
        <v>26</v>
      </c>
      <c r="O26" s="39" t="s">
        <v>27</v>
      </c>
      <c r="P26" s="40" t="s">
        <v>28</v>
      </c>
    </row>
    <row r="27" spans="1:16">
      <c r="A27" s="4" t="s">
        <v>1</v>
      </c>
      <c r="B27" s="11" t="s">
        <v>1</v>
      </c>
      <c r="C27" s="32">
        <f>D7</f>
        <v>1.9</v>
      </c>
      <c r="D27" s="33">
        <f t="shared" ref="D27:D40" si="4">$K7/2-C27</f>
        <v>-1.5892908677908677</v>
      </c>
      <c r="E27" s="33">
        <f>$K7/2</f>
        <v>0.31070913220913221</v>
      </c>
      <c r="F27" s="34">
        <v>0</v>
      </c>
      <c r="H27" s="55">
        <f t="shared" ref="H27:H41" si="5">$C7+C27</f>
        <v>465.96797696438915</v>
      </c>
      <c r="I27" s="54">
        <f t="shared" ref="I27:I41" si="6">$C7+D27</f>
        <v>462.47868609659832</v>
      </c>
      <c r="J27" s="54">
        <f t="shared" ref="J27:J41" si="7">$C7+E27</f>
        <v>464.3786860965983</v>
      </c>
      <c r="K27" s="56">
        <f t="shared" ref="K27:K41" si="8">$C7+F27</f>
        <v>464.06797696438917</v>
      </c>
      <c r="M27" s="35">
        <f t="shared" ref="M27:M41" si="9">H27/C7-1</f>
        <v>4.0942277733284627E-3</v>
      </c>
      <c r="N27" s="36">
        <f>I27/H27-1</f>
        <v>-7.4882632289933193E-3</v>
      </c>
      <c r="O27" s="36">
        <f>J27/I27-1</f>
        <v>4.1082974353614521E-3</v>
      </c>
      <c r="P27" s="37">
        <f>K27/J27-1</f>
        <v>-6.6908568698709203E-4</v>
      </c>
    </row>
    <row r="28" spans="1:16">
      <c r="A28" s="4" t="s">
        <v>15</v>
      </c>
      <c r="B28" s="11" t="s">
        <v>2</v>
      </c>
      <c r="C28" s="32">
        <f t="shared" ref="C28:C40" si="10">D8</f>
        <v>0</v>
      </c>
      <c r="D28" s="33">
        <f t="shared" si="4"/>
        <v>-5.4910777546777538</v>
      </c>
      <c r="E28" s="33">
        <f t="shared" ref="E28:E40" si="11">$K8/2</f>
        <v>-5.4910777546777538</v>
      </c>
      <c r="F28" s="34">
        <v>0</v>
      </c>
      <c r="H28" s="55">
        <f t="shared" si="5"/>
        <v>296.62455553138193</v>
      </c>
      <c r="I28" s="54">
        <f t="shared" si="6"/>
        <v>291.13347777670418</v>
      </c>
      <c r="J28" s="54">
        <f t="shared" si="7"/>
        <v>291.13347777670418</v>
      </c>
      <c r="K28" s="56">
        <f t="shared" si="8"/>
        <v>296.62455553138193</v>
      </c>
      <c r="M28" s="35">
        <f t="shared" si="9"/>
        <v>0</v>
      </c>
      <c r="N28" s="36">
        <f t="shared" ref="N28:P41" si="12">I28/H28-1</f>
        <v>-1.8511878576070284E-2</v>
      </c>
      <c r="O28" s="36">
        <f t="shared" si="12"/>
        <v>0</v>
      </c>
      <c r="P28" s="37">
        <f t="shared" si="12"/>
        <v>1.8861031704809017E-2</v>
      </c>
    </row>
    <row r="29" spans="1:16">
      <c r="A29" s="4"/>
      <c r="B29" s="11" t="s">
        <v>3</v>
      </c>
      <c r="C29" s="32">
        <f t="shared" si="10"/>
        <v>0</v>
      </c>
      <c r="D29" s="33">
        <f t="shared" si="4"/>
        <v>1.9546429044429041</v>
      </c>
      <c r="E29" s="33">
        <f t="shared" si="11"/>
        <v>1.9546429044429041</v>
      </c>
      <c r="F29" s="34">
        <v>0</v>
      </c>
      <c r="H29" s="55">
        <f t="shared" si="5"/>
        <v>372.61834177502993</v>
      </c>
      <c r="I29" s="54">
        <f t="shared" si="6"/>
        <v>374.57298467947282</v>
      </c>
      <c r="J29" s="54">
        <f t="shared" si="7"/>
        <v>374.57298467947282</v>
      </c>
      <c r="K29" s="56">
        <f t="shared" si="8"/>
        <v>372.61834177502993</v>
      </c>
      <c r="M29" s="35">
        <f t="shared" si="9"/>
        <v>0</v>
      </c>
      <c r="N29" s="36">
        <f t="shared" si="12"/>
        <v>5.2456969647054486E-3</v>
      </c>
      <c r="O29" s="36">
        <f t="shared" si="12"/>
        <v>0</v>
      </c>
      <c r="P29" s="37">
        <f t="shared" si="12"/>
        <v>-5.2183232224168874E-3</v>
      </c>
    </row>
    <row r="30" spans="1:16">
      <c r="A30" s="4" t="s">
        <v>16</v>
      </c>
      <c r="B30" s="11" t="s">
        <v>4</v>
      </c>
      <c r="C30" s="32">
        <f t="shared" si="10"/>
        <v>-45</v>
      </c>
      <c r="D30" s="33">
        <f t="shared" si="4"/>
        <v>39.169966828366832</v>
      </c>
      <c r="E30" s="33">
        <f t="shared" si="11"/>
        <v>-5.830033171633171</v>
      </c>
      <c r="F30" s="34">
        <v>0</v>
      </c>
      <c r="H30" s="55">
        <f t="shared" si="5"/>
        <v>481.4642903844599</v>
      </c>
      <c r="I30" s="54">
        <f t="shared" si="6"/>
        <v>565.6342572128267</v>
      </c>
      <c r="J30" s="54">
        <f t="shared" si="7"/>
        <v>520.6342572128267</v>
      </c>
      <c r="K30" s="56">
        <f t="shared" si="8"/>
        <v>526.4642903844599</v>
      </c>
      <c r="M30" s="35">
        <f t="shared" si="9"/>
        <v>-8.5475882831745231E-2</v>
      </c>
      <c r="N30" s="36">
        <f>I30/H30-1</f>
        <v>0.17482078839357995</v>
      </c>
      <c r="O30" s="36">
        <f t="shared" si="12"/>
        <v>-7.9556708997326919E-2</v>
      </c>
      <c r="P30" s="37">
        <f t="shared" si="12"/>
        <v>1.1197943836511737E-2</v>
      </c>
    </row>
    <row r="31" spans="1:16">
      <c r="A31" s="4"/>
      <c r="B31" s="11" t="s">
        <v>5</v>
      </c>
      <c r="C31" s="32">
        <f t="shared" si="10"/>
        <v>12</v>
      </c>
      <c r="D31" s="33">
        <f t="shared" si="4"/>
        <v>-0.52070987910988009</v>
      </c>
      <c r="E31" s="33">
        <f t="shared" si="11"/>
        <v>11.47929012089012</v>
      </c>
      <c r="F31" s="34">
        <v>0</v>
      </c>
      <c r="H31" s="55">
        <f t="shared" si="5"/>
        <v>455.81505770044794</v>
      </c>
      <c r="I31" s="54">
        <f t="shared" si="6"/>
        <v>443.29434782133808</v>
      </c>
      <c r="J31" s="54">
        <f t="shared" si="7"/>
        <v>455.29434782133808</v>
      </c>
      <c r="K31" s="56">
        <f t="shared" si="8"/>
        <v>443.81505770044794</v>
      </c>
      <c r="M31" s="35">
        <f t="shared" si="9"/>
        <v>2.7038289467184784E-2</v>
      </c>
      <c r="N31" s="36">
        <f t="shared" si="12"/>
        <v>-2.7468837783191868E-2</v>
      </c>
      <c r="O31" s="36">
        <f t="shared" si="12"/>
        <v>2.7070049638522331E-2</v>
      </c>
      <c r="P31" s="37">
        <f t="shared" si="12"/>
        <v>-2.5212898371834713E-2</v>
      </c>
    </row>
    <row r="32" spans="1:16">
      <c r="A32" s="4"/>
      <c r="B32" s="11" t="s">
        <v>6</v>
      </c>
      <c r="C32" s="32">
        <f t="shared" si="10"/>
        <v>1</v>
      </c>
      <c r="D32" s="33">
        <f t="shared" si="4"/>
        <v>6.2592951797951795</v>
      </c>
      <c r="E32" s="33">
        <f t="shared" si="11"/>
        <v>7.2592951797951795</v>
      </c>
      <c r="F32" s="34">
        <v>0</v>
      </c>
      <c r="H32" s="55">
        <f t="shared" si="5"/>
        <v>364.43018755572399</v>
      </c>
      <c r="I32" s="54">
        <f t="shared" si="6"/>
        <v>369.68948273551916</v>
      </c>
      <c r="J32" s="54">
        <f t="shared" si="7"/>
        <v>370.68948273551916</v>
      </c>
      <c r="K32" s="56">
        <f t="shared" si="8"/>
        <v>363.43018755572399</v>
      </c>
      <c r="M32" s="35">
        <f t="shared" si="9"/>
        <v>2.7515600911569571E-3</v>
      </c>
      <c r="N32" s="36">
        <f t="shared" si="12"/>
        <v>1.443155742686919E-2</v>
      </c>
      <c r="O32" s="36">
        <f t="shared" si="12"/>
        <v>2.7049728128603068E-3</v>
      </c>
      <c r="P32" s="37">
        <f t="shared" si="12"/>
        <v>-1.9583224013330236E-2</v>
      </c>
    </row>
    <row r="33" spans="1:20">
      <c r="A33" s="4" t="s">
        <v>17</v>
      </c>
      <c r="B33" s="11" t="s">
        <v>7</v>
      </c>
      <c r="C33" s="32">
        <f t="shared" si="10"/>
        <v>-12</v>
      </c>
      <c r="D33" s="33">
        <f t="shared" si="4"/>
        <v>3.5374130900130911</v>
      </c>
      <c r="E33" s="33">
        <f t="shared" si="11"/>
        <v>-8.4625869099869089</v>
      </c>
      <c r="F33" s="34">
        <v>0</v>
      </c>
      <c r="H33" s="55">
        <f t="shared" si="5"/>
        <v>419.96916245655899</v>
      </c>
      <c r="I33" s="54">
        <f t="shared" si="6"/>
        <v>435.50657554657209</v>
      </c>
      <c r="J33" s="54">
        <f t="shared" si="7"/>
        <v>423.50657554657209</v>
      </c>
      <c r="K33" s="56">
        <f t="shared" si="8"/>
        <v>431.96916245655899</v>
      </c>
      <c r="M33" s="35">
        <f t="shared" si="9"/>
        <v>-2.7779760786064811E-2</v>
      </c>
      <c r="N33" s="36">
        <f t="shared" si="12"/>
        <v>3.6996557078450509E-2</v>
      </c>
      <c r="O33" s="36">
        <f t="shared" si="12"/>
        <v>-2.7554118981876874E-2</v>
      </c>
      <c r="P33" s="37">
        <f t="shared" si="12"/>
        <v>1.9982185398338181E-2</v>
      </c>
    </row>
    <row r="34" spans="1:20">
      <c r="A34" s="4"/>
      <c r="B34" s="11" t="s">
        <v>8</v>
      </c>
      <c r="C34" s="32">
        <f t="shared" si="10"/>
        <v>-44.5</v>
      </c>
      <c r="D34" s="33">
        <f t="shared" si="4"/>
        <v>33.489598205898204</v>
      </c>
      <c r="E34" s="33">
        <f t="shared" si="11"/>
        <v>-11.010401794101792</v>
      </c>
      <c r="F34" s="34">
        <v>0</v>
      </c>
      <c r="H34" s="55">
        <f t="shared" si="5"/>
        <v>387.24270418004181</v>
      </c>
      <c r="I34" s="54">
        <f t="shared" si="6"/>
        <v>465.23230238593999</v>
      </c>
      <c r="J34" s="54">
        <f t="shared" si="7"/>
        <v>420.73230238594005</v>
      </c>
      <c r="K34" s="56">
        <f t="shared" si="8"/>
        <v>431.74270418004181</v>
      </c>
      <c r="M34" s="35">
        <f t="shared" si="9"/>
        <v>-0.10307064733036686</v>
      </c>
      <c r="N34" s="36">
        <f>I34/H34-1</f>
        <v>0.20139720481251011</v>
      </c>
      <c r="O34" s="36">
        <f>J34/I34-1</f>
        <v>-9.5651139810761343E-2</v>
      </c>
      <c r="P34" s="37">
        <f>K34/J34-1</f>
        <v>2.6169613627626598E-2</v>
      </c>
    </row>
    <row r="35" spans="1:20">
      <c r="A35" s="4"/>
      <c r="B35" s="11" t="s">
        <v>9</v>
      </c>
      <c r="C35" s="32">
        <f t="shared" si="10"/>
        <v>-3.4</v>
      </c>
      <c r="D35" s="33">
        <f t="shared" si="4"/>
        <v>4.7965734965740303E-3</v>
      </c>
      <c r="E35" s="33">
        <f t="shared" si="11"/>
        <v>-3.3952034265034259</v>
      </c>
      <c r="F35" s="34">
        <v>0</v>
      </c>
      <c r="H35" s="55">
        <f t="shared" si="5"/>
        <v>260.76357955731385</v>
      </c>
      <c r="I35" s="54">
        <f t="shared" si="6"/>
        <v>264.16837613081037</v>
      </c>
      <c r="J35" s="54">
        <f t="shared" si="7"/>
        <v>260.7683761308104</v>
      </c>
      <c r="K35" s="56">
        <f t="shared" si="8"/>
        <v>264.16357955731382</v>
      </c>
      <c r="M35" s="35">
        <f t="shared" si="9"/>
        <v>-1.2870812871697557E-2</v>
      </c>
      <c r="N35" s="36">
        <f t="shared" si="12"/>
        <v>1.3057024985148269E-2</v>
      </c>
      <c r="O35" s="36">
        <f t="shared" si="12"/>
        <v>-1.2870579173020924E-2</v>
      </c>
      <c r="P35" s="37">
        <f t="shared" si="12"/>
        <v>1.3019996814338741E-2</v>
      </c>
    </row>
    <row r="36" spans="1:20">
      <c r="A36" s="4"/>
      <c r="B36" s="11" t="s">
        <v>10</v>
      </c>
      <c r="C36" s="32">
        <f t="shared" si="10"/>
        <v>-4.5999999999999996</v>
      </c>
      <c r="D36" s="33">
        <f t="shared" si="4"/>
        <v>2.899573658273658</v>
      </c>
      <c r="E36" s="33">
        <f t="shared" si="11"/>
        <v>-1.7004263417263414</v>
      </c>
      <c r="F36" s="34">
        <v>0</v>
      </c>
      <c r="H36" s="55">
        <f t="shared" si="5"/>
        <v>340.63564255047135</v>
      </c>
      <c r="I36" s="54">
        <f t="shared" si="6"/>
        <v>348.13521620874502</v>
      </c>
      <c r="J36" s="54">
        <f t="shared" si="7"/>
        <v>343.53521620874506</v>
      </c>
      <c r="K36" s="56">
        <f t="shared" si="8"/>
        <v>345.23564255047137</v>
      </c>
      <c r="M36" s="35">
        <f t="shared" si="9"/>
        <v>-1.3324232590867346E-2</v>
      </c>
      <c r="N36" s="36">
        <f t="shared" si="12"/>
        <v>2.2016409093662315E-2</v>
      </c>
      <c r="O36" s="36">
        <f t="shared" si="12"/>
        <v>-1.3213256762975023E-2</v>
      </c>
      <c r="P36" s="37">
        <f t="shared" si="12"/>
        <v>4.9497875661546065E-3</v>
      </c>
    </row>
    <row r="37" spans="1:20">
      <c r="A37" s="4" t="s">
        <v>18</v>
      </c>
      <c r="B37" s="11" t="s">
        <v>11</v>
      </c>
      <c r="C37" s="32">
        <f t="shared" si="10"/>
        <v>8</v>
      </c>
      <c r="D37" s="33">
        <f t="shared" si="4"/>
        <v>-1.5937426195426205</v>
      </c>
      <c r="E37" s="33">
        <f t="shared" si="11"/>
        <v>6.4062573804573795</v>
      </c>
      <c r="F37" s="34">
        <v>0</v>
      </c>
      <c r="H37" s="55">
        <f t="shared" si="5"/>
        <v>347.38735700884996</v>
      </c>
      <c r="I37" s="54">
        <f t="shared" si="6"/>
        <v>337.79361438930732</v>
      </c>
      <c r="J37" s="54">
        <f t="shared" si="7"/>
        <v>345.79361438930732</v>
      </c>
      <c r="K37" s="56">
        <f t="shared" si="8"/>
        <v>339.38735700884996</v>
      </c>
      <c r="M37" s="35">
        <f t="shared" si="9"/>
        <v>2.3571885737014631E-2</v>
      </c>
      <c r="N37" s="36">
        <f t="shared" si="12"/>
        <v>-2.7616844499318449E-2</v>
      </c>
      <c r="O37" s="36">
        <f t="shared" si="12"/>
        <v>2.3683100151147274E-2</v>
      </c>
      <c r="P37" s="37">
        <f t="shared" si="12"/>
        <v>-1.8526245465148916E-2</v>
      </c>
    </row>
    <row r="38" spans="1:20">
      <c r="A38" s="4"/>
      <c r="B38" s="11" t="s">
        <v>12</v>
      </c>
      <c r="C38" s="32">
        <f t="shared" si="10"/>
        <v>6</v>
      </c>
      <c r="D38" s="33">
        <f t="shared" si="4"/>
        <v>-2.5652517748517751</v>
      </c>
      <c r="E38" s="33">
        <f t="shared" si="11"/>
        <v>3.4347482251482249</v>
      </c>
      <c r="F38" s="34">
        <v>0</v>
      </c>
      <c r="H38" s="55">
        <f t="shared" si="5"/>
        <v>373.15233533414994</v>
      </c>
      <c r="I38" s="54">
        <f t="shared" si="6"/>
        <v>364.58708355929815</v>
      </c>
      <c r="J38" s="54">
        <f t="shared" si="7"/>
        <v>370.58708355929815</v>
      </c>
      <c r="K38" s="56">
        <f t="shared" si="8"/>
        <v>367.15233533414994</v>
      </c>
      <c r="M38" s="35">
        <f t="shared" si="9"/>
        <v>1.6341990565140518E-2</v>
      </c>
      <c r="N38" s="36">
        <f t="shared" si="12"/>
        <v>-2.2953767037748207E-2</v>
      </c>
      <c r="O38" s="36">
        <f t="shared" si="12"/>
        <v>1.6456973575214695E-2</v>
      </c>
      <c r="P38" s="37">
        <f t="shared" si="12"/>
        <v>-9.2683970314324515E-3</v>
      </c>
    </row>
    <row r="39" spans="1:20">
      <c r="A39" s="4" t="s">
        <v>19</v>
      </c>
      <c r="B39" s="11" t="s">
        <v>13</v>
      </c>
      <c r="C39" s="32">
        <f t="shared" si="10"/>
        <v>0</v>
      </c>
      <c r="D39" s="33">
        <f t="shared" si="4"/>
        <v>12.4396638022638</v>
      </c>
      <c r="E39" s="33">
        <f t="shared" si="11"/>
        <v>12.4396638022638</v>
      </c>
      <c r="F39" s="34">
        <v>0</v>
      </c>
      <c r="H39" s="55">
        <f t="shared" si="5"/>
        <v>296.39349453388922</v>
      </c>
      <c r="I39" s="54">
        <f t="shared" si="6"/>
        <v>308.83315833615302</v>
      </c>
      <c r="J39" s="54">
        <f t="shared" si="7"/>
        <v>308.83315833615302</v>
      </c>
      <c r="K39" s="56">
        <f t="shared" si="8"/>
        <v>296.39349453388922</v>
      </c>
      <c r="M39" s="35">
        <f t="shared" si="9"/>
        <v>0</v>
      </c>
      <c r="N39" s="36">
        <f t="shared" si="12"/>
        <v>4.197009729186707E-2</v>
      </c>
      <c r="O39" s="36">
        <f t="shared" si="12"/>
        <v>0</v>
      </c>
      <c r="P39" s="37">
        <f t="shared" si="12"/>
        <v>-4.0279560230134681E-2</v>
      </c>
    </row>
    <row r="40" spans="1:20" ht="15.75" thickBot="1">
      <c r="A40" s="4"/>
      <c r="B40" s="11" t="s">
        <v>14</v>
      </c>
      <c r="C40" s="32">
        <f t="shared" si="10"/>
        <v>0</v>
      </c>
      <c r="D40" s="33">
        <f t="shared" si="4"/>
        <v>25.986581966581966</v>
      </c>
      <c r="E40" s="33">
        <f t="shared" si="11"/>
        <v>25.986581966581966</v>
      </c>
      <c r="F40" s="34">
        <v>0</v>
      </c>
      <c r="H40" s="55">
        <f t="shared" si="5"/>
        <v>571.43038576358276</v>
      </c>
      <c r="I40" s="54">
        <f t="shared" si="6"/>
        <v>597.41696773016474</v>
      </c>
      <c r="J40" s="54">
        <f t="shared" si="7"/>
        <v>597.41696773016474</v>
      </c>
      <c r="K40" s="56">
        <f t="shared" si="8"/>
        <v>571.43038576358276</v>
      </c>
      <c r="M40" s="35">
        <f t="shared" si="9"/>
        <v>0</v>
      </c>
      <c r="N40" s="36">
        <f t="shared" si="12"/>
        <v>4.5476374050107626E-2</v>
      </c>
      <c r="O40" s="36">
        <f t="shared" si="12"/>
        <v>0</v>
      </c>
      <c r="P40" s="37">
        <f t="shared" si="12"/>
        <v>-4.3498232173277196E-2</v>
      </c>
    </row>
    <row r="41" spans="1:20" ht="15.75" thickBot="1">
      <c r="A41" s="12" t="s">
        <v>37</v>
      </c>
      <c r="B41" s="13"/>
      <c r="C41" s="41">
        <f>SUM(C27:C40)</f>
        <v>-80.599999999999994</v>
      </c>
      <c r="D41" s="14">
        <f>SUM(D27:D40)</f>
        <v>113.98145931315931</v>
      </c>
      <c r="E41" s="14">
        <f>SUM(E27:E40)</f>
        <v>33.381459313159311</v>
      </c>
      <c r="F41" s="42">
        <f>SUM(F27:F40)</f>
        <v>0</v>
      </c>
      <c r="H41" s="51">
        <f t="shared" si="5"/>
        <v>5433.8950712962906</v>
      </c>
      <c r="I41" s="50">
        <f t="shared" si="6"/>
        <v>5628.4765306094505</v>
      </c>
      <c r="J41" s="50">
        <f t="shared" si="7"/>
        <v>5547.8765306094501</v>
      </c>
      <c r="K41" s="52">
        <f t="shared" si="8"/>
        <v>5514.4950712962909</v>
      </c>
      <c r="M41" s="43">
        <f t="shared" si="9"/>
        <v>-1.4616025394516119E-2</v>
      </c>
      <c r="N41" s="44">
        <f t="shared" si="12"/>
        <v>3.5808836343014017E-2</v>
      </c>
      <c r="O41" s="44">
        <f t="shared" si="12"/>
        <v>-1.4320038390792211E-2</v>
      </c>
      <c r="P41" s="45">
        <f t="shared" si="12"/>
        <v>-6.0169794927812381E-3</v>
      </c>
    </row>
    <row r="42" spans="1:20">
      <c r="A42" s="1"/>
      <c r="B42" s="1"/>
      <c r="C42" s="2"/>
      <c r="D42" s="2"/>
      <c r="E42" s="2"/>
      <c r="G42" s="2"/>
      <c r="H42" s="2"/>
      <c r="I42" s="2"/>
      <c r="J42" s="2"/>
      <c r="L42" s="2"/>
      <c r="M42" s="2"/>
      <c r="N42" s="2"/>
      <c r="O42" s="2"/>
      <c r="Q42" s="3"/>
      <c r="R42" s="3"/>
      <c r="S42" s="3"/>
      <c r="T42" s="3"/>
    </row>
    <row r="43" spans="1:20" ht="15.75" thickBot="1"/>
    <row r="44" spans="1:20" ht="17.25">
      <c r="A44" s="48" t="s">
        <v>45</v>
      </c>
      <c r="B44" s="46"/>
      <c r="C44" s="60" t="s">
        <v>38</v>
      </c>
      <c r="D44" s="61"/>
      <c r="E44" s="61"/>
      <c r="F44" s="62"/>
      <c r="H44" s="57" t="s">
        <v>47</v>
      </c>
      <c r="I44" s="58"/>
      <c r="J44" s="58"/>
      <c r="K44" s="59"/>
      <c r="M44" s="57" t="s">
        <v>42</v>
      </c>
      <c r="N44" s="58"/>
      <c r="O44" s="58"/>
      <c r="P44" s="59"/>
    </row>
    <row r="45" spans="1:20" ht="45" customHeight="1" thickBot="1">
      <c r="A45" s="20" t="s">
        <v>20</v>
      </c>
      <c r="B45" s="47" t="s">
        <v>0</v>
      </c>
      <c r="C45" s="38" t="s">
        <v>34</v>
      </c>
      <c r="D45" s="39" t="s">
        <v>43</v>
      </c>
      <c r="E45" s="39" t="s">
        <v>40</v>
      </c>
      <c r="F45" s="40" t="s">
        <v>41</v>
      </c>
      <c r="H45" s="38" t="s">
        <v>25</v>
      </c>
      <c r="I45" s="39" t="s">
        <v>26</v>
      </c>
      <c r="J45" s="39" t="s">
        <v>27</v>
      </c>
      <c r="K45" s="40" t="s">
        <v>28</v>
      </c>
      <c r="M45" s="38" t="s">
        <v>25</v>
      </c>
      <c r="N45" s="39" t="s">
        <v>26</v>
      </c>
      <c r="O45" s="39" t="s">
        <v>27</v>
      </c>
      <c r="P45" s="40" t="s">
        <v>28</v>
      </c>
    </row>
    <row r="46" spans="1:20">
      <c r="A46" s="4" t="s">
        <v>1</v>
      </c>
      <c r="B46" s="11" t="s">
        <v>1</v>
      </c>
      <c r="C46" s="32">
        <f>D7</f>
        <v>1.9</v>
      </c>
      <c r="D46" s="33">
        <f t="shared" ref="D46:E59" si="13">$L7/2</f>
        <v>-0.63929086779086775</v>
      </c>
      <c r="E46" s="33">
        <f t="shared" si="13"/>
        <v>-0.63929086779086775</v>
      </c>
      <c r="F46" s="34">
        <v>0</v>
      </c>
      <c r="H46" s="55">
        <f t="shared" ref="H46:H60" si="14">$C7+C46</f>
        <v>465.96797696438915</v>
      </c>
      <c r="I46" s="54">
        <f t="shared" ref="I46:I60" si="15">$C7+D46</f>
        <v>463.42868609659831</v>
      </c>
      <c r="J46" s="54">
        <f t="shared" ref="J46:J60" si="16">$C7+E46</f>
        <v>463.42868609659831</v>
      </c>
      <c r="K46" s="56">
        <f t="shared" ref="K46:K60" si="17">$C7+F46</f>
        <v>464.06797696438917</v>
      </c>
      <c r="M46" s="35">
        <f t="shared" ref="M46:M60" si="18">H46/C7-1</f>
        <v>4.0942277733284627E-3</v>
      </c>
      <c r="N46" s="36">
        <f>I46/H46-1</f>
        <v>-5.4494965176220544E-3</v>
      </c>
      <c r="O46" s="36">
        <f>J46/I46-1</f>
        <v>0</v>
      </c>
      <c r="P46" s="37">
        <f>K46/J46-1</f>
        <v>1.3794805694389289E-3</v>
      </c>
    </row>
    <row r="47" spans="1:20">
      <c r="A47" s="4" t="s">
        <v>15</v>
      </c>
      <c r="B47" s="11" t="s">
        <v>2</v>
      </c>
      <c r="C47" s="32">
        <f t="shared" ref="C47:C59" si="19">D8</f>
        <v>0</v>
      </c>
      <c r="D47" s="33">
        <f t="shared" si="13"/>
        <v>-5.4910777546777538</v>
      </c>
      <c r="E47" s="33">
        <f t="shared" si="13"/>
        <v>-5.4910777546777538</v>
      </c>
      <c r="F47" s="34">
        <v>0</v>
      </c>
      <c r="H47" s="55">
        <f t="shared" si="14"/>
        <v>296.62455553138193</v>
      </c>
      <c r="I47" s="54">
        <f t="shared" si="15"/>
        <v>291.13347777670418</v>
      </c>
      <c r="J47" s="54">
        <f t="shared" si="16"/>
        <v>291.13347777670418</v>
      </c>
      <c r="K47" s="56">
        <f t="shared" si="17"/>
        <v>296.62455553138193</v>
      </c>
      <c r="M47" s="35">
        <f t="shared" si="18"/>
        <v>0</v>
      </c>
      <c r="N47" s="36">
        <f t="shared" ref="N47:N48" si="20">I47/H47-1</f>
        <v>-1.8511878576070284E-2</v>
      </c>
      <c r="O47" s="36">
        <f t="shared" ref="O47:O60" si="21">J47/I47-1</f>
        <v>0</v>
      </c>
      <c r="P47" s="37">
        <f t="shared" ref="P47:P60" si="22">K47/J47-1</f>
        <v>1.8861031704809017E-2</v>
      </c>
    </row>
    <row r="48" spans="1:20">
      <c r="A48" s="4"/>
      <c r="B48" s="11" t="s">
        <v>3</v>
      </c>
      <c r="C48" s="32">
        <f t="shared" si="19"/>
        <v>0</v>
      </c>
      <c r="D48" s="33">
        <f t="shared" si="13"/>
        <v>1.9546429044429041</v>
      </c>
      <c r="E48" s="33">
        <f t="shared" si="13"/>
        <v>1.9546429044429041</v>
      </c>
      <c r="F48" s="34">
        <v>0</v>
      </c>
      <c r="H48" s="55">
        <f t="shared" si="14"/>
        <v>372.61834177502993</v>
      </c>
      <c r="I48" s="54">
        <f t="shared" si="15"/>
        <v>374.57298467947282</v>
      </c>
      <c r="J48" s="54">
        <f t="shared" si="16"/>
        <v>374.57298467947282</v>
      </c>
      <c r="K48" s="56">
        <f t="shared" si="17"/>
        <v>372.61834177502993</v>
      </c>
      <c r="M48" s="35">
        <f t="shared" si="18"/>
        <v>0</v>
      </c>
      <c r="N48" s="36">
        <f t="shared" si="20"/>
        <v>5.2456969647054486E-3</v>
      </c>
      <c r="O48" s="36">
        <f t="shared" si="21"/>
        <v>0</v>
      </c>
      <c r="P48" s="37">
        <f t="shared" si="22"/>
        <v>-5.2183232224168874E-3</v>
      </c>
    </row>
    <row r="49" spans="1:20">
      <c r="A49" s="4" t="s">
        <v>16</v>
      </c>
      <c r="B49" s="11" t="s">
        <v>4</v>
      </c>
      <c r="C49" s="32">
        <f t="shared" si="19"/>
        <v>-45</v>
      </c>
      <c r="D49" s="33">
        <f t="shared" si="13"/>
        <v>16.669966828366828</v>
      </c>
      <c r="E49" s="33">
        <f t="shared" si="13"/>
        <v>16.669966828366828</v>
      </c>
      <c r="F49" s="34">
        <v>0</v>
      </c>
      <c r="H49" s="55">
        <f t="shared" si="14"/>
        <v>481.4642903844599</v>
      </c>
      <c r="I49" s="54">
        <f t="shared" si="15"/>
        <v>543.1342572128267</v>
      </c>
      <c r="J49" s="54">
        <f t="shared" si="16"/>
        <v>543.1342572128267</v>
      </c>
      <c r="K49" s="56">
        <f t="shared" si="17"/>
        <v>526.4642903844599</v>
      </c>
      <c r="M49" s="35">
        <f t="shared" si="18"/>
        <v>-8.5475882831745231E-2</v>
      </c>
      <c r="N49" s="36">
        <f>I49/H49-1</f>
        <v>0.12808835060046087</v>
      </c>
      <c r="O49" s="36">
        <f t="shared" si="21"/>
        <v>0</v>
      </c>
      <c r="P49" s="37">
        <f t="shared" si="22"/>
        <v>-3.0692166084148709E-2</v>
      </c>
    </row>
    <row r="50" spans="1:20">
      <c r="A50" s="4"/>
      <c r="B50" s="11" t="s">
        <v>5</v>
      </c>
      <c r="C50" s="32">
        <f t="shared" si="19"/>
        <v>12</v>
      </c>
      <c r="D50" s="33">
        <f t="shared" si="13"/>
        <v>5.4792901208901199</v>
      </c>
      <c r="E50" s="33">
        <f t="shared" si="13"/>
        <v>5.4792901208901199</v>
      </c>
      <c r="F50" s="34">
        <v>0</v>
      </c>
      <c r="H50" s="55">
        <f t="shared" si="14"/>
        <v>455.81505770044794</v>
      </c>
      <c r="I50" s="54">
        <f t="shared" si="15"/>
        <v>449.29434782133808</v>
      </c>
      <c r="J50" s="54">
        <f t="shared" si="16"/>
        <v>449.29434782133808</v>
      </c>
      <c r="K50" s="56">
        <f t="shared" si="17"/>
        <v>443.81505770044794</v>
      </c>
      <c r="M50" s="35">
        <f t="shared" si="18"/>
        <v>2.7038289467184784E-2</v>
      </c>
      <c r="N50" s="36">
        <f t="shared" ref="N50:N60" si="23">I50/H50-1</f>
        <v>-1.4305604365082547E-2</v>
      </c>
      <c r="O50" s="36">
        <f t="shared" si="21"/>
        <v>0</v>
      </c>
      <c r="P50" s="37">
        <f t="shared" si="22"/>
        <v>-1.2195323950678683E-2</v>
      </c>
    </row>
    <row r="51" spans="1:20">
      <c r="A51" s="4"/>
      <c r="B51" s="11" t="s">
        <v>6</v>
      </c>
      <c r="C51" s="32">
        <f t="shared" si="19"/>
        <v>1</v>
      </c>
      <c r="D51" s="33">
        <f t="shared" si="13"/>
        <v>6.7592951797951795</v>
      </c>
      <c r="E51" s="33">
        <f t="shared" si="13"/>
        <v>6.7592951797951795</v>
      </c>
      <c r="F51" s="34">
        <v>0</v>
      </c>
      <c r="H51" s="55">
        <f t="shared" si="14"/>
        <v>364.43018755572399</v>
      </c>
      <c r="I51" s="54">
        <f t="shared" si="15"/>
        <v>370.18948273551916</v>
      </c>
      <c r="J51" s="54">
        <f t="shared" si="16"/>
        <v>370.18948273551916</v>
      </c>
      <c r="K51" s="56">
        <f t="shared" si="17"/>
        <v>363.43018755572399</v>
      </c>
      <c r="M51" s="35">
        <f t="shared" si="18"/>
        <v>2.7515600911569571E-3</v>
      </c>
      <c r="N51" s="36">
        <f t="shared" si="23"/>
        <v>1.5803562318542852E-2</v>
      </c>
      <c r="O51" s="36">
        <f t="shared" si="21"/>
        <v>0</v>
      </c>
      <c r="P51" s="37">
        <f t="shared" si="22"/>
        <v>-1.8259014626367254E-2</v>
      </c>
    </row>
    <row r="52" spans="1:20">
      <c r="A52" s="4" t="s">
        <v>17</v>
      </c>
      <c r="B52" s="11" t="s">
        <v>7</v>
      </c>
      <c r="C52" s="32">
        <f t="shared" si="19"/>
        <v>-12</v>
      </c>
      <c r="D52" s="33">
        <f t="shared" si="13"/>
        <v>-2.4625869099869089</v>
      </c>
      <c r="E52" s="33">
        <f t="shared" si="13"/>
        <v>-2.4625869099869089</v>
      </c>
      <c r="F52" s="34">
        <v>0</v>
      </c>
      <c r="H52" s="55">
        <f t="shared" si="14"/>
        <v>419.96916245655899</v>
      </c>
      <c r="I52" s="54">
        <f t="shared" si="15"/>
        <v>429.50657554657209</v>
      </c>
      <c r="J52" s="54">
        <f t="shared" si="16"/>
        <v>429.50657554657209</v>
      </c>
      <c r="K52" s="56">
        <f t="shared" si="17"/>
        <v>431.96916245655899</v>
      </c>
      <c r="M52" s="35">
        <f t="shared" si="18"/>
        <v>-2.7779760786064811E-2</v>
      </c>
      <c r="N52" s="36">
        <f t="shared" si="23"/>
        <v>2.27097938196823E-2</v>
      </c>
      <c r="O52" s="36">
        <f t="shared" si="21"/>
        <v>0</v>
      </c>
      <c r="P52" s="37">
        <f t="shared" si="22"/>
        <v>5.7335255155364084E-3</v>
      </c>
    </row>
    <row r="53" spans="1:20">
      <c r="A53" s="4"/>
      <c r="B53" s="11" t="s">
        <v>8</v>
      </c>
      <c r="C53" s="32">
        <f t="shared" si="19"/>
        <v>-44.5</v>
      </c>
      <c r="D53" s="33">
        <f t="shared" si="13"/>
        <v>11.239598205898208</v>
      </c>
      <c r="E53" s="33">
        <f t="shared" si="13"/>
        <v>11.239598205898208</v>
      </c>
      <c r="F53" s="34">
        <v>0</v>
      </c>
      <c r="H53" s="55">
        <f t="shared" si="14"/>
        <v>387.24270418004181</v>
      </c>
      <c r="I53" s="54">
        <f t="shared" si="15"/>
        <v>442.98230238594005</v>
      </c>
      <c r="J53" s="54">
        <f t="shared" si="16"/>
        <v>442.98230238594005</v>
      </c>
      <c r="K53" s="56">
        <f t="shared" si="17"/>
        <v>431.74270418004181</v>
      </c>
      <c r="M53" s="35">
        <f t="shared" si="18"/>
        <v>-0.10307064733036686</v>
      </c>
      <c r="N53" s="36">
        <f t="shared" si="23"/>
        <v>0.14393969880962065</v>
      </c>
      <c r="O53" s="36">
        <f t="shared" si="21"/>
        <v>0</v>
      </c>
      <c r="P53" s="37">
        <f t="shared" si="22"/>
        <v>-2.5372567132729285E-2</v>
      </c>
    </row>
    <row r="54" spans="1:20">
      <c r="A54" s="4"/>
      <c r="B54" s="11" t="s">
        <v>9</v>
      </c>
      <c r="C54" s="32">
        <f t="shared" si="19"/>
        <v>-3.4</v>
      </c>
      <c r="D54" s="33">
        <f t="shared" si="13"/>
        <v>-1.6952034265034259</v>
      </c>
      <c r="E54" s="33">
        <f t="shared" si="13"/>
        <v>-1.6952034265034259</v>
      </c>
      <c r="F54" s="34">
        <v>0</v>
      </c>
      <c r="H54" s="55">
        <f t="shared" si="14"/>
        <v>260.76357955731385</v>
      </c>
      <c r="I54" s="54">
        <f t="shared" si="15"/>
        <v>262.46837613081038</v>
      </c>
      <c r="J54" s="54">
        <f t="shared" si="16"/>
        <v>262.46837613081038</v>
      </c>
      <c r="K54" s="56">
        <f t="shared" si="17"/>
        <v>264.16357955731382</v>
      </c>
      <c r="M54" s="35">
        <f t="shared" si="18"/>
        <v>-1.2870812871697557E-2</v>
      </c>
      <c r="N54" s="36">
        <f t="shared" si="23"/>
        <v>6.5377096617200703E-3</v>
      </c>
      <c r="O54" s="36">
        <f t="shared" si="21"/>
        <v>0</v>
      </c>
      <c r="P54" s="37">
        <f t="shared" si="22"/>
        <v>6.4586959065062732E-3</v>
      </c>
    </row>
    <row r="55" spans="1:20">
      <c r="A55" s="4"/>
      <c r="B55" s="11" t="s">
        <v>10</v>
      </c>
      <c r="C55" s="32">
        <f t="shared" si="19"/>
        <v>-4.5999999999999996</v>
      </c>
      <c r="D55" s="33">
        <f t="shared" si="13"/>
        <v>0.59957365827365838</v>
      </c>
      <c r="E55" s="33">
        <f t="shared" si="13"/>
        <v>0.59957365827365838</v>
      </c>
      <c r="F55" s="34">
        <v>0</v>
      </c>
      <c r="H55" s="55">
        <f t="shared" si="14"/>
        <v>340.63564255047135</v>
      </c>
      <c r="I55" s="54">
        <f t="shared" si="15"/>
        <v>345.83521620874501</v>
      </c>
      <c r="J55" s="54">
        <f t="shared" si="16"/>
        <v>345.83521620874501</v>
      </c>
      <c r="K55" s="56">
        <f t="shared" si="17"/>
        <v>345.23564255047137</v>
      </c>
      <c r="M55" s="35">
        <f t="shared" si="18"/>
        <v>-1.3324232590867346E-2</v>
      </c>
      <c r="N55" s="36">
        <f t="shared" si="23"/>
        <v>1.5264326478998003E-2</v>
      </c>
      <c r="O55" s="36">
        <f t="shared" si="21"/>
        <v>0</v>
      </c>
      <c r="P55" s="37">
        <f t="shared" si="22"/>
        <v>-1.7336975246377007E-3</v>
      </c>
    </row>
    <row r="56" spans="1:20">
      <c r="A56" s="4" t="s">
        <v>18</v>
      </c>
      <c r="B56" s="11" t="s">
        <v>11</v>
      </c>
      <c r="C56" s="32">
        <f t="shared" si="19"/>
        <v>8</v>
      </c>
      <c r="D56" s="33">
        <f t="shared" si="13"/>
        <v>2.4062573804573795</v>
      </c>
      <c r="E56" s="33">
        <f t="shared" si="13"/>
        <v>2.4062573804573795</v>
      </c>
      <c r="F56" s="34">
        <v>0</v>
      </c>
      <c r="H56" s="55">
        <f t="shared" si="14"/>
        <v>347.38735700884996</v>
      </c>
      <c r="I56" s="54">
        <f t="shared" si="15"/>
        <v>341.79361438930732</v>
      </c>
      <c r="J56" s="54">
        <f t="shared" si="16"/>
        <v>341.79361438930732</v>
      </c>
      <c r="K56" s="56">
        <f t="shared" si="17"/>
        <v>339.38735700884996</v>
      </c>
      <c r="M56" s="35">
        <f t="shared" si="18"/>
        <v>2.3571885737014631E-2</v>
      </c>
      <c r="N56" s="36">
        <f t="shared" si="23"/>
        <v>-1.6102320670812853E-2</v>
      </c>
      <c r="O56" s="36">
        <f t="shared" si="21"/>
        <v>0</v>
      </c>
      <c r="P56" s="37">
        <f t="shared" si="22"/>
        <v>-7.040088752847784E-3</v>
      </c>
    </row>
    <row r="57" spans="1:20">
      <c r="A57" s="4"/>
      <c r="B57" s="11" t="s">
        <v>12</v>
      </c>
      <c r="C57" s="32">
        <f t="shared" si="19"/>
        <v>6</v>
      </c>
      <c r="D57" s="33">
        <f t="shared" si="13"/>
        <v>0.43474822514822486</v>
      </c>
      <c r="E57" s="33">
        <f t="shared" si="13"/>
        <v>0.43474822514822486</v>
      </c>
      <c r="F57" s="34">
        <v>0</v>
      </c>
      <c r="H57" s="55">
        <f t="shared" si="14"/>
        <v>373.15233533414994</v>
      </c>
      <c r="I57" s="54">
        <f t="shared" si="15"/>
        <v>367.58708355929815</v>
      </c>
      <c r="J57" s="54">
        <f t="shared" si="16"/>
        <v>367.58708355929815</v>
      </c>
      <c r="K57" s="56">
        <f t="shared" si="17"/>
        <v>367.15233533414994</v>
      </c>
      <c r="M57" s="35">
        <f t="shared" si="18"/>
        <v>1.6341990565140518E-2</v>
      </c>
      <c r="N57" s="36">
        <f t="shared" si="23"/>
        <v>-1.4914155018936781E-2</v>
      </c>
      <c r="O57" s="36">
        <f t="shared" si="21"/>
        <v>0</v>
      </c>
      <c r="P57" s="37">
        <f t="shared" si="22"/>
        <v>-1.1827081107926851E-3</v>
      </c>
    </row>
    <row r="58" spans="1:20">
      <c r="A58" s="4" t="s">
        <v>19</v>
      </c>
      <c r="B58" s="11" t="s">
        <v>13</v>
      </c>
      <c r="C58" s="32">
        <f t="shared" si="19"/>
        <v>0</v>
      </c>
      <c r="D58" s="33">
        <f t="shared" si="13"/>
        <v>12.4396638022638</v>
      </c>
      <c r="E58" s="33">
        <f t="shared" si="13"/>
        <v>12.4396638022638</v>
      </c>
      <c r="F58" s="34">
        <v>0</v>
      </c>
      <c r="H58" s="55">
        <f t="shared" si="14"/>
        <v>296.39349453388922</v>
      </c>
      <c r="I58" s="54">
        <f t="shared" si="15"/>
        <v>308.83315833615302</v>
      </c>
      <c r="J58" s="54">
        <f t="shared" si="16"/>
        <v>308.83315833615302</v>
      </c>
      <c r="K58" s="56">
        <f t="shared" si="17"/>
        <v>296.39349453388922</v>
      </c>
      <c r="M58" s="35">
        <f t="shared" si="18"/>
        <v>0</v>
      </c>
      <c r="N58" s="36">
        <f t="shared" si="23"/>
        <v>4.197009729186707E-2</v>
      </c>
      <c r="O58" s="36">
        <f t="shared" si="21"/>
        <v>0</v>
      </c>
      <c r="P58" s="37">
        <f t="shared" si="22"/>
        <v>-4.0279560230134681E-2</v>
      </c>
    </row>
    <row r="59" spans="1:20" ht="15.75" thickBot="1">
      <c r="A59" s="4"/>
      <c r="B59" s="11" t="s">
        <v>14</v>
      </c>
      <c r="C59" s="32">
        <f t="shared" si="19"/>
        <v>0</v>
      </c>
      <c r="D59" s="33">
        <f t="shared" si="13"/>
        <v>25.986581966581966</v>
      </c>
      <c r="E59" s="33">
        <f t="shared" si="13"/>
        <v>25.986581966581966</v>
      </c>
      <c r="F59" s="34">
        <v>0</v>
      </c>
      <c r="H59" s="55">
        <f t="shared" si="14"/>
        <v>571.43038576358276</v>
      </c>
      <c r="I59" s="54">
        <f t="shared" si="15"/>
        <v>597.41696773016474</v>
      </c>
      <c r="J59" s="54">
        <f t="shared" si="16"/>
        <v>597.41696773016474</v>
      </c>
      <c r="K59" s="56">
        <f t="shared" si="17"/>
        <v>571.43038576358276</v>
      </c>
      <c r="M59" s="35">
        <f t="shared" si="18"/>
        <v>0</v>
      </c>
      <c r="N59" s="36">
        <f t="shared" si="23"/>
        <v>4.5476374050107626E-2</v>
      </c>
      <c r="O59" s="36">
        <f t="shared" si="21"/>
        <v>0</v>
      </c>
      <c r="P59" s="37">
        <f t="shared" si="22"/>
        <v>-4.3498232173277196E-2</v>
      </c>
    </row>
    <row r="60" spans="1:20" ht="15.75" thickBot="1">
      <c r="A60" s="12" t="s">
        <v>37</v>
      </c>
      <c r="B60" s="13"/>
      <c r="C60" s="41">
        <f>SUM(C46:C59)</f>
        <v>-80.599999999999994</v>
      </c>
      <c r="D60" s="14">
        <f>SUM(D46:D59)</f>
        <v>73.681459313159309</v>
      </c>
      <c r="E60" s="14">
        <f>SUM(E46:E59)</f>
        <v>73.681459313159309</v>
      </c>
      <c r="F60" s="42">
        <f>SUM(F46:F59)</f>
        <v>0</v>
      </c>
      <c r="H60" s="51">
        <f t="shared" si="14"/>
        <v>5433.8950712962906</v>
      </c>
      <c r="I60" s="50">
        <f t="shared" si="15"/>
        <v>5588.1765306094503</v>
      </c>
      <c r="J60" s="50">
        <f t="shared" si="16"/>
        <v>5588.1765306094503</v>
      </c>
      <c r="K60" s="52">
        <f t="shared" si="17"/>
        <v>5514.4950712962909</v>
      </c>
      <c r="M60" s="43">
        <f t="shared" si="18"/>
        <v>-1.4616025394516119E-2</v>
      </c>
      <c r="N60" s="44">
        <f t="shared" si="23"/>
        <v>2.8392425192037329E-2</v>
      </c>
      <c r="O60" s="44">
        <f t="shared" si="21"/>
        <v>0</v>
      </c>
      <c r="P60" s="45">
        <f t="shared" si="22"/>
        <v>-1.3185241895914745E-2</v>
      </c>
    </row>
    <row r="61" spans="1:20">
      <c r="A61" s="1"/>
      <c r="B61" s="1"/>
      <c r="C61" s="2"/>
      <c r="D61" s="2"/>
      <c r="E61" s="2"/>
      <c r="F61" s="2"/>
      <c r="G61" s="2"/>
      <c r="H61" s="2"/>
      <c r="I61" s="2"/>
      <c r="J61" s="2"/>
      <c r="L61" s="2"/>
      <c r="M61" s="2"/>
      <c r="N61" s="2"/>
      <c r="O61" s="2"/>
      <c r="Q61" s="3"/>
      <c r="R61" s="3"/>
      <c r="S61" s="3"/>
      <c r="T61" s="3"/>
    </row>
    <row r="62" spans="1:20" ht="15.75" thickBot="1"/>
    <row r="63" spans="1:20" ht="17.25">
      <c r="A63" s="48" t="s">
        <v>46</v>
      </c>
      <c r="B63" s="46"/>
      <c r="C63" s="60" t="s">
        <v>38</v>
      </c>
      <c r="D63" s="61"/>
      <c r="E63" s="61"/>
      <c r="F63" s="62"/>
      <c r="H63" s="57" t="s">
        <v>47</v>
      </c>
      <c r="I63" s="58"/>
      <c r="J63" s="58"/>
      <c r="K63" s="59"/>
      <c r="M63" s="57" t="s">
        <v>42</v>
      </c>
      <c r="N63" s="58"/>
      <c r="O63" s="58"/>
      <c r="P63" s="59"/>
    </row>
    <row r="64" spans="1:20" ht="45" customHeight="1" thickBot="1">
      <c r="A64" s="20" t="s">
        <v>20</v>
      </c>
      <c r="B64" s="47" t="s">
        <v>0</v>
      </c>
      <c r="C64" s="38" t="s">
        <v>34</v>
      </c>
      <c r="D64" s="39" t="s">
        <v>43</v>
      </c>
      <c r="E64" s="39" t="s">
        <v>40</v>
      </c>
      <c r="F64" s="40" t="s">
        <v>41</v>
      </c>
      <c r="H64" s="38" t="s">
        <v>25</v>
      </c>
      <c r="I64" s="39" t="s">
        <v>26</v>
      </c>
      <c r="J64" s="39" t="s">
        <v>27</v>
      </c>
      <c r="K64" s="40" t="s">
        <v>28</v>
      </c>
      <c r="M64" s="38" t="s">
        <v>25</v>
      </c>
      <c r="N64" s="39" t="s">
        <v>26</v>
      </c>
      <c r="O64" s="39" t="s">
        <v>27</v>
      </c>
      <c r="P64" s="40" t="s">
        <v>28</v>
      </c>
    </row>
    <row r="65" spans="1:16">
      <c r="A65" s="4" t="s">
        <v>1</v>
      </c>
      <c r="B65" s="11" t="s">
        <v>1</v>
      </c>
      <c r="C65" s="32">
        <f>D7</f>
        <v>1.9</v>
      </c>
      <c r="D65" s="33">
        <f>$L7</f>
        <v>-1.2785817355817355</v>
      </c>
      <c r="E65" s="33">
        <v>0</v>
      </c>
      <c r="F65" s="34">
        <v>0</v>
      </c>
      <c r="H65" s="55">
        <f t="shared" ref="H65:H79" si="24">$C7+C65</f>
        <v>465.96797696438915</v>
      </c>
      <c r="I65" s="54">
        <f t="shared" ref="I65:I79" si="25">$C7+D65</f>
        <v>462.78939522880745</v>
      </c>
      <c r="J65" s="54">
        <f t="shared" ref="J65:J79" si="26">$C7+E65</f>
        <v>464.06797696438917</v>
      </c>
      <c r="K65" s="56">
        <f t="shared" ref="K65:K79" si="27">$C7+F65</f>
        <v>464.06797696438917</v>
      </c>
      <c r="M65" s="35">
        <f t="shared" ref="M65:M79" si="28">H65/C7-1</f>
        <v>4.0942277733284627E-3</v>
      </c>
      <c r="N65" s="36">
        <f>I65/H65-1</f>
        <v>-6.8214596125016902E-3</v>
      </c>
      <c r="O65" s="36">
        <f>J65/I65-1</f>
        <v>2.7627723296244078E-3</v>
      </c>
      <c r="P65" s="37">
        <f>K65/J65-1</f>
        <v>0</v>
      </c>
    </row>
    <row r="66" spans="1:16">
      <c r="A66" s="4" t="s">
        <v>15</v>
      </c>
      <c r="B66" s="11" t="s">
        <v>2</v>
      </c>
      <c r="C66" s="32">
        <f t="shared" ref="C66:C78" si="29">D8</f>
        <v>0</v>
      </c>
      <c r="D66" s="33">
        <f>$L8/2</f>
        <v>-5.4910777546777538</v>
      </c>
      <c r="E66" s="33">
        <f>$L8/2</f>
        <v>-5.4910777546777538</v>
      </c>
      <c r="F66" s="34">
        <v>0</v>
      </c>
      <c r="H66" s="55">
        <f t="shared" si="24"/>
        <v>296.62455553138193</v>
      </c>
      <c r="I66" s="54">
        <f t="shared" si="25"/>
        <v>291.13347777670418</v>
      </c>
      <c r="J66" s="54">
        <f t="shared" si="26"/>
        <v>291.13347777670418</v>
      </c>
      <c r="K66" s="56">
        <f t="shared" si="27"/>
        <v>296.62455553138193</v>
      </c>
      <c r="M66" s="35">
        <f t="shared" si="28"/>
        <v>0</v>
      </c>
      <c r="N66" s="36">
        <f t="shared" ref="N66:N67" si="30">I66/H66-1</f>
        <v>-1.8511878576070284E-2</v>
      </c>
      <c r="O66" s="36">
        <f t="shared" ref="O66:O79" si="31">J66/I66-1</f>
        <v>0</v>
      </c>
      <c r="P66" s="37">
        <f t="shared" ref="P66:P79" si="32">K66/J66-1</f>
        <v>1.8861031704809017E-2</v>
      </c>
    </row>
    <row r="67" spans="1:16">
      <c r="A67" s="4"/>
      <c r="B67" s="11" t="s">
        <v>3</v>
      </c>
      <c r="C67" s="32">
        <f t="shared" si="29"/>
        <v>0</v>
      </c>
      <c r="D67" s="33">
        <f>$L9</f>
        <v>3.9092858088858082</v>
      </c>
      <c r="E67" s="33">
        <v>0</v>
      </c>
      <c r="F67" s="34">
        <v>0</v>
      </c>
      <c r="H67" s="55">
        <f t="shared" si="24"/>
        <v>372.61834177502993</v>
      </c>
      <c r="I67" s="54">
        <f t="shared" si="25"/>
        <v>376.52762758391572</v>
      </c>
      <c r="J67" s="54">
        <f t="shared" si="26"/>
        <v>372.61834177502993</v>
      </c>
      <c r="K67" s="56">
        <f t="shared" si="27"/>
        <v>372.61834177502993</v>
      </c>
      <c r="M67" s="35">
        <f t="shared" si="28"/>
        <v>0</v>
      </c>
      <c r="N67" s="36">
        <f t="shared" si="30"/>
        <v>1.0491393929411119E-2</v>
      </c>
      <c r="O67" s="36">
        <f t="shared" si="31"/>
        <v>-1.0382467374228765E-2</v>
      </c>
      <c r="P67" s="37">
        <f t="shared" si="32"/>
        <v>0</v>
      </c>
    </row>
    <row r="68" spans="1:16">
      <c r="A68" s="4" t="s">
        <v>16</v>
      </c>
      <c r="B68" s="11" t="s">
        <v>4</v>
      </c>
      <c r="C68" s="32">
        <f t="shared" si="29"/>
        <v>-45</v>
      </c>
      <c r="D68" s="33">
        <f>$L10/3</f>
        <v>11.113311218911219</v>
      </c>
      <c r="E68" s="33">
        <f>$L10/3</f>
        <v>11.113311218911219</v>
      </c>
      <c r="F68" s="34">
        <f>$L10/3</f>
        <v>11.113311218911219</v>
      </c>
      <c r="H68" s="55">
        <f t="shared" si="24"/>
        <v>481.4642903844599</v>
      </c>
      <c r="I68" s="54">
        <f t="shared" si="25"/>
        <v>537.57760160337114</v>
      </c>
      <c r="J68" s="54">
        <f t="shared" si="26"/>
        <v>537.57760160337114</v>
      </c>
      <c r="K68" s="56">
        <f t="shared" si="27"/>
        <v>537.57760160337114</v>
      </c>
      <c r="M68" s="35">
        <f t="shared" si="28"/>
        <v>-8.5475882831745231E-2</v>
      </c>
      <c r="N68" s="36">
        <f>I68/H68-1</f>
        <v>0.11654719226238663</v>
      </c>
      <c r="O68" s="36">
        <f t="shared" si="31"/>
        <v>0</v>
      </c>
      <c r="P68" s="37">
        <f t="shared" si="32"/>
        <v>0</v>
      </c>
    </row>
    <row r="69" spans="1:16">
      <c r="A69" s="4"/>
      <c r="B69" s="11" t="s">
        <v>5</v>
      </c>
      <c r="C69" s="32">
        <f t="shared" si="29"/>
        <v>12</v>
      </c>
      <c r="D69" s="33">
        <f>$L11/2</f>
        <v>5.4792901208901199</v>
      </c>
      <c r="E69" s="33">
        <f>$L11/2</f>
        <v>5.4792901208901199</v>
      </c>
      <c r="F69" s="34">
        <v>0</v>
      </c>
      <c r="H69" s="55">
        <f t="shared" si="24"/>
        <v>455.81505770044794</v>
      </c>
      <c r="I69" s="54">
        <f t="shared" si="25"/>
        <v>449.29434782133808</v>
      </c>
      <c r="J69" s="54">
        <f t="shared" si="26"/>
        <v>449.29434782133808</v>
      </c>
      <c r="K69" s="56">
        <f t="shared" si="27"/>
        <v>443.81505770044794</v>
      </c>
      <c r="M69" s="35">
        <f t="shared" si="28"/>
        <v>2.7038289467184784E-2</v>
      </c>
      <c r="N69" s="36">
        <f t="shared" ref="N69:N79" si="33">I69/H69-1</f>
        <v>-1.4305604365082547E-2</v>
      </c>
      <c r="O69" s="36">
        <f t="shared" si="31"/>
        <v>0</v>
      </c>
      <c r="P69" s="37">
        <f t="shared" si="32"/>
        <v>-1.2195323950678683E-2</v>
      </c>
    </row>
    <row r="70" spans="1:16">
      <c r="A70" s="4"/>
      <c r="B70" s="11" t="s">
        <v>6</v>
      </c>
      <c r="C70" s="32">
        <f t="shared" si="29"/>
        <v>1</v>
      </c>
      <c r="D70" s="33">
        <f>$L12/2</f>
        <v>6.7592951797951795</v>
      </c>
      <c r="E70" s="33">
        <f>$L12/2</f>
        <v>6.7592951797951795</v>
      </c>
      <c r="F70" s="34">
        <v>0</v>
      </c>
      <c r="H70" s="55">
        <f t="shared" si="24"/>
        <v>364.43018755572399</v>
      </c>
      <c r="I70" s="54">
        <f t="shared" si="25"/>
        <v>370.18948273551916</v>
      </c>
      <c r="J70" s="54">
        <f t="shared" si="26"/>
        <v>370.18948273551916</v>
      </c>
      <c r="K70" s="56">
        <f t="shared" si="27"/>
        <v>363.43018755572399</v>
      </c>
      <c r="M70" s="35">
        <f t="shared" si="28"/>
        <v>2.7515600911569571E-3</v>
      </c>
      <c r="N70" s="36">
        <f t="shared" si="33"/>
        <v>1.5803562318542852E-2</v>
      </c>
      <c r="O70" s="36">
        <f t="shared" si="31"/>
        <v>0</v>
      </c>
      <c r="P70" s="37">
        <f t="shared" si="32"/>
        <v>-1.8259014626367254E-2</v>
      </c>
    </row>
    <row r="71" spans="1:16">
      <c r="A71" s="4" t="s">
        <v>17</v>
      </c>
      <c r="B71" s="11" t="s">
        <v>7</v>
      </c>
      <c r="C71" s="32">
        <f t="shared" si="29"/>
        <v>-12</v>
      </c>
      <c r="D71" s="33">
        <f>$L13</f>
        <v>-4.9251738199738178</v>
      </c>
      <c r="E71" s="33">
        <v>0</v>
      </c>
      <c r="F71" s="34">
        <v>0</v>
      </c>
      <c r="H71" s="55">
        <f t="shared" si="24"/>
        <v>419.96916245655899</v>
      </c>
      <c r="I71" s="54">
        <f t="shared" si="25"/>
        <v>427.0439886365852</v>
      </c>
      <c r="J71" s="54">
        <f t="shared" si="26"/>
        <v>431.96916245655899</v>
      </c>
      <c r="K71" s="56">
        <f t="shared" si="27"/>
        <v>431.96916245655899</v>
      </c>
      <c r="M71" s="35">
        <f t="shared" si="28"/>
        <v>-2.7779760786064811E-2</v>
      </c>
      <c r="N71" s="36">
        <f t="shared" si="33"/>
        <v>1.6846061121828182E-2</v>
      </c>
      <c r="O71" s="36">
        <f t="shared" si="31"/>
        <v>1.1533176794499056E-2</v>
      </c>
      <c r="P71" s="37">
        <f t="shared" si="32"/>
        <v>0</v>
      </c>
    </row>
    <row r="72" spans="1:16">
      <c r="A72" s="4"/>
      <c r="B72" s="11" t="s">
        <v>8</v>
      </c>
      <c r="C72" s="32">
        <f t="shared" si="29"/>
        <v>-44.5</v>
      </c>
      <c r="D72" s="33">
        <f>$L14/3</f>
        <v>7.4930654705988049</v>
      </c>
      <c r="E72" s="33">
        <f>$L14/3</f>
        <v>7.4930654705988049</v>
      </c>
      <c r="F72" s="34">
        <f>$L14/3</f>
        <v>7.4930654705988049</v>
      </c>
      <c r="H72" s="55">
        <f t="shared" si="24"/>
        <v>387.24270418004181</v>
      </c>
      <c r="I72" s="54">
        <f t="shared" si="25"/>
        <v>439.23576965064063</v>
      </c>
      <c r="J72" s="54">
        <f t="shared" si="26"/>
        <v>439.23576965064063</v>
      </c>
      <c r="K72" s="56">
        <f t="shared" si="27"/>
        <v>439.23576965064063</v>
      </c>
      <c r="M72" s="35">
        <f t="shared" si="28"/>
        <v>-0.10307064733036686</v>
      </c>
      <c r="N72" s="36">
        <f t="shared" si="33"/>
        <v>0.13426480320834022</v>
      </c>
      <c r="O72" s="36">
        <f t="shared" si="31"/>
        <v>0</v>
      </c>
      <c r="P72" s="37">
        <f t="shared" si="32"/>
        <v>0</v>
      </c>
    </row>
    <row r="73" spans="1:16">
      <c r="A73" s="4"/>
      <c r="B73" s="11" t="s">
        <v>9</v>
      </c>
      <c r="C73" s="32">
        <f t="shared" si="29"/>
        <v>-3.4</v>
      </c>
      <c r="D73" s="33">
        <f>$L15</f>
        <v>-3.3904068530068519</v>
      </c>
      <c r="E73" s="33">
        <v>0</v>
      </c>
      <c r="F73" s="34">
        <v>0</v>
      </c>
      <c r="H73" s="55">
        <f t="shared" si="24"/>
        <v>260.76357955731385</v>
      </c>
      <c r="I73" s="54">
        <f t="shared" si="25"/>
        <v>260.77317270430694</v>
      </c>
      <c r="J73" s="54">
        <f t="shared" si="26"/>
        <v>264.16357955731382</v>
      </c>
      <c r="K73" s="56">
        <f t="shared" si="27"/>
        <v>264.16357955731382</v>
      </c>
      <c r="M73" s="35">
        <f t="shared" si="28"/>
        <v>-1.2870812871697557E-2</v>
      </c>
      <c r="N73" s="36">
        <f t="shared" si="33"/>
        <v>3.6788676583521251E-5</v>
      </c>
      <c r="O73" s="36">
        <f t="shared" si="31"/>
        <v>1.3001363667309862E-2</v>
      </c>
      <c r="P73" s="37">
        <f t="shared" si="32"/>
        <v>0</v>
      </c>
    </row>
    <row r="74" spans="1:16">
      <c r="A74" s="4"/>
      <c r="B74" s="11" t="s">
        <v>10</v>
      </c>
      <c r="C74" s="32">
        <f t="shared" si="29"/>
        <v>-4.5999999999999996</v>
      </c>
      <c r="D74" s="33">
        <f>$L16</f>
        <v>1.1991473165473168</v>
      </c>
      <c r="E74" s="33">
        <v>0</v>
      </c>
      <c r="F74" s="34">
        <v>0</v>
      </c>
      <c r="H74" s="55">
        <f t="shared" si="24"/>
        <v>340.63564255047135</v>
      </c>
      <c r="I74" s="54">
        <f t="shared" si="25"/>
        <v>346.43478986701871</v>
      </c>
      <c r="J74" s="54">
        <f t="shared" si="26"/>
        <v>345.23564255047137</v>
      </c>
      <c r="K74" s="56">
        <f t="shared" si="27"/>
        <v>345.23564255047137</v>
      </c>
      <c r="M74" s="35">
        <f t="shared" si="28"/>
        <v>-1.3324232590867346E-2</v>
      </c>
      <c r="N74" s="36">
        <f t="shared" si="33"/>
        <v>1.7024487728667825E-2</v>
      </c>
      <c r="O74" s="36">
        <f t="shared" si="31"/>
        <v>-3.4613940389983666E-3</v>
      </c>
      <c r="P74" s="37">
        <f t="shared" si="32"/>
        <v>0</v>
      </c>
    </row>
    <row r="75" spans="1:16">
      <c r="A75" s="4" t="s">
        <v>18</v>
      </c>
      <c r="B75" s="11" t="s">
        <v>11</v>
      </c>
      <c r="C75" s="32">
        <f t="shared" si="29"/>
        <v>8</v>
      </c>
      <c r="D75" s="33">
        <f>$L17</f>
        <v>4.8125147609147589</v>
      </c>
      <c r="E75" s="33">
        <v>0</v>
      </c>
      <c r="F75" s="34">
        <v>0</v>
      </c>
      <c r="H75" s="55">
        <f t="shared" si="24"/>
        <v>347.38735700884996</v>
      </c>
      <c r="I75" s="54">
        <f t="shared" si="25"/>
        <v>344.19987176976474</v>
      </c>
      <c r="J75" s="54">
        <f t="shared" si="26"/>
        <v>339.38735700884996</v>
      </c>
      <c r="K75" s="56">
        <f t="shared" si="27"/>
        <v>339.38735700884996</v>
      </c>
      <c r="M75" s="35">
        <f t="shared" si="28"/>
        <v>2.3571885737014631E-2</v>
      </c>
      <c r="N75" s="36">
        <f t="shared" si="33"/>
        <v>-9.1755936846141806E-3</v>
      </c>
      <c r="O75" s="36">
        <f t="shared" si="31"/>
        <v>-1.398174478151426E-2</v>
      </c>
      <c r="P75" s="37">
        <f t="shared" si="32"/>
        <v>0</v>
      </c>
    </row>
    <row r="76" spans="1:16">
      <c r="A76" s="4"/>
      <c r="B76" s="11" t="s">
        <v>12</v>
      </c>
      <c r="C76" s="32">
        <f t="shared" si="29"/>
        <v>6</v>
      </c>
      <c r="D76" s="33">
        <f>$L18</f>
        <v>0.86949645029644973</v>
      </c>
      <c r="E76" s="33">
        <v>0</v>
      </c>
      <c r="F76" s="34">
        <v>0</v>
      </c>
      <c r="H76" s="55">
        <f t="shared" si="24"/>
        <v>373.15233533414994</v>
      </c>
      <c r="I76" s="54">
        <f t="shared" si="25"/>
        <v>368.02183178444636</v>
      </c>
      <c r="J76" s="54">
        <f t="shared" si="26"/>
        <v>367.15233533414994</v>
      </c>
      <c r="K76" s="56">
        <f t="shared" si="27"/>
        <v>367.15233533414994</v>
      </c>
      <c r="M76" s="35">
        <f t="shared" si="28"/>
        <v>1.6341990565140518E-2</v>
      </c>
      <c r="N76" s="36">
        <f t="shared" si="33"/>
        <v>-1.3749086000250599E-2</v>
      </c>
      <c r="O76" s="36">
        <f t="shared" si="31"/>
        <v>-2.3626219294666795E-3</v>
      </c>
      <c r="P76" s="37">
        <f t="shared" si="32"/>
        <v>0</v>
      </c>
    </row>
    <row r="77" spans="1:16">
      <c r="A77" s="4" t="s">
        <v>19</v>
      </c>
      <c r="B77" s="11" t="s">
        <v>13</v>
      </c>
      <c r="C77" s="32">
        <f t="shared" si="29"/>
        <v>0</v>
      </c>
      <c r="D77" s="33">
        <f t="shared" ref="D77:F78" si="34">$L19/3</f>
        <v>8.2931092015091998</v>
      </c>
      <c r="E77" s="33">
        <f t="shared" si="34"/>
        <v>8.2931092015091998</v>
      </c>
      <c r="F77" s="34">
        <f t="shared" si="34"/>
        <v>8.2931092015091998</v>
      </c>
      <c r="H77" s="55">
        <f t="shared" si="24"/>
        <v>296.39349453388922</v>
      </c>
      <c r="I77" s="54">
        <f t="shared" si="25"/>
        <v>304.68660373539842</v>
      </c>
      <c r="J77" s="54">
        <f t="shared" si="26"/>
        <v>304.68660373539842</v>
      </c>
      <c r="K77" s="56">
        <f t="shared" si="27"/>
        <v>304.68660373539842</v>
      </c>
      <c r="M77" s="35">
        <f t="shared" si="28"/>
        <v>0</v>
      </c>
      <c r="N77" s="36">
        <f t="shared" si="33"/>
        <v>2.7980064861244713E-2</v>
      </c>
      <c r="O77" s="36">
        <f t="shared" si="31"/>
        <v>0</v>
      </c>
      <c r="P77" s="37">
        <f t="shared" si="32"/>
        <v>0</v>
      </c>
    </row>
    <row r="78" spans="1:16" ht="15.75" thickBot="1">
      <c r="A78" s="4"/>
      <c r="B78" s="11" t="s">
        <v>14</v>
      </c>
      <c r="C78" s="32">
        <f t="shared" si="29"/>
        <v>0</v>
      </c>
      <c r="D78" s="33">
        <f t="shared" si="34"/>
        <v>17.324387977721312</v>
      </c>
      <c r="E78" s="33">
        <f t="shared" si="34"/>
        <v>17.324387977721312</v>
      </c>
      <c r="F78" s="34">
        <f t="shared" si="34"/>
        <v>17.324387977721312</v>
      </c>
      <c r="H78" s="55">
        <f t="shared" si="24"/>
        <v>571.43038576358276</v>
      </c>
      <c r="I78" s="54">
        <f t="shared" si="25"/>
        <v>588.75477374130412</v>
      </c>
      <c r="J78" s="54">
        <f t="shared" si="26"/>
        <v>588.75477374130412</v>
      </c>
      <c r="K78" s="56">
        <f t="shared" si="27"/>
        <v>588.75477374130412</v>
      </c>
      <c r="M78" s="35">
        <f t="shared" si="28"/>
        <v>0</v>
      </c>
      <c r="N78" s="36">
        <f t="shared" si="33"/>
        <v>3.0317582700071899E-2</v>
      </c>
      <c r="O78" s="36">
        <f t="shared" si="31"/>
        <v>0</v>
      </c>
      <c r="P78" s="37">
        <f t="shared" si="32"/>
        <v>0</v>
      </c>
    </row>
    <row r="79" spans="1:16" ht="15.75" thickBot="1">
      <c r="A79" s="12" t="s">
        <v>37</v>
      </c>
      <c r="B79" s="13"/>
      <c r="C79" s="41">
        <f>SUM(C65:C78)</f>
        <v>-80.599999999999994</v>
      </c>
      <c r="D79" s="14">
        <f>SUM(D65:D78)</f>
        <v>52.167663342830011</v>
      </c>
      <c r="E79" s="14">
        <f>SUM(E65:E78)</f>
        <v>50.97138141474808</v>
      </c>
      <c r="F79" s="42">
        <f>SUM(F65:F78)</f>
        <v>44.22387386874054</v>
      </c>
      <c r="H79" s="51">
        <f t="shared" si="24"/>
        <v>5433.8950712962906</v>
      </c>
      <c r="I79" s="50">
        <f t="shared" si="25"/>
        <v>5566.6627346391206</v>
      </c>
      <c r="J79" s="50">
        <f t="shared" si="26"/>
        <v>5565.466452711039</v>
      </c>
      <c r="K79" s="52">
        <f t="shared" si="27"/>
        <v>5558.7189451650311</v>
      </c>
      <c r="M79" s="43">
        <f t="shared" si="28"/>
        <v>-1.4616025394516119E-2</v>
      </c>
      <c r="N79" s="44">
        <f t="shared" si="33"/>
        <v>2.4433240171337633E-2</v>
      </c>
      <c r="O79" s="44">
        <f t="shared" si="31"/>
        <v>-2.1490109696020721E-4</v>
      </c>
      <c r="P79" s="45">
        <f t="shared" si="32"/>
        <v>-1.2123885038820559E-3</v>
      </c>
    </row>
  </sheetData>
  <mergeCells count="9">
    <mergeCell ref="M63:P63"/>
    <mergeCell ref="H63:K63"/>
    <mergeCell ref="C63:F63"/>
    <mergeCell ref="C25:F25"/>
    <mergeCell ref="H25:K25"/>
    <mergeCell ref="M25:P25"/>
    <mergeCell ref="C44:F44"/>
    <mergeCell ref="H44:K44"/>
    <mergeCell ref="M44:P4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ther" ma:contentTypeID="0x0101001B29A5457858BB40B9775B98A0F7A81700245C8F7BFCF6214CA0E7DEB47B5B7A9A" ma:contentTypeVersion="21" ma:contentTypeDescription="Any item containing internal Ofgem or external information" ma:contentTypeScope="" ma:versionID="1631c928774e7de546804b315c6735d8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229873996108ccd8485b20b527fe952f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/>
                <xsd:element ref="ns2:Overview" minOccurs="0"/>
                <xsd:element ref="ns2:Keywords-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ma:displayName="Closing Date" ma:default="" ma:format="DateOnly" ma:internalName="Closing_x0020_Date" ma:readOnly="fals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Keywords-" ma:index="15" nillable="true" ma:displayName="Keywords-" ma:default="" ma:internalName="Keywords_x002d_">
      <xsd:simpleType>
        <xsd:restriction base="dms:Note"/>
      </xsd:simpleType>
    </xsd:element>
    <xsd:element name="Ref_x0020_No_x0020_New" ma:index="16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Overview xmlns="2cd398cc-5242-4f22-a36e-b22b9499e21b" xsi:nil="true"/>
    <Ref_x0020_No_x0020_New xmlns="2cd398cc-5242-4f22-a36e-b22b9499e21b" xsi:nil="true"/>
    <Closing_x0020_Date xmlns="2cd398cc-5242-4f22-a36e-b22b9499e21b">2012-12-20T00:00:00+00:00</Closing_x0020_Date>
    <_x003a_ xmlns="2cd398cc-5242-4f22-a36e-b22b9499e21b">2012/12/20 - Decision on Question8 the consultation restatement 2009-10 data closing out DPCR4 losses incentive</_x003a_>
    <Work_x0020_Area xmlns="2cd398cc-5242-4f22-a36e-b22b9499e21b">Electricity Distribution</Work_x0020_Area>
    <Publication_x0020_Date_x003a_ xmlns="2cd398cc-5242-4f22-a36e-b22b9499e21b">2012-12-20T00:00:00+00:00</Publication_x0020_Date_x003a_>
    <_x003a__x003a_ xmlns="2cd398cc-5242-4f22-a36e-b22b9499e21b">Response</_x003a__x003a_>
    <Keywords- xmlns="2cd398cc-5242-4f22-a36e-b22b9499e21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5965D9-F9E8-48E7-BEC9-5DA5BA66AEE0}"/>
</file>

<file path=customXml/itemProps2.xml><?xml version="1.0" encoding="utf-8"?>
<ds:datastoreItem xmlns:ds="http://schemas.openxmlformats.org/officeDocument/2006/customXml" ds:itemID="{6875B1B1-9901-43C6-A3A3-CEBE655C6492}"/>
</file>

<file path=customXml/itemProps3.xml><?xml version="1.0" encoding="utf-8"?>
<ds:datastoreItem xmlns:ds="http://schemas.openxmlformats.org/officeDocument/2006/customXml" ds:itemID="{74C5CCB9-52A1-460D-85C0-F16C6C78BD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Centrica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Bristish Gas response to Q8 of losses consultaion ref 150/12 – supplementary analysis</dc:title>
  <dc:subject/>
  <dc:creator>Moran</dc:creator>
  <cp:keywords/>
  <cp:lastModifiedBy>pontina</cp:lastModifiedBy>
  <dcterms:created xsi:type="dcterms:W3CDTF">2012-12-13T09:59:07Z</dcterms:created>
  <dcterms:modified xsi:type="dcterms:W3CDTF">2012-12-19T15:16:08Z</dcterms:modified>
  <cp:contentType>Other</cp:contentType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 Area">
    <vt:lpwstr>DPCR5</vt:lpwstr>
  </property>
  <property fmtid="{D5CDD505-2E9C-101B-9397-08002B2CF9AE}" pid="3" name="Closing Date">
    <vt:lpwstr>1999-11-30T00:00:00+00:00</vt:lpwstr>
  </property>
  <property fmtid="{D5CDD505-2E9C-101B-9397-08002B2CF9AE}" pid="4" name="ContentTypeId">
    <vt:lpwstr>0x0101001B29A5457858BB40B9775B98A0F7A81700245C8F7BFCF6214CA0E7DEB47B5B7A9A</vt:lpwstr>
  </property>
  <property fmtid="{D5CDD505-2E9C-101B-9397-08002B2CF9AE}" pid="11" name="Classification">
    <vt:lpwstr>Unclassified</vt:lpwstr>
  </property>
</Properties>
</file>