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8195" windowHeight="10740"/>
  </bookViews>
  <sheets>
    <sheet name="Notes" sheetId="5" r:id="rId1"/>
    <sheet name="Close out - all DNOs" sheetId="4" r:id="rId2"/>
    <sheet name="Fully-reconciled - all DNOs" sheetId="2" r:id="rId3"/>
    <sheet name="Reported - restatement DNOs" sheetId="1" r:id="rId4"/>
    <sheet name="Statistical analysis" sheetId="6" r:id="rId5"/>
  </sheets>
  <calcPr calcId="125725" calcOnSave="0"/>
</workbook>
</file>

<file path=xl/calcChain.xml><?xml version="1.0" encoding="utf-8"?>
<calcChain xmlns="http://schemas.openxmlformats.org/spreadsheetml/2006/main">
  <c r="O3" i="6"/>
  <c r="O4"/>
  <c r="O5"/>
  <c r="O6"/>
  <c r="O2"/>
  <c r="AZ48" s="1"/>
  <c r="BA48"/>
  <c r="BB48"/>
  <c r="BC48"/>
  <c r="BD48"/>
  <c r="BE48"/>
  <c r="BF48"/>
  <c r="BG48"/>
  <c r="BH48"/>
  <c r="BI48"/>
  <c r="BJ48"/>
  <c r="AY48"/>
  <c r="AN48"/>
  <c r="AO48"/>
  <c r="AP48"/>
  <c r="AQ48"/>
  <c r="AR48"/>
  <c r="AS48"/>
  <c r="AT48"/>
  <c r="AU48"/>
  <c r="AV48"/>
  <c r="AW48"/>
  <c r="AX48"/>
  <c r="AM48"/>
  <c r="AB48"/>
  <c r="AC48"/>
  <c r="AD48"/>
  <c r="AE48"/>
  <c r="AF48"/>
  <c r="AG48"/>
  <c r="AH48"/>
  <c r="AI48"/>
  <c r="AJ48"/>
  <c r="AK48"/>
  <c r="AL48"/>
  <c r="AA48"/>
  <c r="P48"/>
  <c r="Q48"/>
  <c r="R48"/>
  <c r="S48"/>
  <c r="T48"/>
  <c r="U48"/>
  <c r="V48"/>
  <c r="W48"/>
  <c r="X48"/>
  <c r="Y48"/>
  <c r="Z48"/>
  <c r="O48"/>
  <c r="D48"/>
  <c r="E48"/>
  <c r="F48"/>
  <c r="G48"/>
  <c r="H48"/>
  <c r="I48"/>
  <c r="J48"/>
  <c r="K48"/>
  <c r="L48"/>
  <c r="M48"/>
  <c r="N48"/>
  <c r="C48"/>
  <c r="E16"/>
  <c r="D16"/>
  <c r="F16" l="1"/>
  <c r="C16" l="1"/>
  <c r="E15"/>
  <c r="D15"/>
  <c r="F15" s="1"/>
  <c r="C15"/>
  <c r="I14"/>
  <c r="E14"/>
  <c r="D14"/>
  <c r="F14" s="1"/>
  <c r="C14"/>
  <c r="I13"/>
  <c r="E13"/>
  <c r="D13"/>
  <c r="F13" s="1"/>
  <c r="C13"/>
  <c r="I12"/>
  <c r="E12"/>
  <c r="D12"/>
  <c r="F12" s="1"/>
  <c r="C12"/>
  <c r="I11"/>
  <c r="E11"/>
  <c r="D11"/>
  <c r="F11" s="1"/>
  <c r="C11"/>
  <c r="BJ12" i="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D12" i="1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12"/>
  <c r="I15" i="6" l="1"/>
  <c r="H16"/>
  <c r="G16"/>
  <c r="H11"/>
  <c r="H12"/>
  <c r="H13"/>
  <c r="H14"/>
  <c r="H15"/>
  <c r="G11"/>
  <c r="J11" s="1"/>
  <c r="G12"/>
  <c r="J12" s="1"/>
  <c r="G13"/>
  <c r="J13" s="1"/>
  <c r="G14"/>
  <c r="J14" s="1"/>
  <c r="G15"/>
  <c r="J15" s="1"/>
  <c r="K12" l="1"/>
  <c r="K14"/>
  <c r="M14" s="1"/>
  <c r="K13"/>
  <c r="K15"/>
  <c r="M15" s="1"/>
  <c r="K11"/>
  <c r="L12"/>
  <c r="L14"/>
  <c r="L11"/>
  <c r="L13"/>
  <c r="L15"/>
  <c r="M11" l="1"/>
  <c r="M13"/>
  <c r="M12"/>
</calcChain>
</file>

<file path=xl/sharedStrings.xml><?xml version="1.0" encoding="utf-8"?>
<sst xmlns="http://schemas.openxmlformats.org/spreadsheetml/2006/main" count="97" uniqueCount="68">
  <si>
    <t>SF</t>
  </si>
  <si>
    <t>R1</t>
  </si>
  <si>
    <t>R2</t>
  </si>
  <si>
    <t>R3</t>
  </si>
  <si>
    <t>RF</t>
  </si>
  <si>
    <t>DF</t>
  </si>
  <si>
    <t>Monthly Purcahses</t>
  </si>
  <si>
    <t>Monthly Units (NHH)</t>
  </si>
  <si>
    <t>Monthly Sales (HH)</t>
  </si>
  <si>
    <t>Monthly Total Sales</t>
  </si>
  <si>
    <t>Latest</t>
  </si>
  <si>
    <t>All DNOs</t>
  </si>
  <si>
    <t>Un-restated</t>
  </si>
  <si>
    <t>Approach A</t>
  </si>
  <si>
    <t>Up to RF</t>
  </si>
  <si>
    <t>Up to DF</t>
  </si>
  <si>
    <t>Approach B</t>
  </si>
  <si>
    <t>Approach C</t>
  </si>
  <si>
    <t>Restatement applications</t>
  </si>
  <si>
    <t>Units exiting (GWh)</t>
  </si>
  <si>
    <t>2005-06</t>
  </si>
  <si>
    <t>2006-07</t>
  </si>
  <si>
    <t>2007-08</t>
  </si>
  <si>
    <t>2008-09</t>
  </si>
  <si>
    <t>2009-10</t>
  </si>
  <si>
    <t>Units entering (GWh)</t>
  </si>
  <si>
    <t>Annual losses on fully-reconciled basis (%)</t>
  </si>
  <si>
    <t>Fully-reconciled 2009-10 data for close out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</si>
  <si>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</si>
  <si>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</si>
  <si>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</si>
  <si>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</si>
  <si>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</si>
  <si>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</si>
  <si>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</si>
  <si>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</si>
  <si>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</si>
  <si>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</si>
  <si>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</si>
  <si>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</si>
  <si>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 average</t>
  </si>
  <si>
    <t>Annual standard deviation</t>
  </si>
  <si>
    <t>Sample size</t>
  </si>
  <si>
    <t>Scaling factor to calculate 95% confidence interval</t>
  </si>
  <si>
    <t>Five-year average</t>
  </si>
  <si>
    <t>Population</t>
  </si>
  <si>
    <t>All DNOs should fill in the clear cells</t>
  </si>
  <si>
    <t>DNOs applying for restatement should also complete the yellow cells</t>
  </si>
  <si>
    <t>All DNOs should fill in the relevant cells in the Close out and Fully-reconciled sheets</t>
  </si>
  <si>
    <t>DNOs applying for restatement should fill in the yellow cells</t>
  </si>
  <si>
    <t>DNOs applying for restatement should also fill in the yellow cells</t>
  </si>
  <si>
    <t>SF to RF or DF</t>
  </si>
  <si>
    <t>Reconciliation run</t>
  </si>
  <si>
    <t>Normality test : variable C.I.</t>
  </si>
  <si>
    <t>Normality test : fixed C.I.</t>
  </si>
  <si>
    <t>Fixed 5 yearly lower bound</t>
  </si>
  <si>
    <t>Fixed 5 yearly upper bound</t>
  </si>
  <si>
    <t>Variable Lower bound</t>
  </si>
  <si>
    <t>Variable Upper bound</t>
  </si>
  <si>
    <t>CUSUM</t>
  </si>
  <si>
    <t>Annual Cumulative</t>
  </si>
  <si>
    <t>INPUT DATA after adjustments for abnormal SF</t>
  </si>
  <si>
    <t>Variable and fixed confidence interval tests</t>
  </si>
  <si>
    <t>The Statistical analysis sheet includes a template for applying the variable and fixed confidence interval tests and CUSUM described in the 30 July letter</t>
  </si>
  <si>
    <t>The Statistical analysis sheet may be edited for analysis, including to undertake the jack-knife tests of robustness</t>
  </si>
  <si>
    <t>DNOs applying for restatement should fill in the yellow cells on the Reported and Statistical analysis sheets</t>
  </si>
  <si>
    <t>CUSUM: to help identify normal period</t>
  </si>
  <si>
    <t>All DNOs should fill in the clear cells (for 2009-10)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</si>
</sst>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00"/>
  </numFmts>
  <fonts count="9"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i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8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1" fontId="2" fillId="2" borderId="6" xfId="0" applyNumberFormat="1" applyFont="1" applyFill="1" applyBorder="1"/>
    <xf numFmtId="0" fontId="3" fillId="2" borderId="6" xfId="0" applyFont="1" applyFill="1" applyBorder="1"/>
    <xf numFmtId="1" fontId="2" fillId="3" borderId="6" xfId="0" applyNumberFormat="1" applyFont="1" applyFill="1" applyBorder="1"/>
    <xf numFmtId="0" fontId="5" fillId="0" borderId="0" xfId="0" applyFont="1"/>
    <xf numFmtId="0" fontId="1" fillId="0" borderId="0" xfId="0" applyFont="1"/>
    <xf numFmtId="0" fontId="0" fillId="4" borderId="7" xfId="0" applyFill="1" applyBorder="1"/>
    <xf numFmtId="0" fontId="0" fillId="4" borderId="8" xfId="0" applyFill="1" applyBorder="1"/>
    <xf numFmtId="0" fontId="0" fillId="4" borderId="6" xfId="0" applyFill="1" applyBorder="1" applyAlignment="1">
      <alignment horizontal="center"/>
    </xf>
    <xf numFmtId="0" fontId="0" fillId="4" borderId="6" xfId="0" applyFill="1" applyBorder="1" applyAlignment="1">
      <alignment horizontal="right"/>
    </xf>
    <xf numFmtId="0" fontId="0" fillId="4" borderId="6" xfId="0" applyFill="1" applyBorder="1"/>
    <xf numFmtId="0" fontId="0" fillId="4" borderId="6" xfId="0" applyFill="1" applyBorder="1" applyAlignment="1">
      <alignment wrapText="1"/>
    </xf>
    <xf numFmtId="0" fontId="4" fillId="4" borderId="1" xfId="0" applyFont="1" applyFill="1" applyBorder="1"/>
    <xf numFmtId="0" fontId="3" fillId="4" borderId="6" xfId="0" applyFont="1" applyFill="1" applyBorder="1"/>
    <xf numFmtId="0" fontId="3" fillId="4" borderId="4" xfId="0" applyFont="1" applyFill="1" applyBorder="1"/>
    <xf numFmtId="0" fontId="4" fillId="4" borderId="6" xfId="0" applyFont="1" applyFill="1" applyBorder="1"/>
    <xf numFmtId="17" fontId="4" fillId="4" borderId="2" xfId="0" applyNumberFormat="1" applyFont="1" applyFill="1" applyBorder="1"/>
    <xf numFmtId="164" fontId="3" fillId="4" borderId="0" xfId="0" applyNumberFormat="1" applyFont="1" applyFill="1" applyBorder="1"/>
    <xf numFmtId="17" fontId="4" fillId="4" borderId="0" xfId="0" applyNumberFormat="1" applyFont="1" applyFill="1" applyBorder="1"/>
    <xf numFmtId="17" fontId="4" fillId="4" borderId="3" xfId="0" applyNumberFormat="1" applyFont="1" applyFill="1" applyBorder="1"/>
    <xf numFmtId="164" fontId="3" fillId="4" borderId="5" xfId="0" applyNumberFormat="1" applyFont="1" applyFill="1" applyBorder="1"/>
    <xf numFmtId="17" fontId="4" fillId="4" borderId="5" xfId="0" applyNumberFormat="1" applyFont="1" applyFill="1" applyBorder="1"/>
    <xf numFmtId="17" fontId="0" fillId="0" borderId="0" xfId="0" applyNumberFormat="1" applyFill="1" applyBorder="1"/>
    <xf numFmtId="16" fontId="6" fillId="0" borderId="0" xfId="0" applyNumberFormat="1" applyFont="1"/>
    <xf numFmtId="0" fontId="6" fillId="0" borderId="0" xfId="0" applyFont="1"/>
    <xf numFmtId="3" fontId="0" fillId="0" borderId="0" xfId="0" applyNumberFormat="1" applyFill="1" applyBorder="1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/>
    <xf numFmtId="3" fontId="0" fillId="0" borderId="0" xfId="0" applyNumberFormat="1" applyFill="1" applyBorder="1" applyAlignment="1"/>
    <xf numFmtId="0" fontId="0" fillId="0" borderId="0" xfId="0" applyBorder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5" fillId="0" borderId="0" xfId="0" applyFont="1" applyFill="1" applyBorder="1" applyAlignment="1">
      <alignment horizontal="center"/>
    </xf>
    <xf numFmtId="10" fontId="0" fillId="0" borderId="6" xfId="0" applyNumberFormat="1" applyFill="1" applyBorder="1"/>
    <xf numFmtId="1" fontId="2" fillId="0" borderId="6" xfId="0" applyNumberFormat="1" applyFont="1" applyFill="1" applyBorder="1"/>
    <xf numFmtId="0" fontId="0" fillId="0" borderId="6" xfId="0" applyBorder="1"/>
    <xf numFmtId="17" fontId="0" fillId="0" borderId="6" xfId="0" applyNumberFormat="1" applyBorder="1"/>
    <xf numFmtId="3" fontId="0" fillId="2" borderId="6" xfId="0" applyNumberFormat="1" applyFill="1" applyBorder="1"/>
    <xf numFmtId="3" fontId="0" fillId="0" borderId="6" xfId="0" applyNumberFormat="1" applyFill="1" applyBorder="1"/>
    <xf numFmtId="0" fontId="0" fillId="2" borderId="6" xfId="0" applyFill="1" applyBorder="1" applyAlignment="1">
      <alignment horizontal="center"/>
    </xf>
    <xf numFmtId="0" fontId="1" fillId="0" borderId="0" xfId="0" applyFont="1" applyAlignment="1">
      <alignment wrapText="1"/>
    </xf>
    <xf numFmtId="0" fontId="1" fillId="4" borderId="0" xfId="0" applyFont="1" applyFill="1" applyAlignment="1">
      <alignment wrapText="1"/>
    </xf>
    <xf numFmtId="0" fontId="0" fillId="4" borderId="6" xfId="0" applyFill="1" applyBorder="1" applyAlignment="1">
      <alignment horizontal="center"/>
    </xf>
    <xf numFmtId="17" fontId="0" fillId="0" borderId="11" xfId="0" applyNumberFormat="1" applyFill="1" applyBorder="1" applyAlignment="1">
      <alignment wrapText="1"/>
    </xf>
    <xf numFmtId="17" fontId="6" fillId="0" borderId="0" xfId="0" applyNumberFormat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0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</cellXfs>
  <cellStyles count="7">
    <cellStyle name="Comma 2" xfId="1"/>
    <cellStyle name="Comma 3" xfId="2"/>
    <cellStyle name="Normal" xfId="0" builtinId="0"/>
    <cellStyle name="Normal 2" xfId="3"/>
    <cellStyle name="Normal 3" xfId="4"/>
    <cellStyle name="Percent 2" xfId="5"/>
    <cellStyle name="Percent 3" xfId="6"/>
  </cellStyles>
  <dxfs count="0"/>
  <tableStyles count="0" defaultTableStyle="TableStyleMedium9" defaultPivotStyle="PivotStyleLight16"/>
  <colors>
    <mruColors>
      <color rgb="FFF6F4D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Variable Confidence intervals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'Statistical analysis'!$C$10</c:f>
              <c:strCache>
                <c:ptCount val="1"/>
                <c:pt idx="0">
                  <c:v>Annual average</c:v>
                </c:pt>
              </c:strCache>
            </c:strRef>
          </c:tx>
          <c:cat>
            <c:strRef>
              <c:f>'Statistical analysis'!$B$11:$B$15</c:f>
              <c:strCache>
                <c:ptCount val="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</c:strCache>
            </c:strRef>
          </c:cat>
          <c:val>
            <c:numRef>
              <c:f>'Statistical analysis'!$C$11:$C$15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'Statistical analysis'!$G$10</c:f>
              <c:strCache>
                <c:ptCount val="1"/>
                <c:pt idx="0">
                  <c:v>Variable Lower bound</c:v>
                </c:pt>
              </c:strCache>
            </c:strRef>
          </c:tx>
          <c:cat>
            <c:strRef>
              <c:f>'Statistical analysis'!$B$11:$B$15</c:f>
              <c:strCache>
                <c:ptCount val="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</c:strCache>
            </c:strRef>
          </c:cat>
          <c:val>
            <c:numRef>
              <c:f>'Statistical analysis'!$G$11:$G$15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'Statistical analysis'!$H$10</c:f>
              <c:strCache>
                <c:ptCount val="1"/>
                <c:pt idx="0">
                  <c:v>Variable Upper bound</c:v>
                </c:pt>
              </c:strCache>
            </c:strRef>
          </c:tx>
          <c:cat>
            <c:strRef>
              <c:f>'Statistical analysis'!$B$11:$B$15</c:f>
              <c:strCache>
                <c:ptCount val="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</c:strCache>
            </c:strRef>
          </c:cat>
          <c:val>
            <c:numRef>
              <c:f>'Statistical analysis'!$H$11:$H$15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'Statistical analysis'!$I$10</c:f>
              <c:strCache>
                <c:ptCount val="1"/>
                <c:pt idx="0">
                  <c:v>Five-year average</c:v>
                </c:pt>
              </c:strCache>
            </c:strRef>
          </c:tx>
          <c:marker>
            <c:symbol val="none"/>
          </c:marker>
          <c:cat>
            <c:strRef>
              <c:f>'Statistical analysis'!$B$11:$B$15</c:f>
              <c:strCache>
                <c:ptCount val="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</c:strCache>
            </c:strRef>
          </c:cat>
          <c:val>
            <c:numRef>
              <c:f>'Statistical analysis'!$I$11:$I$15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marker val="1"/>
        <c:axId val="125441536"/>
        <c:axId val="125479168"/>
      </c:lineChart>
      <c:catAx>
        <c:axId val="125441536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125479168"/>
        <c:crosses val="autoZero"/>
        <c:auto val="1"/>
        <c:lblAlgn val="ctr"/>
        <c:lblOffset val="100"/>
      </c:catAx>
      <c:valAx>
        <c:axId val="125479168"/>
        <c:scaling>
          <c:orientation val="minMax"/>
        </c:scaling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SF to RF or DF</a:t>
                </a:r>
              </a:p>
            </c:rich>
          </c:tx>
          <c:layout/>
        </c:title>
        <c:numFmt formatCode="#,##0" sourceLinked="1"/>
        <c:tickLblPos val="nextTo"/>
        <c:crossAx val="125441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8432962151942"/>
          <c:y val="0.26229832849841123"/>
          <c:w val="0.22998322694870238"/>
          <c:h val="0.29856832286871127"/>
        </c:manualLayout>
      </c:layout>
    </c:legend>
    <c:plotVisOnly val="1"/>
    <c:dispBlanksAs val="gap"/>
  </c:chart>
  <c:txPr>
    <a:bodyPr/>
    <a:lstStyle/>
    <a:p>
      <a:pPr>
        <a:defRPr sz="12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Fixed Confidence intervals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'Statistical analysis'!$C$10</c:f>
              <c:strCache>
                <c:ptCount val="1"/>
                <c:pt idx="0">
                  <c:v>Annual average</c:v>
                </c:pt>
              </c:strCache>
            </c:strRef>
          </c:tx>
          <c:cat>
            <c:strRef>
              <c:f>'Statistical analysis'!$B$11:$B$15</c:f>
              <c:strCache>
                <c:ptCount val="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</c:strCache>
            </c:strRef>
          </c:cat>
          <c:val>
            <c:numRef>
              <c:f>'Statistical analysis'!$C$11:$C$15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'Statistical analysis'!$K$10</c:f>
              <c:strCache>
                <c:ptCount val="1"/>
                <c:pt idx="0">
                  <c:v>Fixed 5 yearly lower bound</c:v>
                </c:pt>
              </c:strCache>
            </c:strRef>
          </c:tx>
          <c:cat>
            <c:strRef>
              <c:f>'Statistical analysis'!$B$11:$B$15</c:f>
              <c:strCache>
                <c:ptCount val="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</c:strCache>
            </c:strRef>
          </c:cat>
          <c:val>
            <c:numRef>
              <c:f>'Statistical analysis'!$K$11:$K$15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'Statistical analysis'!$L$10</c:f>
              <c:strCache>
                <c:ptCount val="1"/>
                <c:pt idx="0">
                  <c:v>Fixed 5 yearly upper bound</c:v>
                </c:pt>
              </c:strCache>
            </c:strRef>
          </c:tx>
          <c:cat>
            <c:strRef>
              <c:f>'Statistical analysis'!$B$11:$B$15</c:f>
              <c:strCache>
                <c:ptCount val="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</c:strCache>
            </c:strRef>
          </c:cat>
          <c:val>
            <c:numRef>
              <c:f>'Statistical analysis'!$L$11:$L$15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marker val="1"/>
        <c:axId val="151267200"/>
        <c:axId val="151765376"/>
      </c:lineChart>
      <c:catAx>
        <c:axId val="151267200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151765376"/>
        <c:crosses val="autoZero"/>
        <c:auto val="1"/>
        <c:lblAlgn val="ctr"/>
        <c:lblOffset val="100"/>
      </c:catAx>
      <c:valAx>
        <c:axId val="1517653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SF to RF or DF</a:t>
                </a:r>
              </a:p>
            </c:rich>
          </c:tx>
          <c:layout/>
        </c:title>
        <c:numFmt formatCode="#,##0" sourceLinked="1"/>
        <c:tickLblPos val="nextTo"/>
        <c:crossAx val="151267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452502836106502"/>
          <c:y val="0.26229832849841123"/>
          <c:w val="0.27530141530263463"/>
          <c:h val="0.31150550251061976"/>
        </c:manualLayout>
      </c:layout>
    </c:legend>
    <c:plotVisOnly val="1"/>
    <c:dispBlanksAs val="gap"/>
  </c:chart>
  <c:txPr>
    <a:bodyPr/>
    <a:lstStyle/>
    <a:p>
      <a:pPr>
        <a:defRPr sz="12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'Statistical analysis'!$B$48</c:f>
              <c:strCache>
                <c:ptCount val="1"/>
                <c:pt idx="0">
                  <c:v>CUSUM</c:v>
                </c:pt>
              </c:strCache>
            </c:strRef>
          </c:tx>
          <c:marker>
            <c:symbol val="none"/>
          </c:marker>
          <c:cat>
            <c:numRef>
              <c:f>'Statistical analysis'!$C$47:$BJ$47</c:f>
              <c:numCache>
                <c:formatCode>mmm\-yy</c:formatCode>
                <c:ptCount val="60"/>
                <c:pt idx="0">
                  <c:v>38443</c:v>
                </c:pt>
                <c:pt idx="1">
                  <c:v>38473</c:v>
                </c:pt>
                <c:pt idx="2">
                  <c:v>38504</c:v>
                </c:pt>
                <c:pt idx="3">
                  <c:v>38534</c:v>
                </c:pt>
                <c:pt idx="4">
                  <c:v>38565</c:v>
                </c:pt>
                <c:pt idx="5">
                  <c:v>38596</c:v>
                </c:pt>
                <c:pt idx="6">
                  <c:v>38626</c:v>
                </c:pt>
                <c:pt idx="7">
                  <c:v>38657</c:v>
                </c:pt>
                <c:pt idx="8">
                  <c:v>38687</c:v>
                </c:pt>
                <c:pt idx="9">
                  <c:v>38718</c:v>
                </c:pt>
                <c:pt idx="10">
                  <c:v>38749</c:v>
                </c:pt>
                <c:pt idx="11">
                  <c:v>38777</c:v>
                </c:pt>
                <c:pt idx="12">
                  <c:v>38808</c:v>
                </c:pt>
                <c:pt idx="13">
                  <c:v>38838</c:v>
                </c:pt>
                <c:pt idx="14">
                  <c:v>38869</c:v>
                </c:pt>
                <c:pt idx="15">
                  <c:v>38899</c:v>
                </c:pt>
                <c:pt idx="16">
                  <c:v>38930</c:v>
                </c:pt>
                <c:pt idx="17">
                  <c:v>38961</c:v>
                </c:pt>
                <c:pt idx="18">
                  <c:v>38991</c:v>
                </c:pt>
                <c:pt idx="19">
                  <c:v>39022</c:v>
                </c:pt>
                <c:pt idx="20">
                  <c:v>39052</c:v>
                </c:pt>
                <c:pt idx="21">
                  <c:v>39083</c:v>
                </c:pt>
                <c:pt idx="22">
                  <c:v>39114</c:v>
                </c:pt>
                <c:pt idx="23">
                  <c:v>39142</c:v>
                </c:pt>
                <c:pt idx="24">
                  <c:v>39173</c:v>
                </c:pt>
                <c:pt idx="25">
                  <c:v>39203</c:v>
                </c:pt>
                <c:pt idx="26">
                  <c:v>39234</c:v>
                </c:pt>
                <c:pt idx="27">
                  <c:v>39264</c:v>
                </c:pt>
                <c:pt idx="28">
                  <c:v>39295</c:v>
                </c:pt>
                <c:pt idx="29">
                  <c:v>39326</c:v>
                </c:pt>
                <c:pt idx="30">
                  <c:v>39356</c:v>
                </c:pt>
                <c:pt idx="31">
                  <c:v>39387</c:v>
                </c:pt>
                <c:pt idx="32">
                  <c:v>39417</c:v>
                </c:pt>
                <c:pt idx="33">
                  <c:v>39448</c:v>
                </c:pt>
                <c:pt idx="34">
                  <c:v>39479</c:v>
                </c:pt>
                <c:pt idx="35">
                  <c:v>39508</c:v>
                </c:pt>
                <c:pt idx="36">
                  <c:v>39539</c:v>
                </c:pt>
                <c:pt idx="37">
                  <c:v>39569</c:v>
                </c:pt>
                <c:pt idx="38">
                  <c:v>39600</c:v>
                </c:pt>
                <c:pt idx="39">
                  <c:v>39630</c:v>
                </c:pt>
                <c:pt idx="40">
                  <c:v>39661</c:v>
                </c:pt>
                <c:pt idx="41">
                  <c:v>39692</c:v>
                </c:pt>
                <c:pt idx="42">
                  <c:v>39722</c:v>
                </c:pt>
                <c:pt idx="43">
                  <c:v>39753</c:v>
                </c:pt>
                <c:pt idx="44">
                  <c:v>39783</c:v>
                </c:pt>
                <c:pt idx="45">
                  <c:v>39814</c:v>
                </c:pt>
                <c:pt idx="46">
                  <c:v>39845</c:v>
                </c:pt>
                <c:pt idx="47">
                  <c:v>39873</c:v>
                </c:pt>
                <c:pt idx="48">
                  <c:v>39904</c:v>
                </c:pt>
                <c:pt idx="49">
                  <c:v>39934</c:v>
                </c:pt>
                <c:pt idx="50">
                  <c:v>39965</c:v>
                </c:pt>
                <c:pt idx="51">
                  <c:v>39995</c:v>
                </c:pt>
                <c:pt idx="52">
                  <c:v>40026</c:v>
                </c:pt>
                <c:pt idx="53">
                  <c:v>40057</c:v>
                </c:pt>
                <c:pt idx="54">
                  <c:v>40087</c:v>
                </c:pt>
                <c:pt idx="55">
                  <c:v>40118</c:v>
                </c:pt>
                <c:pt idx="56">
                  <c:v>40148</c:v>
                </c:pt>
                <c:pt idx="57">
                  <c:v>40179</c:v>
                </c:pt>
                <c:pt idx="58">
                  <c:v>40210</c:v>
                </c:pt>
                <c:pt idx="59">
                  <c:v>40238</c:v>
                </c:pt>
              </c:numCache>
            </c:numRef>
          </c:cat>
          <c:val>
            <c:numRef>
              <c:f>'Statistical analysis'!$C$48:$BJ$48</c:f>
              <c:numCache>
                <c:formatCode>#,##0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</c:ser>
        <c:marker val="1"/>
        <c:axId val="154484736"/>
        <c:axId val="154518656"/>
      </c:lineChart>
      <c:dateAx>
        <c:axId val="154484736"/>
        <c:scaling>
          <c:orientation val="minMax"/>
        </c:scaling>
        <c:axPos val="b"/>
        <c:numFmt formatCode="mmm\-yy" sourceLinked="1"/>
        <c:tickLblPos val="nextTo"/>
        <c:crossAx val="154518656"/>
        <c:crosses val="autoZero"/>
        <c:auto val="1"/>
        <c:lblOffset val="100"/>
      </c:dateAx>
      <c:valAx>
        <c:axId val="154518656"/>
        <c:scaling>
          <c:orientation val="minMax"/>
        </c:scaling>
        <c:axPos val="l"/>
        <c:majorGridlines/>
        <c:numFmt formatCode="#,##0" sourceLinked="1"/>
        <c:tickLblPos val="nextTo"/>
        <c:crossAx val="154484736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'Statistical analysis'!$O$1</c:f>
              <c:strCache>
                <c:ptCount val="1"/>
                <c:pt idx="0">
                  <c:v>Annual Cumulative</c:v>
                </c:pt>
              </c:strCache>
            </c:strRef>
          </c:tx>
          <c:cat>
            <c:strRef>
              <c:f>'Statistical analysis'!$B$2:$B$6</c:f>
              <c:strCache>
                <c:ptCount val="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</c:strCache>
            </c:strRef>
          </c:cat>
          <c:val>
            <c:numRef>
              <c:f>'Statistical analysis'!$O$2:$O$6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65486976"/>
        <c:axId val="166421632"/>
      </c:barChart>
      <c:catAx>
        <c:axId val="165486976"/>
        <c:scaling>
          <c:orientation val="minMax"/>
        </c:scaling>
        <c:axPos val="b"/>
        <c:tickLblPos val="nextTo"/>
        <c:crossAx val="166421632"/>
        <c:crosses val="autoZero"/>
        <c:auto val="1"/>
        <c:lblAlgn val="ctr"/>
        <c:lblOffset val="100"/>
      </c:catAx>
      <c:valAx>
        <c:axId val="166421632"/>
        <c:scaling>
          <c:orientation val="minMax"/>
        </c:scaling>
        <c:axPos val="l"/>
        <c:majorGridlines/>
        <c:numFmt formatCode="0" sourceLinked="1"/>
        <c:tickLblPos val="nextTo"/>
        <c:crossAx val="165486976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16</xdr:row>
      <xdr:rowOff>57150</xdr:rowOff>
    </xdr:from>
    <xdr:to>
      <xdr:col>10</xdr:col>
      <xdr:colOff>428625</xdr:colOff>
      <xdr:row>44</xdr:row>
      <xdr:rowOff>47625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672353</xdr:colOff>
      <xdr:row>16</xdr:row>
      <xdr:rowOff>67235</xdr:rowOff>
    </xdr:from>
    <xdr:to>
      <xdr:col>20</xdr:col>
      <xdr:colOff>562534</xdr:colOff>
      <xdr:row>44</xdr:row>
      <xdr:rowOff>57710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9</xdr:col>
      <xdr:colOff>257736</xdr:colOff>
      <xdr:row>69</xdr:row>
      <xdr:rowOff>11206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481853</xdr:colOff>
      <xdr:row>50</xdr:row>
      <xdr:rowOff>145676</xdr:rowOff>
    </xdr:from>
    <xdr:to>
      <xdr:col>16</xdr:col>
      <xdr:colOff>268942</xdr:colOff>
      <xdr:row>68</xdr:row>
      <xdr:rowOff>67234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7"/>
  <sheetViews>
    <sheetView tabSelected="1" workbookViewId="0"/>
  </sheetViews>
  <sheetFormatPr defaultRowHeight="12.75"/>
  <sheetData>
    <row r="2" spans="1:2">
      <c r="A2" t="s">
        <v>48</v>
      </c>
    </row>
    <row r="3" spans="1:2">
      <c r="B3" t="s">
        <v>46</v>
      </c>
    </row>
    <row r="4" spans="1:2">
      <c r="B4" t="s">
        <v>50</v>
      </c>
    </row>
    <row r="5" spans="1:2">
      <c r="A5" t="s">
        <v>65</v>
      </c>
    </row>
    <row r="6" spans="1:2">
      <c r="B6" t="s">
        <v>63</v>
      </c>
    </row>
    <row r="7" spans="1:2">
      <c r="B7" t="s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B1:H18"/>
  <sheetViews>
    <sheetView workbookViewId="0"/>
  </sheetViews>
  <sheetFormatPr defaultRowHeight="12.75"/>
  <cols>
    <col min="2" max="2" width="18.25" customWidth="1"/>
    <col min="3" max="8" width="11.75" customWidth="1"/>
  </cols>
  <sheetData>
    <row r="1" spans="2:8">
      <c r="B1" s="6" t="s">
        <v>27</v>
      </c>
    </row>
    <row r="3" spans="2:8">
      <c r="B3" s="7"/>
      <c r="C3" s="52" t="s">
        <v>11</v>
      </c>
      <c r="D3" s="53"/>
      <c r="E3" s="48" t="s">
        <v>18</v>
      </c>
      <c r="F3" s="48"/>
      <c r="G3" s="48"/>
      <c r="H3" s="48"/>
    </row>
    <row r="4" spans="2:8">
      <c r="B4" s="8"/>
      <c r="C4" s="50" t="s">
        <v>12</v>
      </c>
      <c r="D4" s="51"/>
      <c r="E4" s="49" t="s">
        <v>13</v>
      </c>
      <c r="F4" s="49"/>
      <c r="G4" s="9" t="s">
        <v>16</v>
      </c>
      <c r="H4" s="9" t="s">
        <v>17</v>
      </c>
    </row>
    <row r="5" spans="2:8">
      <c r="B5" s="10" t="s">
        <v>52</v>
      </c>
      <c r="C5" s="9" t="s">
        <v>14</v>
      </c>
      <c r="D5" s="9" t="s">
        <v>15</v>
      </c>
      <c r="E5" s="9" t="s">
        <v>14</v>
      </c>
      <c r="F5" s="9" t="s">
        <v>15</v>
      </c>
      <c r="G5" s="42"/>
      <c r="H5" s="42"/>
    </row>
    <row r="6" spans="2:8">
      <c r="B6" s="10" t="s">
        <v>25</v>
      </c>
      <c r="C6" s="41"/>
      <c r="D6" s="41"/>
      <c r="E6" s="40"/>
      <c r="F6" s="40"/>
      <c r="G6" s="40"/>
      <c r="H6" s="40"/>
    </row>
    <row r="7" spans="2:8">
      <c r="B7" s="10" t="s">
        <v>19</v>
      </c>
      <c r="C7" s="41"/>
      <c r="D7" s="41"/>
      <c r="E7" s="40"/>
      <c r="F7" s="40"/>
      <c r="G7" s="40"/>
      <c r="H7" s="40"/>
    </row>
    <row r="9" spans="2:8" ht="63.75">
      <c r="B9" s="11"/>
      <c r="C9" s="12" t="s">
        <v>26</v>
      </c>
      <c r="D9" s="12" t="s">
        <v>26</v>
      </c>
    </row>
    <row r="10" spans="2:8">
      <c r="B10" s="11"/>
      <c r="C10" s="45" t="s">
        <v>14</v>
      </c>
      <c r="D10" s="45" t="s">
        <v>15</v>
      </c>
    </row>
    <row r="11" spans="2:8">
      <c r="B11" s="11" t="s">
        <v>20</v>
      </c>
      <c r="C11" s="36"/>
      <c r="D11" s="36"/>
    </row>
    <row r="12" spans="2:8">
      <c r="B12" s="11" t="s">
        <v>21</v>
      </c>
      <c r="C12" s="36"/>
      <c r="D12" s="36"/>
    </row>
    <row r="13" spans="2:8">
      <c r="B13" s="11" t="s">
        <v>22</v>
      </c>
      <c r="C13" s="36"/>
      <c r="D13" s="36"/>
    </row>
    <row r="14" spans="2:8" ht="12.75" customHeight="1">
      <c r="B14" s="11" t="s">
        <v>23</v>
      </c>
      <c r="C14" s="36"/>
      <c r="D14" s="36"/>
    </row>
    <row r="15" spans="2:8">
      <c r="B15" s="11" t="s">
        <v>24</v>
      </c>
      <c r="C15" s="36"/>
      <c r="D15" s="36"/>
    </row>
    <row r="17" spans="2:2">
      <c r="B17" s="5" t="s">
        <v>46</v>
      </c>
    </row>
    <row r="18" spans="2:2">
      <c r="B18" s="5" t="s">
        <v>47</v>
      </c>
    </row>
  </sheetData>
  <mergeCells count="4">
    <mergeCell ref="E3:H3"/>
    <mergeCell ref="E4:F4"/>
    <mergeCell ref="C4:D4"/>
    <mergeCell ref="C3:D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B2:BJ1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2.75"/>
  <cols>
    <col min="1" max="1" width="4.5" customWidth="1"/>
    <col min="2" max="2" width="21.5" customWidth="1"/>
  </cols>
  <sheetData>
    <row r="2" spans="2:62">
      <c r="B2" s="13" t="s">
        <v>7</v>
      </c>
      <c r="C2" s="17">
        <v>38443</v>
      </c>
      <c r="D2" s="17">
        <v>38473</v>
      </c>
      <c r="E2" s="17">
        <v>38504</v>
      </c>
      <c r="F2" s="17">
        <v>38534</v>
      </c>
      <c r="G2" s="17">
        <v>38565</v>
      </c>
      <c r="H2" s="17">
        <v>38596</v>
      </c>
      <c r="I2" s="17">
        <v>38626</v>
      </c>
      <c r="J2" s="17">
        <v>38657</v>
      </c>
      <c r="K2" s="17">
        <v>38687</v>
      </c>
      <c r="L2" s="17">
        <v>38718</v>
      </c>
      <c r="M2" s="17">
        <v>38749</v>
      </c>
      <c r="N2" s="17">
        <v>38777</v>
      </c>
      <c r="O2" s="17">
        <v>38808</v>
      </c>
      <c r="P2" s="17">
        <v>38838</v>
      </c>
      <c r="Q2" s="17">
        <v>38869</v>
      </c>
      <c r="R2" s="17">
        <v>38899</v>
      </c>
      <c r="S2" s="17">
        <v>38930</v>
      </c>
      <c r="T2" s="17">
        <v>38961</v>
      </c>
      <c r="U2" s="17">
        <v>38991</v>
      </c>
      <c r="V2" s="17">
        <v>39022</v>
      </c>
      <c r="W2" s="17">
        <v>39052</v>
      </c>
      <c r="X2" s="17">
        <v>39083</v>
      </c>
      <c r="Y2" s="17">
        <v>39114</v>
      </c>
      <c r="Z2" s="17">
        <v>39142</v>
      </c>
      <c r="AA2" s="17">
        <v>39173</v>
      </c>
      <c r="AB2" s="17">
        <v>39203</v>
      </c>
      <c r="AC2" s="17">
        <v>39234</v>
      </c>
      <c r="AD2" s="17">
        <v>39264</v>
      </c>
      <c r="AE2" s="17">
        <v>39295</v>
      </c>
      <c r="AF2" s="17">
        <v>39326</v>
      </c>
      <c r="AG2" s="17">
        <v>39356</v>
      </c>
      <c r="AH2" s="17">
        <v>39387</v>
      </c>
      <c r="AI2" s="17">
        <v>39417</v>
      </c>
      <c r="AJ2" s="17">
        <v>39448</v>
      </c>
      <c r="AK2" s="17">
        <v>39479</v>
      </c>
      <c r="AL2" s="17">
        <v>39508</v>
      </c>
      <c r="AM2" s="17">
        <v>39539</v>
      </c>
      <c r="AN2" s="17">
        <v>39569</v>
      </c>
      <c r="AO2" s="17">
        <v>39600</v>
      </c>
      <c r="AP2" s="17">
        <v>39630</v>
      </c>
      <c r="AQ2" s="17">
        <v>39661</v>
      </c>
      <c r="AR2" s="17">
        <v>39692</v>
      </c>
      <c r="AS2" s="17">
        <v>39722</v>
      </c>
      <c r="AT2" s="17">
        <v>39753</v>
      </c>
      <c r="AU2" s="17">
        <v>39783</v>
      </c>
      <c r="AV2" s="17">
        <v>39814</v>
      </c>
      <c r="AW2" s="17">
        <v>39845</v>
      </c>
      <c r="AX2" s="17">
        <v>39873</v>
      </c>
      <c r="AY2" s="17">
        <v>39904</v>
      </c>
      <c r="AZ2" s="17">
        <v>39934</v>
      </c>
      <c r="BA2" s="17">
        <v>39965</v>
      </c>
      <c r="BB2" s="17">
        <v>39995</v>
      </c>
      <c r="BC2" s="17">
        <v>40026</v>
      </c>
      <c r="BD2" s="17">
        <v>40057</v>
      </c>
      <c r="BE2" s="17">
        <v>40087</v>
      </c>
      <c r="BF2" s="17">
        <v>40118</v>
      </c>
      <c r="BG2" s="17">
        <v>40148</v>
      </c>
      <c r="BH2" s="17">
        <v>40179</v>
      </c>
      <c r="BI2" s="17">
        <v>40210</v>
      </c>
      <c r="BJ2" s="20">
        <v>40238</v>
      </c>
    </row>
    <row r="3" spans="2:62">
      <c r="B3" s="14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</row>
    <row r="4" spans="2:62">
      <c r="B4" s="1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</row>
    <row r="5" spans="2:62">
      <c r="B5" s="14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</row>
    <row r="6" spans="2:62">
      <c r="B6" s="14" t="s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</row>
    <row r="7" spans="2:62">
      <c r="B7" s="14" t="s">
        <v>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</row>
    <row r="8" spans="2:62">
      <c r="B8" s="14" t="s">
        <v>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</row>
    <row r="9" spans="2:62">
      <c r="B9" s="14" t="s">
        <v>10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</row>
    <row r="10" spans="2:62">
      <c r="B10" s="15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21"/>
    </row>
    <row r="11" spans="2:62">
      <c r="B11" s="15"/>
      <c r="C11" s="19">
        <v>38443</v>
      </c>
      <c r="D11" s="19">
        <v>38473</v>
      </c>
      <c r="E11" s="19">
        <v>38504</v>
      </c>
      <c r="F11" s="19">
        <v>38534</v>
      </c>
      <c r="G11" s="19">
        <v>38565</v>
      </c>
      <c r="H11" s="19">
        <v>38596</v>
      </c>
      <c r="I11" s="19">
        <v>38626</v>
      </c>
      <c r="J11" s="19">
        <v>38657</v>
      </c>
      <c r="K11" s="19">
        <v>38687</v>
      </c>
      <c r="L11" s="19">
        <v>38718</v>
      </c>
      <c r="M11" s="19">
        <v>38749</v>
      </c>
      <c r="N11" s="19">
        <v>38777</v>
      </c>
      <c r="O11" s="19">
        <v>38808</v>
      </c>
      <c r="P11" s="19">
        <v>38838</v>
      </c>
      <c r="Q11" s="19">
        <v>38869</v>
      </c>
      <c r="R11" s="19">
        <v>38899</v>
      </c>
      <c r="S11" s="19">
        <v>38930</v>
      </c>
      <c r="T11" s="19">
        <v>38961</v>
      </c>
      <c r="U11" s="19">
        <v>38991</v>
      </c>
      <c r="V11" s="19">
        <v>39022</v>
      </c>
      <c r="W11" s="19">
        <v>39052</v>
      </c>
      <c r="X11" s="19">
        <v>39083</v>
      </c>
      <c r="Y11" s="19">
        <v>39114</v>
      </c>
      <c r="Z11" s="19">
        <v>39142</v>
      </c>
      <c r="AA11" s="19">
        <v>39173</v>
      </c>
      <c r="AB11" s="19">
        <v>39203</v>
      </c>
      <c r="AC11" s="19">
        <v>39234</v>
      </c>
      <c r="AD11" s="19">
        <v>39264</v>
      </c>
      <c r="AE11" s="19">
        <v>39295</v>
      </c>
      <c r="AF11" s="19">
        <v>39326</v>
      </c>
      <c r="AG11" s="19">
        <v>39356</v>
      </c>
      <c r="AH11" s="19">
        <v>39387</v>
      </c>
      <c r="AI11" s="19">
        <v>39417</v>
      </c>
      <c r="AJ11" s="19">
        <v>39448</v>
      </c>
      <c r="AK11" s="19">
        <v>39479</v>
      </c>
      <c r="AL11" s="19">
        <v>39508</v>
      </c>
      <c r="AM11" s="19">
        <v>39539</v>
      </c>
      <c r="AN11" s="19">
        <v>39569</v>
      </c>
      <c r="AO11" s="19">
        <v>39600</v>
      </c>
      <c r="AP11" s="19">
        <v>39630</v>
      </c>
      <c r="AQ11" s="19">
        <v>39661</v>
      </c>
      <c r="AR11" s="19">
        <v>39692</v>
      </c>
      <c r="AS11" s="19">
        <v>39722</v>
      </c>
      <c r="AT11" s="19">
        <v>39753</v>
      </c>
      <c r="AU11" s="19">
        <v>39783</v>
      </c>
      <c r="AV11" s="19">
        <v>39814</v>
      </c>
      <c r="AW11" s="19">
        <v>39845</v>
      </c>
      <c r="AX11" s="19">
        <v>39873</v>
      </c>
      <c r="AY11" s="19">
        <v>39904</v>
      </c>
      <c r="AZ11" s="19">
        <v>39934</v>
      </c>
      <c r="BA11" s="19">
        <v>39965</v>
      </c>
      <c r="BB11" s="19">
        <v>39995</v>
      </c>
      <c r="BC11" s="19">
        <v>40026</v>
      </c>
      <c r="BD11" s="19">
        <v>40057</v>
      </c>
      <c r="BE11" s="19">
        <v>40087</v>
      </c>
      <c r="BF11" s="19">
        <v>40118</v>
      </c>
      <c r="BG11" s="19">
        <v>40148</v>
      </c>
      <c r="BH11" s="19">
        <v>40179</v>
      </c>
      <c r="BI11" s="19">
        <v>40210</v>
      </c>
      <c r="BJ11" s="22">
        <v>40238</v>
      </c>
    </row>
    <row r="12" spans="2:62">
      <c r="B12" s="16" t="s">
        <v>9</v>
      </c>
      <c r="C12" s="4">
        <f>SUM(C9,C14)</f>
        <v>0</v>
      </c>
      <c r="D12" s="4">
        <f t="shared" ref="D12:BJ12" si="0">SUM(D9,D14)</f>
        <v>0</v>
      </c>
      <c r="E12" s="4">
        <f t="shared" si="0"/>
        <v>0</v>
      </c>
      <c r="F12" s="4">
        <f t="shared" si="0"/>
        <v>0</v>
      </c>
      <c r="G12" s="4">
        <f t="shared" si="0"/>
        <v>0</v>
      </c>
      <c r="H12" s="4">
        <f t="shared" si="0"/>
        <v>0</v>
      </c>
      <c r="I12" s="4">
        <f t="shared" si="0"/>
        <v>0</v>
      </c>
      <c r="J12" s="4">
        <f t="shared" si="0"/>
        <v>0</v>
      </c>
      <c r="K12" s="4">
        <f t="shared" si="0"/>
        <v>0</v>
      </c>
      <c r="L12" s="4">
        <f t="shared" si="0"/>
        <v>0</v>
      </c>
      <c r="M12" s="4">
        <f t="shared" si="0"/>
        <v>0</v>
      </c>
      <c r="N12" s="4">
        <f t="shared" si="0"/>
        <v>0</v>
      </c>
      <c r="O12" s="4">
        <f t="shared" si="0"/>
        <v>0</v>
      </c>
      <c r="P12" s="4">
        <f t="shared" si="0"/>
        <v>0</v>
      </c>
      <c r="Q12" s="4">
        <f t="shared" si="0"/>
        <v>0</v>
      </c>
      <c r="R12" s="4">
        <f t="shared" si="0"/>
        <v>0</v>
      </c>
      <c r="S12" s="4">
        <f t="shared" si="0"/>
        <v>0</v>
      </c>
      <c r="T12" s="4">
        <f t="shared" si="0"/>
        <v>0</v>
      </c>
      <c r="U12" s="4">
        <f t="shared" si="0"/>
        <v>0</v>
      </c>
      <c r="V12" s="4">
        <f t="shared" si="0"/>
        <v>0</v>
      </c>
      <c r="W12" s="4">
        <f t="shared" si="0"/>
        <v>0</v>
      </c>
      <c r="X12" s="4">
        <f t="shared" si="0"/>
        <v>0</v>
      </c>
      <c r="Y12" s="4">
        <f t="shared" si="0"/>
        <v>0</v>
      </c>
      <c r="Z12" s="4">
        <f t="shared" si="0"/>
        <v>0</v>
      </c>
      <c r="AA12" s="4">
        <f t="shared" si="0"/>
        <v>0</v>
      </c>
      <c r="AB12" s="4">
        <f t="shared" si="0"/>
        <v>0</v>
      </c>
      <c r="AC12" s="4">
        <f t="shared" si="0"/>
        <v>0</v>
      </c>
      <c r="AD12" s="4">
        <f t="shared" si="0"/>
        <v>0</v>
      </c>
      <c r="AE12" s="4">
        <f t="shared" si="0"/>
        <v>0</v>
      </c>
      <c r="AF12" s="4">
        <f t="shared" si="0"/>
        <v>0</v>
      </c>
      <c r="AG12" s="4">
        <f t="shared" si="0"/>
        <v>0</v>
      </c>
      <c r="AH12" s="4">
        <f t="shared" si="0"/>
        <v>0</v>
      </c>
      <c r="AI12" s="4">
        <f t="shared" si="0"/>
        <v>0</v>
      </c>
      <c r="AJ12" s="4">
        <f t="shared" si="0"/>
        <v>0</v>
      </c>
      <c r="AK12" s="4">
        <f t="shared" si="0"/>
        <v>0</v>
      </c>
      <c r="AL12" s="4">
        <f t="shared" si="0"/>
        <v>0</v>
      </c>
      <c r="AM12" s="4">
        <f t="shared" si="0"/>
        <v>0</v>
      </c>
      <c r="AN12" s="4">
        <f t="shared" si="0"/>
        <v>0</v>
      </c>
      <c r="AO12" s="4">
        <f t="shared" si="0"/>
        <v>0</v>
      </c>
      <c r="AP12" s="4">
        <f t="shared" si="0"/>
        <v>0</v>
      </c>
      <c r="AQ12" s="4">
        <f t="shared" si="0"/>
        <v>0</v>
      </c>
      <c r="AR12" s="4">
        <f t="shared" si="0"/>
        <v>0</v>
      </c>
      <c r="AS12" s="4">
        <f t="shared" si="0"/>
        <v>0</v>
      </c>
      <c r="AT12" s="4">
        <f t="shared" si="0"/>
        <v>0</v>
      </c>
      <c r="AU12" s="4">
        <f t="shared" si="0"/>
        <v>0</v>
      </c>
      <c r="AV12" s="4">
        <f t="shared" si="0"/>
        <v>0</v>
      </c>
      <c r="AW12" s="4">
        <f t="shared" si="0"/>
        <v>0</v>
      </c>
      <c r="AX12" s="4">
        <f t="shared" si="0"/>
        <v>0</v>
      </c>
      <c r="AY12" s="4">
        <f t="shared" si="0"/>
        <v>0</v>
      </c>
      <c r="AZ12" s="4">
        <f t="shared" si="0"/>
        <v>0</v>
      </c>
      <c r="BA12" s="4">
        <f t="shared" si="0"/>
        <v>0</v>
      </c>
      <c r="BB12" s="4">
        <f t="shared" si="0"/>
        <v>0</v>
      </c>
      <c r="BC12" s="4">
        <f t="shared" si="0"/>
        <v>0</v>
      </c>
      <c r="BD12" s="4">
        <f t="shared" si="0"/>
        <v>0</v>
      </c>
      <c r="BE12" s="4">
        <f t="shared" si="0"/>
        <v>0</v>
      </c>
      <c r="BF12" s="4">
        <f t="shared" si="0"/>
        <v>0</v>
      </c>
      <c r="BG12" s="4">
        <f t="shared" si="0"/>
        <v>0</v>
      </c>
      <c r="BH12" s="4">
        <f t="shared" si="0"/>
        <v>0</v>
      </c>
      <c r="BI12" s="4">
        <f t="shared" si="0"/>
        <v>0</v>
      </c>
      <c r="BJ12" s="4">
        <f t="shared" si="0"/>
        <v>0</v>
      </c>
    </row>
    <row r="13" spans="2:62">
      <c r="B13" s="16" t="s">
        <v>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</row>
    <row r="14" spans="2:62">
      <c r="B14" s="16" t="s">
        <v>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</row>
    <row r="16" spans="2:62">
      <c r="B16" s="5" t="s">
        <v>67</v>
      </c>
    </row>
    <row r="17" spans="2:2">
      <c r="B17" s="5" t="s">
        <v>47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B2:CM16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.75"/>
  <cols>
    <col min="1" max="1" width="4.5" style="1" customWidth="1"/>
    <col min="2" max="2" width="21.5" style="1" customWidth="1"/>
    <col min="3" max="16384" width="9" style="1"/>
  </cols>
  <sheetData>
    <row r="2" spans="2:91">
      <c r="B2" s="13" t="s">
        <v>7</v>
      </c>
      <c r="C2" s="17">
        <v>38443</v>
      </c>
      <c r="D2" s="17">
        <v>38473</v>
      </c>
      <c r="E2" s="17">
        <v>38504</v>
      </c>
      <c r="F2" s="17">
        <v>38534</v>
      </c>
      <c r="G2" s="17">
        <v>38565</v>
      </c>
      <c r="H2" s="17">
        <v>38596</v>
      </c>
      <c r="I2" s="17">
        <v>38626</v>
      </c>
      <c r="J2" s="17">
        <v>38657</v>
      </c>
      <c r="K2" s="17">
        <v>38687</v>
      </c>
      <c r="L2" s="17">
        <v>38718</v>
      </c>
      <c r="M2" s="17">
        <v>38749</v>
      </c>
      <c r="N2" s="17">
        <v>38777</v>
      </c>
      <c r="O2" s="17">
        <v>38808</v>
      </c>
      <c r="P2" s="17">
        <v>38838</v>
      </c>
      <c r="Q2" s="17">
        <v>38869</v>
      </c>
      <c r="R2" s="17">
        <v>38899</v>
      </c>
      <c r="S2" s="17">
        <v>38930</v>
      </c>
      <c r="T2" s="17">
        <v>38961</v>
      </c>
      <c r="U2" s="17">
        <v>38991</v>
      </c>
      <c r="V2" s="17">
        <v>39022</v>
      </c>
      <c r="W2" s="17">
        <v>39052</v>
      </c>
      <c r="X2" s="17">
        <v>39083</v>
      </c>
      <c r="Y2" s="17">
        <v>39114</v>
      </c>
      <c r="Z2" s="17">
        <v>39142</v>
      </c>
      <c r="AA2" s="17">
        <v>39173</v>
      </c>
      <c r="AB2" s="17">
        <v>39203</v>
      </c>
      <c r="AC2" s="17">
        <v>39234</v>
      </c>
      <c r="AD2" s="17">
        <v>39264</v>
      </c>
      <c r="AE2" s="17">
        <v>39295</v>
      </c>
      <c r="AF2" s="17">
        <v>39326</v>
      </c>
      <c r="AG2" s="17">
        <v>39356</v>
      </c>
      <c r="AH2" s="17">
        <v>39387</v>
      </c>
      <c r="AI2" s="17">
        <v>39417</v>
      </c>
      <c r="AJ2" s="17">
        <v>39448</v>
      </c>
      <c r="AK2" s="17">
        <v>39479</v>
      </c>
      <c r="AL2" s="17">
        <v>39508</v>
      </c>
      <c r="AM2" s="17">
        <v>39539</v>
      </c>
      <c r="AN2" s="17">
        <v>39569</v>
      </c>
      <c r="AO2" s="17">
        <v>39600</v>
      </c>
      <c r="AP2" s="17">
        <v>39630</v>
      </c>
      <c r="AQ2" s="17">
        <v>39661</v>
      </c>
      <c r="AR2" s="17">
        <v>39692</v>
      </c>
      <c r="AS2" s="17">
        <v>39722</v>
      </c>
      <c r="AT2" s="17">
        <v>39753</v>
      </c>
      <c r="AU2" s="17">
        <v>39783</v>
      </c>
      <c r="AV2" s="17">
        <v>39814</v>
      </c>
      <c r="AW2" s="17">
        <v>39845</v>
      </c>
      <c r="AX2" s="17">
        <v>39873</v>
      </c>
      <c r="AY2" s="17">
        <v>39904</v>
      </c>
      <c r="AZ2" s="17">
        <v>39934</v>
      </c>
      <c r="BA2" s="17">
        <v>39965</v>
      </c>
      <c r="BB2" s="17">
        <v>39995</v>
      </c>
      <c r="BC2" s="17">
        <v>40026</v>
      </c>
      <c r="BD2" s="17">
        <v>40057</v>
      </c>
      <c r="BE2" s="17">
        <v>40087</v>
      </c>
      <c r="BF2" s="17">
        <v>40118</v>
      </c>
      <c r="BG2" s="17">
        <v>40148</v>
      </c>
      <c r="BH2" s="17">
        <v>40179</v>
      </c>
      <c r="BI2" s="17">
        <v>40210</v>
      </c>
      <c r="BJ2" s="17">
        <v>40238</v>
      </c>
      <c r="BK2" s="17">
        <v>40269</v>
      </c>
      <c r="BL2" s="17">
        <v>40299</v>
      </c>
      <c r="BM2" s="17">
        <v>40330</v>
      </c>
      <c r="BN2" s="17">
        <v>40360</v>
      </c>
      <c r="BO2" s="17">
        <v>40391</v>
      </c>
      <c r="BP2" s="17">
        <v>40422</v>
      </c>
      <c r="BQ2" s="17">
        <v>40452</v>
      </c>
      <c r="BR2" s="17">
        <v>40483</v>
      </c>
      <c r="BS2" s="17">
        <v>40513</v>
      </c>
      <c r="BT2" s="17">
        <v>40544</v>
      </c>
      <c r="BU2" s="17">
        <v>40575</v>
      </c>
      <c r="BV2" s="17">
        <v>40603</v>
      </c>
      <c r="BW2" s="17">
        <v>40634</v>
      </c>
      <c r="BX2" s="17">
        <v>40664</v>
      </c>
      <c r="BY2" s="17">
        <v>40695</v>
      </c>
      <c r="BZ2" s="17">
        <v>40725</v>
      </c>
      <c r="CA2" s="17">
        <v>40756</v>
      </c>
      <c r="CB2" s="17">
        <v>40787</v>
      </c>
      <c r="CC2" s="17">
        <v>40817</v>
      </c>
      <c r="CD2" s="17">
        <v>40848</v>
      </c>
      <c r="CE2" s="17">
        <v>40878</v>
      </c>
      <c r="CF2" s="17">
        <v>40909</v>
      </c>
      <c r="CG2" s="17">
        <v>40940</v>
      </c>
      <c r="CH2" s="17">
        <v>40969</v>
      </c>
      <c r="CI2" s="17">
        <v>41000</v>
      </c>
      <c r="CJ2" s="17">
        <v>41030</v>
      </c>
      <c r="CK2" s="17">
        <v>41061</v>
      </c>
      <c r="CL2" s="17">
        <v>41091</v>
      </c>
      <c r="CM2" s="20">
        <v>41122</v>
      </c>
    </row>
    <row r="3" spans="2:91">
      <c r="B3" s="14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</row>
    <row r="4" spans="2:91">
      <c r="B4" s="1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</row>
    <row r="5" spans="2:91">
      <c r="B5" s="14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</row>
    <row r="6" spans="2:91">
      <c r="B6" s="14" t="s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</row>
    <row r="7" spans="2:91">
      <c r="B7" s="14" t="s">
        <v>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</row>
    <row r="8" spans="2:91">
      <c r="B8" s="14" t="s">
        <v>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</row>
    <row r="9" spans="2:91">
      <c r="B9" s="14" t="s">
        <v>10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</row>
    <row r="10" spans="2:91">
      <c r="B10" s="15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21"/>
    </row>
    <row r="11" spans="2:91">
      <c r="B11" s="15"/>
      <c r="C11" s="19">
        <v>38443</v>
      </c>
      <c r="D11" s="19">
        <v>38473</v>
      </c>
      <c r="E11" s="19">
        <v>38504</v>
      </c>
      <c r="F11" s="19">
        <v>38534</v>
      </c>
      <c r="G11" s="19">
        <v>38565</v>
      </c>
      <c r="H11" s="19">
        <v>38596</v>
      </c>
      <c r="I11" s="19">
        <v>38626</v>
      </c>
      <c r="J11" s="19">
        <v>38657</v>
      </c>
      <c r="K11" s="19">
        <v>38687</v>
      </c>
      <c r="L11" s="19">
        <v>38718</v>
      </c>
      <c r="M11" s="19">
        <v>38749</v>
      </c>
      <c r="N11" s="19">
        <v>38777</v>
      </c>
      <c r="O11" s="19">
        <v>38808</v>
      </c>
      <c r="P11" s="19">
        <v>38838</v>
      </c>
      <c r="Q11" s="19">
        <v>38869</v>
      </c>
      <c r="R11" s="19">
        <v>38899</v>
      </c>
      <c r="S11" s="19">
        <v>38930</v>
      </c>
      <c r="T11" s="19">
        <v>38961</v>
      </c>
      <c r="U11" s="19">
        <v>38991</v>
      </c>
      <c r="V11" s="19">
        <v>39022</v>
      </c>
      <c r="W11" s="19">
        <v>39052</v>
      </c>
      <c r="X11" s="19">
        <v>39083</v>
      </c>
      <c r="Y11" s="19">
        <v>39114</v>
      </c>
      <c r="Z11" s="19">
        <v>39142</v>
      </c>
      <c r="AA11" s="19">
        <v>39173</v>
      </c>
      <c r="AB11" s="19">
        <v>39203</v>
      </c>
      <c r="AC11" s="19">
        <v>39234</v>
      </c>
      <c r="AD11" s="19">
        <v>39264</v>
      </c>
      <c r="AE11" s="19">
        <v>39295</v>
      </c>
      <c r="AF11" s="19">
        <v>39326</v>
      </c>
      <c r="AG11" s="19">
        <v>39356</v>
      </c>
      <c r="AH11" s="19">
        <v>39387</v>
      </c>
      <c r="AI11" s="19">
        <v>39417</v>
      </c>
      <c r="AJ11" s="19">
        <v>39448</v>
      </c>
      <c r="AK11" s="19">
        <v>39479</v>
      </c>
      <c r="AL11" s="19">
        <v>39508</v>
      </c>
      <c r="AM11" s="19">
        <v>39539</v>
      </c>
      <c r="AN11" s="19">
        <v>39569</v>
      </c>
      <c r="AO11" s="19">
        <v>39600</v>
      </c>
      <c r="AP11" s="19">
        <v>39630</v>
      </c>
      <c r="AQ11" s="19">
        <v>39661</v>
      </c>
      <c r="AR11" s="19">
        <v>39692</v>
      </c>
      <c r="AS11" s="19">
        <v>39722</v>
      </c>
      <c r="AT11" s="19">
        <v>39753</v>
      </c>
      <c r="AU11" s="19">
        <v>39783</v>
      </c>
      <c r="AV11" s="19">
        <v>39814</v>
      </c>
      <c r="AW11" s="19">
        <v>39845</v>
      </c>
      <c r="AX11" s="19">
        <v>39873</v>
      </c>
      <c r="AY11" s="19">
        <v>39904</v>
      </c>
      <c r="AZ11" s="19">
        <v>39934</v>
      </c>
      <c r="BA11" s="19">
        <v>39965</v>
      </c>
      <c r="BB11" s="19">
        <v>39995</v>
      </c>
      <c r="BC11" s="19">
        <v>40026</v>
      </c>
      <c r="BD11" s="19">
        <v>40057</v>
      </c>
      <c r="BE11" s="19">
        <v>40087</v>
      </c>
      <c r="BF11" s="19">
        <v>40118</v>
      </c>
      <c r="BG11" s="19">
        <v>40148</v>
      </c>
      <c r="BH11" s="19">
        <v>40179</v>
      </c>
      <c r="BI11" s="19">
        <v>40210</v>
      </c>
      <c r="BJ11" s="19">
        <v>40238</v>
      </c>
      <c r="BK11" s="19">
        <v>40269</v>
      </c>
      <c r="BL11" s="19">
        <v>40299</v>
      </c>
      <c r="BM11" s="19">
        <v>40330</v>
      </c>
      <c r="BN11" s="19">
        <v>40360</v>
      </c>
      <c r="BO11" s="19">
        <v>40391</v>
      </c>
      <c r="BP11" s="19">
        <v>40422</v>
      </c>
      <c r="BQ11" s="19">
        <v>40452</v>
      </c>
      <c r="BR11" s="19">
        <v>40483</v>
      </c>
      <c r="BS11" s="19">
        <v>40513</v>
      </c>
      <c r="BT11" s="19">
        <v>40544</v>
      </c>
      <c r="BU11" s="19">
        <v>40575</v>
      </c>
      <c r="BV11" s="19">
        <v>40603</v>
      </c>
      <c r="BW11" s="19">
        <v>40634</v>
      </c>
      <c r="BX11" s="19">
        <v>40664</v>
      </c>
      <c r="BY11" s="19">
        <v>40695</v>
      </c>
      <c r="BZ11" s="19">
        <v>40725</v>
      </c>
      <c r="CA11" s="19">
        <v>40756</v>
      </c>
      <c r="CB11" s="19">
        <v>40787</v>
      </c>
      <c r="CC11" s="19">
        <v>40817</v>
      </c>
      <c r="CD11" s="19">
        <v>40848</v>
      </c>
      <c r="CE11" s="19">
        <v>40878</v>
      </c>
      <c r="CF11" s="19">
        <v>40909</v>
      </c>
      <c r="CG11" s="19">
        <v>40940</v>
      </c>
      <c r="CH11" s="19">
        <v>40969</v>
      </c>
      <c r="CI11" s="19">
        <v>41000</v>
      </c>
      <c r="CJ11" s="19">
        <v>41030</v>
      </c>
      <c r="CK11" s="19">
        <v>41061</v>
      </c>
      <c r="CL11" s="19">
        <v>41091</v>
      </c>
      <c r="CM11" s="22">
        <v>41122</v>
      </c>
    </row>
    <row r="12" spans="2:91">
      <c r="B12" s="16" t="s">
        <v>9</v>
      </c>
      <c r="C12" s="4">
        <f>SUM(C9,C14)</f>
        <v>0</v>
      </c>
      <c r="D12" s="4">
        <f t="shared" ref="D12:BO12" si="0">SUM(D9,D14)</f>
        <v>0</v>
      </c>
      <c r="E12" s="4">
        <f t="shared" si="0"/>
        <v>0</v>
      </c>
      <c r="F12" s="4">
        <f t="shared" si="0"/>
        <v>0</v>
      </c>
      <c r="G12" s="4">
        <f t="shared" si="0"/>
        <v>0</v>
      </c>
      <c r="H12" s="4">
        <f t="shared" si="0"/>
        <v>0</v>
      </c>
      <c r="I12" s="4">
        <f t="shared" si="0"/>
        <v>0</v>
      </c>
      <c r="J12" s="4">
        <f t="shared" si="0"/>
        <v>0</v>
      </c>
      <c r="K12" s="4">
        <f t="shared" si="0"/>
        <v>0</v>
      </c>
      <c r="L12" s="4">
        <f t="shared" si="0"/>
        <v>0</v>
      </c>
      <c r="M12" s="4">
        <f t="shared" si="0"/>
        <v>0</v>
      </c>
      <c r="N12" s="4">
        <f t="shared" si="0"/>
        <v>0</v>
      </c>
      <c r="O12" s="4">
        <f t="shared" si="0"/>
        <v>0</v>
      </c>
      <c r="P12" s="4">
        <f t="shared" si="0"/>
        <v>0</v>
      </c>
      <c r="Q12" s="4">
        <f t="shared" si="0"/>
        <v>0</v>
      </c>
      <c r="R12" s="4">
        <f t="shared" si="0"/>
        <v>0</v>
      </c>
      <c r="S12" s="4">
        <f t="shared" si="0"/>
        <v>0</v>
      </c>
      <c r="T12" s="4">
        <f t="shared" si="0"/>
        <v>0</v>
      </c>
      <c r="U12" s="4">
        <f t="shared" si="0"/>
        <v>0</v>
      </c>
      <c r="V12" s="4">
        <f t="shared" si="0"/>
        <v>0</v>
      </c>
      <c r="W12" s="4">
        <f t="shared" si="0"/>
        <v>0</v>
      </c>
      <c r="X12" s="4">
        <f t="shared" si="0"/>
        <v>0</v>
      </c>
      <c r="Y12" s="4">
        <f t="shared" si="0"/>
        <v>0</v>
      </c>
      <c r="Z12" s="4">
        <f t="shared" si="0"/>
        <v>0</v>
      </c>
      <c r="AA12" s="4">
        <f t="shared" si="0"/>
        <v>0</v>
      </c>
      <c r="AB12" s="4">
        <f t="shared" si="0"/>
        <v>0</v>
      </c>
      <c r="AC12" s="4">
        <f t="shared" si="0"/>
        <v>0</v>
      </c>
      <c r="AD12" s="4">
        <f t="shared" si="0"/>
        <v>0</v>
      </c>
      <c r="AE12" s="4">
        <f t="shared" si="0"/>
        <v>0</v>
      </c>
      <c r="AF12" s="4">
        <f t="shared" si="0"/>
        <v>0</v>
      </c>
      <c r="AG12" s="4">
        <f t="shared" si="0"/>
        <v>0</v>
      </c>
      <c r="AH12" s="4">
        <f t="shared" si="0"/>
        <v>0</v>
      </c>
      <c r="AI12" s="4">
        <f t="shared" si="0"/>
        <v>0</v>
      </c>
      <c r="AJ12" s="4">
        <f t="shared" si="0"/>
        <v>0</v>
      </c>
      <c r="AK12" s="4">
        <f t="shared" si="0"/>
        <v>0</v>
      </c>
      <c r="AL12" s="4">
        <f t="shared" si="0"/>
        <v>0</v>
      </c>
      <c r="AM12" s="4">
        <f t="shared" si="0"/>
        <v>0</v>
      </c>
      <c r="AN12" s="4">
        <f t="shared" si="0"/>
        <v>0</v>
      </c>
      <c r="AO12" s="4">
        <f t="shared" si="0"/>
        <v>0</v>
      </c>
      <c r="AP12" s="4">
        <f t="shared" si="0"/>
        <v>0</v>
      </c>
      <c r="AQ12" s="4">
        <f t="shared" si="0"/>
        <v>0</v>
      </c>
      <c r="AR12" s="4">
        <f t="shared" si="0"/>
        <v>0</v>
      </c>
      <c r="AS12" s="4">
        <f t="shared" si="0"/>
        <v>0</v>
      </c>
      <c r="AT12" s="4">
        <f t="shared" si="0"/>
        <v>0</v>
      </c>
      <c r="AU12" s="4">
        <f t="shared" si="0"/>
        <v>0</v>
      </c>
      <c r="AV12" s="4">
        <f t="shared" si="0"/>
        <v>0</v>
      </c>
      <c r="AW12" s="4">
        <f t="shared" si="0"/>
        <v>0</v>
      </c>
      <c r="AX12" s="4">
        <f t="shared" si="0"/>
        <v>0</v>
      </c>
      <c r="AY12" s="4">
        <f t="shared" si="0"/>
        <v>0</v>
      </c>
      <c r="AZ12" s="4">
        <f t="shared" si="0"/>
        <v>0</v>
      </c>
      <c r="BA12" s="4">
        <f t="shared" si="0"/>
        <v>0</v>
      </c>
      <c r="BB12" s="4">
        <f t="shared" si="0"/>
        <v>0</v>
      </c>
      <c r="BC12" s="4">
        <f t="shared" si="0"/>
        <v>0</v>
      </c>
      <c r="BD12" s="4">
        <f t="shared" si="0"/>
        <v>0</v>
      </c>
      <c r="BE12" s="4">
        <f t="shared" si="0"/>
        <v>0</v>
      </c>
      <c r="BF12" s="4">
        <f t="shared" si="0"/>
        <v>0</v>
      </c>
      <c r="BG12" s="4">
        <f t="shared" si="0"/>
        <v>0</v>
      </c>
      <c r="BH12" s="4">
        <f t="shared" si="0"/>
        <v>0</v>
      </c>
      <c r="BI12" s="4">
        <f t="shared" si="0"/>
        <v>0</v>
      </c>
      <c r="BJ12" s="4">
        <f t="shared" si="0"/>
        <v>0</v>
      </c>
      <c r="BK12" s="4">
        <f t="shared" si="0"/>
        <v>0</v>
      </c>
      <c r="BL12" s="4">
        <f t="shared" si="0"/>
        <v>0</v>
      </c>
      <c r="BM12" s="4">
        <f t="shared" si="0"/>
        <v>0</v>
      </c>
      <c r="BN12" s="4">
        <f t="shared" si="0"/>
        <v>0</v>
      </c>
      <c r="BO12" s="4">
        <f t="shared" si="0"/>
        <v>0</v>
      </c>
      <c r="BP12" s="4">
        <f t="shared" ref="BP12:CM12" si="1">SUM(BP9,BP14)</f>
        <v>0</v>
      </c>
      <c r="BQ12" s="4">
        <f t="shared" si="1"/>
        <v>0</v>
      </c>
      <c r="BR12" s="4">
        <f t="shared" si="1"/>
        <v>0</v>
      </c>
      <c r="BS12" s="4">
        <f t="shared" si="1"/>
        <v>0</v>
      </c>
      <c r="BT12" s="4">
        <f t="shared" si="1"/>
        <v>0</v>
      </c>
      <c r="BU12" s="4">
        <f t="shared" si="1"/>
        <v>0</v>
      </c>
      <c r="BV12" s="4">
        <f t="shared" si="1"/>
        <v>0</v>
      </c>
      <c r="BW12" s="4">
        <f t="shared" si="1"/>
        <v>0</v>
      </c>
      <c r="BX12" s="4">
        <f t="shared" si="1"/>
        <v>0</v>
      </c>
      <c r="BY12" s="4">
        <f t="shared" si="1"/>
        <v>0</v>
      </c>
      <c r="BZ12" s="4">
        <f t="shared" si="1"/>
        <v>0</v>
      </c>
      <c r="CA12" s="4">
        <f t="shared" si="1"/>
        <v>0</v>
      </c>
      <c r="CB12" s="4">
        <f t="shared" si="1"/>
        <v>0</v>
      </c>
      <c r="CC12" s="4">
        <f t="shared" si="1"/>
        <v>0</v>
      </c>
      <c r="CD12" s="4">
        <f t="shared" si="1"/>
        <v>0</v>
      </c>
      <c r="CE12" s="4">
        <f t="shared" si="1"/>
        <v>0</v>
      </c>
      <c r="CF12" s="4">
        <f t="shared" si="1"/>
        <v>0</v>
      </c>
      <c r="CG12" s="4">
        <f t="shared" si="1"/>
        <v>0</v>
      </c>
      <c r="CH12" s="4">
        <f t="shared" si="1"/>
        <v>0</v>
      </c>
      <c r="CI12" s="4">
        <f t="shared" si="1"/>
        <v>0</v>
      </c>
      <c r="CJ12" s="4">
        <f t="shared" si="1"/>
        <v>0</v>
      </c>
      <c r="CK12" s="4">
        <f t="shared" si="1"/>
        <v>0</v>
      </c>
      <c r="CL12" s="4">
        <f t="shared" si="1"/>
        <v>0</v>
      </c>
      <c r="CM12" s="4">
        <f t="shared" si="1"/>
        <v>0</v>
      </c>
    </row>
    <row r="13" spans="2:91">
      <c r="B13" s="16" t="s">
        <v>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</row>
    <row r="14" spans="2:91">
      <c r="B14" s="16" t="s">
        <v>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</row>
    <row r="16" spans="2:91">
      <c r="B16" s="5" t="s">
        <v>49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BJ76"/>
  <sheetViews>
    <sheetView zoomScale="85" zoomScaleNormal="85" workbookViewId="0"/>
  </sheetViews>
  <sheetFormatPr defaultRowHeight="12.75"/>
  <cols>
    <col min="1" max="1" width="20.125" customWidth="1"/>
    <col min="2" max="2" width="15" customWidth="1"/>
    <col min="6" max="6" width="10.375" customWidth="1"/>
    <col min="9" max="9" width="10" customWidth="1"/>
    <col min="258" max="258" width="11.125" bestFit="1" customWidth="1"/>
    <col min="262" max="262" width="10.375" customWidth="1"/>
    <col min="265" max="265" width="10" customWidth="1"/>
    <col min="514" max="514" width="11.125" bestFit="1" customWidth="1"/>
    <col min="518" max="518" width="10.375" customWidth="1"/>
    <col min="521" max="521" width="10" customWidth="1"/>
    <col min="770" max="770" width="11.125" bestFit="1" customWidth="1"/>
    <col min="774" max="774" width="10.375" customWidth="1"/>
    <col min="777" max="777" width="10" customWidth="1"/>
    <col min="1026" max="1026" width="11.125" bestFit="1" customWidth="1"/>
    <col min="1030" max="1030" width="10.375" customWidth="1"/>
    <col min="1033" max="1033" width="10" customWidth="1"/>
    <col min="1282" max="1282" width="11.125" bestFit="1" customWidth="1"/>
    <col min="1286" max="1286" width="10.375" customWidth="1"/>
    <col min="1289" max="1289" width="10" customWidth="1"/>
    <col min="1538" max="1538" width="11.125" bestFit="1" customWidth="1"/>
    <col min="1542" max="1542" width="10.375" customWidth="1"/>
    <col min="1545" max="1545" width="10" customWidth="1"/>
    <col min="1794" max="1794" width="11.125" bestFit="1" customWidth="1"/>
    <col min="1798" max="1798" width="10.375" customWidth="1"/>
    <col min="1801" max="1801" width="10" customWidth="1"/>
    <col min="2050" max="2050" width="11.125" bestFit="1" customWidth="1"/>
    <col min="2054" max="2054" width="10.375" customWidth="1"/>
    <col min="2057" max="2057" width="10" customWidth="1"/>
    <col min="2306" max="2306" width="11.125" bestFit="1" customWidth="1"/>
    <col min="2310" max="2310" width="10.375" customWidth="1"/>
    <col min="2313" max="2313" width="10" customWidth="1"/>
    <col min="2562" max="2562" width="11.125" bestFit="1" customWidth="1"/>
    <col min="2566" max="2566" width="10.375" customWidth="1"/>
    <col min="2569" max="2569" width="10" customWidth="1"/>
    <col min="2818" max="2818" width="11.125" bestFit="1" customWidth="1"/>
    <col min="2822" max="2822" width="10.375" customWidth="1"/>
    <col min="2825" max="2825" width="10" customWidth="1"/>
    <col min="3074" max="3074" width="11.125" bestFit="1" customWidth="1"/>
    <col min="3078" max="3078" width="10.375" customWidth="1"/>
    <col min="3081" max="3081" width="10" customWidth="1"/>
    <col min="3330" max="3330" width="11.125" bestFit="1" customWidth="1"/>
    <col min="3334" max="3334" width="10.375" customWidth="1"/>
    <col min="3337" max="3337" width="10" customWidth="1"/>
    <col min="3586" max="3586" width="11.125" bestFit="1" customWidth="1"/>
    <col min="3590" max="3590" width="10.375" customWidth="1"/>
    <col min="3593" max="3593" width="10" customWidth="1"/>
    <col min="3842" max="3842" width="11.125" bestFit="1" customWidth="1"/>
    <col min="3846" max="3846" width="10.375" customWidth="1"/>
    <col min="3849" max="3849" width="10" customWidth="1"/>
    <col min="4098" max="4098" width="11.125" bestFit="1" customWidth="1"/>
    <col min="4102" max="4102" width="10.375" customWidth="1"/>
    <col min="4105" max="4105" width="10" customWidth="1"/>
    <col min="4354" max="4354" width="11.125" bestFit="1" customWidth="1"/>
    <col min="4358" max="4358" width="10.375" customWidth="1"/>
    <col min="4361" max="4361" width="10" customWidth="1"/>
    <col min="4610" max="4610" width="11.125" bestFit="1" customWidth="1"/>
    <col min="4614" max="4614" width="10.375" customWidth="1"/>
    <col min="4617" max="4617" width="10" customWidth="1"/>
    <col min="4866" max="4866" width="11.125" bestFit="1" customWidth="1"/>
    <col min="4870" max="4870" width="10.375" customWidth="1"/>
    <col min="4873" max="4873" width="10" customWidth="1"/>
    <col min="5122" max="5122" width="11.125" bestFit="1" customWidth="1"/>
    <col min="5126" max="5126" width="10.375" customWidth="1"/>
    <col min="5129" max="5129" width="10" customWidth="1"/>
    <col min="5378" max="5378" width="11.125" bestFit="1" customWidth="1"/>
    <col min="5382" max="5382" width="10.375" customWidth="1"/>
    <col min="5385" max="5385" width="10" customWidth="1"/>
    <col min="5634" max="5634" width="11.125" bestFit="1" customWidth="1"/>
    <col min="5638" max="5638" width="10.375" customWidth="1"/>
    <col min="5641" max="5641" width="10" customWidth="1"/>
    <col min="5890" max="5890" width="11.125" bestFit="1" customWidth="1"/>
    <col min="5894" max="5894" width="10.375" customWidth="1"/>
    <col min="5897" max="5897" width="10" customWidth="1"/>
    <col min="6146" max="6146" width="11.125" bestFit="1" customWidth="1"/>
    <col min="6150" max="6150" width="10.375" customWidth="1"/>
    <col min="6153" max="6153" width="10" customWidth="1"/>
    <col min="6402" max="6402" width="11.125" bestFit="1" customWidth="1"/>
    <col min="6406" max="6406" width="10.375" customWidth="1"/>
    <col min="6409" max="6409" width="10" customWidth="1"/>
    <col min="6658" max="6658" width="11.125" bestFit="1" customWidth="1"/>
    <col min="6662" max="6662" width="10.375" customWidth="1"/>
    <col min="6665" max="6665" width="10" customWidth="1"/>
    <col min="6914" max="6914" width="11.125" bestFit="1" customWidth="1"/>
    <col min="6918" max="6918" width="10.375" customWidth="1"/>
    <col min="6921" max="6921" width="10" customWidth="1"/>
    <col min="7170" max="7170" width="11.125" bestFit="1" customWidth="1"/>
    <col min="7174" max="7174" width="10.375" customWidth="1"/>
    <col min="7177" max="7177" width="10" customWidth="1"/>
    <col min="7426" max="7426" width="11.125" bestFit="1" customWidth="1"/>
    <col min="7430" max="7430" width="10.375" customWidth="1"/>
    <col min="7433" max="7433" width="10" customWidth="1"/>
    <col min="7682" max="7682" width="11.125" bestFit="1" customWidth="1"/>
    <col min="7686" max="7686" width="10.375" customWidth="1"/>
    <col min="7689" max="7689" width="10" customWidth="1"/>
    <col min="7938" max="7938" width="11.125" bestFit="1" customWidth="1"/>
    <col min="7942" max="7942" width="10.375" customWidth="1"/>
    <col min="7945" max="7945" width="10" customWidth="1"/>
    <col min="8194" max="8194" width="11.125" bestFit="1" customWidth="1"/>
    <col min="8198" max="8198" width="10.375" customWidth="1"/>
    <col min="8201" max="8201" width="10" customWidth="1"/>
    <col min="8450" max="8450" width="11.125" bestFit="1" customWidth="1"/>
    <col min="8454" max="8454" width="10.375" customWidth="1"/>
    <col min="8457" max="8457" width="10" customWidth="1"/>
    <col min="8706" max="8706" width="11.125" bestFit="1" customWidth="1"/>
    <col min="8710" max="8710" width="10.375" customWidth="1"/>
    <col min="8713" max="8713" width="10" customWidth="1"/>
    <col min="8962" max="8962" width="11.125" bestFit="1" customWidth="1"/>
    <col min="8966" max="8966" width="10.375" customWidth="1"/>
    <col min="8969" max="8969" width="10" customWidth="1"/>
    <col min="9218" max="9218" width="11.125" bestFit="1" customWidth="1"/>
    <col min="9222" max="9222" width="10.375" customWidth="1"/>
    <col min="9225" max="9225" width="10" customWidth="1"/>
    <col min="9474" max="9474" width="11.125" bestFit="1" customWidth="1"/>
    <col min="9478" max="9478" width="10.375" customWidth="1"/>
    <col min="9481" max="9481" width="10" customWidth="1"/>
    <col min="9730" max="9730" width="11.125" bestFit="1" customWidth="1"/>
    <col min="9734" max="9734" width="10.375" customWidth="1"/>
    <col min="9737" max="9737" width="10" customWidth="1"/>
    <col min="9986" max="9986" width="11.125" bestFit="1" customWidth="1"/>
    <col min="9990" max="9990" width="10.375" customWidth="1"/>
    <col min="9993" max="9993" width="10" customWidth="1"/>
    <col min="10242" max="10242" width="11.125" bestFit="1" customWidth="1"/>
    <col min="10246" max="10246" width="10.375" customWidth="1"/>
    <col min="10249" max="10249" width="10" customWidth="1"/>
    <col min="10498" max="10498" width="11.125" bestFit="1" customWidth="1"/>
    <col min="10502" max="10502" width="10.375" customWidth="1"/>
    <col min="10505" max="10505" width="10" customWidth="1"/>
    <col min="10754" max="10754" width="11.125" bestFit="1" customWidth="1"/>
    <col min="10758" max="10758" width="10.375" customWidth="1"/>
    <col min="10761" max="10761" width="10" customWidth="1"/>
    <col min="11010" max="11010" width="11.125" bestFit="1" customWidth="1"/>
    <col min="11014" max="11014" width="10.375" customWidth="1"/>
    <col min="11017" max="11017" width="10" customWidth="1"/>
    <col min="11266" max="11266" width="11.125" bestFit="1" customWidth="1"/>
    <col min="11270" max="11270" width="10.375" customWidth="1"/>
    <col min="11273" max="11273" width="10" customWidth="1"/>
    <col min="11522" max="11522" width="11.125" bestFit="1" customWidth="1"/>
    <col min="11526" max="11526" width="10.375" customWidth="1"/>
    <col min="11529" max="11529" width="10" customWidth="1"/>
    <col min="11778" max="11778" width="11.125" bestFit="1" customWidth="1"/>
    <col min="11782" max="11782" width="10.375" customWidth="1"/>
    <col min="11785" max="11785" width="10" customWidth="1"/>
    <col min="12034" max="12034" width="11.125" bestFit="1" customWidth="1"/>
    <col min="12038" max="12038" width="10.375" customWidth="1"/>
    <col min="12041" max="12041" width="10" customWidth="1"/>
    <col min="12290" max="12290" width="11.125" bestFit="1" customWidth="1"/>
    <col min="12294" max="12294" width="10.375" customWidth="1"/>
    <col min="12297" max="12297" width="10" customWidth="1"/>
    <col min="12546" max="12546" width="11.125" bestFit="1" customWidth="1"/>
    <col min="12550" max="12550" width="10.375" customWidth="1"/>
    <col min="12553" max="12553" width="10" customWidth="1"/>
    <col min="12802" max="12802" width="11.125" bestFit="1" customWidth="1"/>
    <col min="12806" max="12806" width="10.375" customWidth="1"/>
    <col min="12809" max="12809" width="10" customWidth="1"/>
    <col min="13058" max="13058" width="11.125" bestFit="1" customWidth="1"/>
    <col min="13062" max="13062" width="10.375" customWidth="1"/>
    <col min="13065" max="13065" width="10" customWidth="1"/>
    <col min="13314" max="13314" width="11.125" bestFit="1" customWidth="1"/>
    <col min="13318" max="13318" width="10.375" customWidth="1"/>
    <col min="13321" max="13321" width="10" customWidth="1"/>
    <col min="13570" max="13570" width="11.125" bestFit="1" customWidth="1"/>
    <col min="13574" max="13574" width="10.375" customWidth="1"/>
    <col min="13577" max="13577" width="10" customWidth="1"/>
    <col min="13826" max="13826" width="11.125" bestFit="1" customWidth="1"/>
    <col min="13830" max="13830" width="10.375" customWidth="1"/>
    <col min="13833" max="13833" width="10" customWidth="1"/>
    <col min="14082" max="14082" width="11.125" bestFit="1" customWidth="1"/>
    <col min="14086" max="14086" width="10.375" customWidth="1"/>
    <col min="14089" max="14089" width="10" customWidth="1"/>
    <col min="14338" max="14338" width="11.125" bestFit="1" customWidth="1"/>
    <col min="14342" max="14342" width="10.375" customWidth="1"/>
    <col min="14345" max="14345" width="10" customWidth="1"/>
    <col min="14594" max="14594" width="11.125" bestFit="1" customWidth="1"/>
    <col min="14598" max="14598" width="10.375" customWidth="1"/>
    <col min="14601" max="14601" width="10" customWidth="1"/>
    <col min="14850" max="14850" width="11.125" bestFit="1" customWidth="1"/>
    <col min="14854" max="14854" width="10.375" customWidth="1"/>
    <col min="14857" max="14857" width="10" customWidth="1"/>
    <col min="15106" max="15106" width="11.125" bestFit="1" customWidth="1"/>
    <col min="15110" max="15110" width="10.375" customWidth="1"/>
    <col min="15113" max="15113" width="10" customWidth="1"/>
    <col min="15362" max="15362" width="11.125" bestFit="1" customWidth="1"/>
    <col min="15366" max="15366" width="10.375" customWidth="1"/>
    <col min="15369" max="15369" width="10" customWidth="1"/>
    <col min="15618" max="15618" width="11.125" bestFit="1" customWidth="1"/>
    <col min="15622" max="15622" width="10.375" customWidth="1"/>
    <col min="15625" max="15625" width="10" customWidth="1"/>
    <col min="15874" max="15874" width="11.125" bestFit="1" customWidth="1"/>
    <col min="15878" max="15878" width="10.375" customWidth="1"/>
    <col min="15881" max="15881" width="10" customWidth="1"/>
    <col min="16130" max="16130" width="11.125" bestFit="1" customWidth="1"/>
    <col min="16134" max="16134" width="10.375" customWidth="1"/>
    <col min="16137" max="16137" width="10" customWidth="1"/>
  </cols>
  <sheetData>
    <row r="1" spans="1:33" ht="51" customHeight="1">
      <c r="A1" s="44" t="s">
        <v>61</v>
      </c>
      <c r="B1" s="38" t="s">
        <v>51</v>
      </c>
      <c r="C1" s="39" t="s">
        <v>28</v>
      </c>
      <c r="D1" s="39" t="s">
        <v>29</v>
      </c>
      <c r="E1" s="39" t="s">
        <v>30</v>
      </c>
      <c r="F1" s="39" t="s">
        <v>31</v>
      </c>
      <c r="G1" s="39" t="s">
        <v>32</v>
      </c>
      <c r="H1" s="39" t="s">
        <v>33</v>
      </c>
      <c r="I1" s="39" t="s">
        <v>34</v>
      </c>
      <c r="J1" s="39" t="s">
        <v>35</v>
      </c>
      <c r="K1" s="39" t="s">
        <v>36</v>
      </c>
      <c r="L1" s="39" t="s">
        <v>37</v>
      </c>
      <c r="M1" s="39" t="s">
        <v>38</v>
      </c>
      <c r="N1" s="39" t="s">
        <v>39</v>
      </c>
      <c r="O1" s="46" t="s">
        <v>60</v>
      </c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B1" s="24"/>
      <c r="AC1" s="24"/>
      <c r="AD1" s="24"/>
      <c r="AE1" s="24"/>
      <c r="AF1" s="24"/>
      <c r="AG1" s="25"/>
    </row>
    <row r="2" spans="1:33">
      <c r="B2" s="38" t="s">
        <v>20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">
        <f>SUM(C2:N2)</f>
        <v>0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/>
      <c r="AG2" s="27"/>
    </row>
    <row r="3" spans="1:33">
      <c r="B3" s="38" t="s">
        <v>21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">
        <f t="shared" ref="O3:O6" si="0">SUM(C3:N3)</f>
        <v>0</v>
      </c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7"/>
      <c r="AG3" s="27"/>
    </row>
    <row r="4" spans="1:33">
      <c r="B4" s="38" t="s">
        <v>22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">
        <f t="shared" si="0"/>
        <v>0</v>
      </c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7"/>
      <c r="AG4" s="27"/>
    </row>
    <row r="5" spans="1:33">
      <c r="B5" s="38" t="s">
        <v>23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">
        <f t="shared" si="0"/>
        <v>0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7"/>
      <c r="AG5" s="27"/>
    </row>
    <row r="6" spans="1:33">
      <c r="B6" s="38" t="s">
        <v>24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">
        <f t="shared" si="0"/>
        <v>0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7"/>
      <c r="AG6" s="27"/>
    </row>
    <row r="8" spans="1:33">
      <c r="B8" s="5" t="s">
        <v>49</v>
      </c>
      <c r="C8" s="33"/>
      <c r="D8" s="34"/>
    </row>
    <row r="10" spans="1:33" ht="76.5">
      <c r="A10" s="44" t="s">
        <v>62</v>
      </c>
      <c r="C10" s="28" t="s">
        <v>40</v>
      </c>
      <c r="D10" s="28" t="s">
        <v>41</v>
      </c>
      <c r="E10" s="29" t="s">
        <v>42</v>
      </c>
      <c r="F10" s="28" t="s">
        <v>43</v>
      </c>
      <c r="G10" s="28" t="s">
        <v>57</v>
      </c>
      <c r="H10" s="28" t="s">
        <v>58</v>
      </c>
      <c r="I10" s="28" t="s">
        <v>44</v>
      </c>
      <c r="J10" s="43" t="s">
        <v>53</v>
      </c>
      <c r="K10" s="28" t="s">
        <v>55</v>
      </c>
      <c r="L10" s="28" t="s">
        <v>56</v>
      </c>
      <c r="M10" s="43" t="s">
        <v>54</v>
      </c>
    </row>
    <row r="11" spans="1:33">
      <c r="B11" t="s">
        <v>20</v>
      </c>
      <c r="C11" s="27" t="e">
        <f>AVERAGE($C2:$N2)</f>
        <v>#DIV/0!</v>
      </c>
      <c r="D11" s="27" t="e">
        <f>STDEV($C2:$N2)</f>
        <v>#DIV/0!</v>
      </c>
      <c r="E11" s="27">
        <f>COUNT($C2:$N2)</f>
        <v>0</v>
      </c>
      <c r="F11" s="27" t="e">
        <f t="shared" ref="F11:F16" si="1">1.96*(D11/SQRT(E11))</f>
        <v>#DIV/0!</v>
      </c>
      <c r="G11" s="27" t="e">
        <f t="shared" ref="G11:G16" si="2">C11-F11</f>
        <v>#DIV/0!</v>
      </c>
      <c r="H11" s="27" t="e">
        <f t="shared" ref="H11:H16" si="3">C11+F11</f>
        <v>#DIV/0!</v>
      </c>
      <c r="I11" s="27" t="e">
        <f>$C$16</f>
        <v>#DIV/0!</v>
      </c>
      <c r="J11" s="30" t="e">
        <f>IF(G11&gt;I11,"Abnormally positive",IF(H11&lt;I11,"Abnormally negative","Candidate for normal period"))</f>
        <v>#DIV/0!</v>
      </c>
      <c r="K11" s="27" t="e">
        <f>$G$16</f>
        <v>#DIV/0!</v>
      </c>
      <c r="L11" s="27" t="e">
        <f>$H$16</f>
        <v>#DIV/0!</v>
      </c>
      <c r="M11" t="e">
        <f>IF($C11&lt;$K11,"abnormally negative",IF($C11&gt;$L11,"abnormally positive","candidate for normal period"))</f>
        <v>#DIV/0!</v>
      </c>
      <c r="N11" s="27"/>
    </row>
    <row r="12" spans="1:33">
      <c r="B12" t="s">
        <v>21</v>
      </c>
      <c r="C12" s="27" t="e">
        <f>AVERAGE($C3:$N3)</f>
        <v>#DIV/0!</v>
      </c>
      <c r="D12" s="27" t="e">
        <f>STDEV($C3:$N3)</f>
        <v>#DIV/0!</v>
      </c>
      <c r="E12" s="27">
        <f>COUNT($C3:$N3)</f>
        <v>0</v>
      </c>
      <c r="F12" s="27" t="e">
        <f t="shared" si="1"/>
        <v>#DIV/0!</v>
      </c>
      <c r="G12" s="27" t="e">
        <f t="shared" si="2"/>
        <v>#DIV/0!</v>
      </c>
      <c r="H12" s="27" t="e">
        <f t="shared" si="3"/>
        <v>#DIV/0!</v>
      </c>
      <c r="I12" s="27" t="e">
        <f>$C$16</f>
        <v>#DIV/0!</v>
      </c>
      <c r="J12" s="30" t="e">
        <f>IF(G12&gt;I12,"Abnormally positive",IF(H12&lt;I12,"Abnormally negative","Candidate for normal period"))</f>
        <v>#DIV/0!</v>
      </c>
      <c r="K12" s="27" t="e">
        <f t="shared" ref="K12:K15" si="4">$G$16</f>
        <v>#DIV/0!</v>
      </c>
      <c r="L12" s="27" t="e">
        <f t="shared" ref="L12:L15" si="5">$H$16</f>
        <v>#DIV/0!</v>
      </c>
      <c r="M12" t="e">
        <f t="shared" ref="M12:M15" si="6">IF($C12&lt;$K12,"abnormally negative",IF($C12&gt;$L12,"abnormally positive","candidate for normal period"))</f>
        <v>#DIV/0!</v>
      </c>
      <c r="N12" s="27"/>
    </row>
    <row r="13" spans="1:33">
      <c r="B13" t="s">
        <v>22</v>
      </c>
      <c r="C13" s="27" t="e">
        <f>AVERAGE($C4:$N4)</f>
        <v>#DIV/0!</v>
      </c>
      <c r="D13" s="27" t="e">
        <f>STDEV($C4:$N4)</f>
        <v>#DIV/0!</v>
      </c>
      <c r="E13" s="27">
        <f>COUNT($C4:$N4)</f>
        <v>0</v>
      </c>
      <c r="F13" s="27" t="e">
        <f t="shared" si="1"/>
        <v>#DIV/0!</v>
      </c>
      <c r="G13" s="27" t="e">
        <f t="shared" si="2"/>
        <v>#DIV/0!</v>
      </c>
      <c r="H13" s="27" t="e">
        <f t="shared" si="3"/>
        <v>#DIV/0!</v>
      </c>
      <c r="I13" s="27" t="e">
        <f>$C$16</f>
        <v>#DIV/0!</v>
      </c>
      <c r="J13" s="30" t="e">
        <f>IF(G13&gt;I13,"Abnormally positive",IF(H13&lt;I13,"Abnormally negative","Candidate for normal period"))</f>
        <v>#DIV/0!</v>
      </c>
      <c r="K13" s="27" t="e">
        <f t="shared" si="4"/>
        <v>#DIV/0!</v>
      </c>
      <c r="L13" s="27" t="e">
        <f t="shared" si="5"/>
        <v>#DIV/0!</v>
      </c>
      <c r="M13" t="e">
        <f t="shared" si="6"/>
        <v>#DIV/0!</v>
      </c>
      <c r="N13" s="27"/>
    </row>
    <row r="14" spans="1:33">
      <c r="B14" t="s">
        <v>23</v>
      </c>
      <c r="C14" s="27" t="e">
        <f>AVERAGE($C5:$N5)</f>
        <v>#DIV/0!</v>
      </c>
      <c r="D14" s="27" t="e">
        <f>STDEV($C5:$N5)</f>
        <v>#DIV/0!</v>
      </c>
      <c r="E14" s="27">
        <f>COUNT($C5:$N5)</f>
        <v>0</v>
      </c>
      <c r="F14" s="27" t="e">
        <f t="shared" si="1"/>
        <v>#DIV/0!</v>
      </c>
      <c r="G14" s="27" t="e">
        <f t="shared" si="2"/>
        <v>#DIV/0!</v>
      </c>
      <c r="H14" s="27" t="e">
        <f t="shared" si="3"/>
        <v>#DIV/0!</v>
      </c>
      <c r="I14" s="27" t="e">
        <f>$C$16</f>
        <v>#DIV/0!</v>
      </c>
      <c r="J14" s="30" t="e">
        <f>IF(G14&gt;I14,"Abnormally positive",IF(H14&lt;I14,"Abnormally negative","Candidate for normal period"))</f>
        <v>#DIV/0!</v>
      </c>
      <c r="K14" s="27" t="e">
        <f t="shared" si="4"/>
        <v>#DIV/0!</v>
      </c>
      <c r="L14" s="27" t="e">
        <f t="shared" si="5"/>
        <v>#DIV/0!</v>
      </c>
      <c r="M14" t="e">
        <f t="shared" si="6"/>
        <v>#DIV/0!</v>
      </c>
      <c r="N14" s="27"/>
    </row>
    <row r="15" spans="1:33">
      <c r="B15" t="s">
        <v>24</v>
      </c>
      <c r="C15" s="27" t="e">
        <f>AVERAGE($C6:$N6)</f>
        <v>#DIV/0!</v>
      </c>
      <c r="D15" s="27" t="e">
        <f>STDEV($C6:$N6)</f>
        <v>#DIV/0!</v>
      </c>
      <c r="E15" s="27">
        <f>COUNT($C6:$N6)</f>
        <v>0</v>
      </c>
      <c r="F15" s="27" t="e">
        <f t="shared" si="1"/>
        <v>#DIV/0!</v>
      </c>
      <c r="G15" s="27" t="e">
        <f t="shared" si="2"/>
        <v>#DIV/0!</v>
      </c>
      <c r="H15" s="27" t="e">
        <f t="shared" si="3"/>
        <v>#DIV/0!</v>
      </c>
      <c r="I15" s="27" t="e">
        <f>$C$16</f>
        <v>#DIV/0!</v>
      </c>
      <c r="J15" s="30" t="e">
        <f>IF(G15&gt;I15,"Abnormally positive",IF(H15&lt;I15,"Abnormally negative","Candidate for normal period"))</f>
        <v>#DIV/0!</v>
      </c>
      <c r="K15" s="27" t="e">
        <f t="shared" si="4"/>
        <v>#DIV/0!</v>
      </c>
      <c r="L15" s="27" t="e">
        <f t="shared" si="5"/>
        <v>#DIV/0!</v>
      </c>
      <c r="M15" t="e">
        <f t="shared" si="6"/>
        <v>#DIV/0!</v>
      </c>
      <c r="N15" s="27"/>
    </row>
    <row r="16" spans="1:33">
      <c r="B16" s="6" t="s">
        <v>45</v>
      </c>
      <c r="C16" s="31" t="e">
        <f>AVERAGE(C2:N6)</f>
        <v>#DIV/0!</v>
      </c>
      <c r="D16" s="31" t="e">
        <f>STDEV(C2:N6)</f>
        <v>#DIV/0!</v>
      </c>
      <c r="E16" s="31">
        <f>COUNT(C2:N6)</f>
        <v>0</v>
      </c>
      <c r="F16" s="27" t="e">
        <f t="shared" si="1"/>
        <v>#DIV/0!</v>
      </c>
      <c r="G16" s="27" t="e">
        <f t="shared" si="2"/>
        <v>#DIV/0!</v>
      </c>
      <c r="H16" s="27" t="e">
        <f t="shared" si="3"/>
        <v>#DIV/0!</v>
      </c>
    </row>
    <row r="19" spans="3:6">
      <c r="C19" s="27"/>
      <c r="D19" s="27"/>
      <c r="E19" s="27"/>
      <c r="F19" s="27"/>
    </row>
    <row r="20" spans="3:6">
      <c r="C20" s="27"/>
      <c r="D20" s="27"/>
      <c r="E20" s="27"/>
      <c r="F20" s="27"/>
    </row>
    <row r="21" spans="3:6">
      <c r="C21" s="27"/>
      <c r="D21" s="27"/>
      <c r="E21" s="27"/>
      <c r="F21" s="27"/>
    </row>
    <row r="22" spans="3:6">
      <c r="C22" s="27"/>
      <c r="D22" s="27"/>
      <c r="E22" s="27"/>
      <c r="F22" s="27"/>
    </row>
    <row r="23" spans="3:6">
      <c r="C23" s="27"/>
      <c r="D23" s="27"/>
      <c r="E23" s="27"/>
      <c r="F23" s="27"/>
    </row>
    <row r="24" spans="3:6">
      <c r="C24" s="32"/>
      <c r="D24" s="32"/>
      <c r="E24" s="33"/>
      <c r="F24" s="34"/>
    </row>
    <row r="25" spans="3:6">
      <c r="C25" s="32"/>
      <c r="D25" s="32"/>
      <c r="E25" s="33"/>
      <c r="F25" s="34"/>
    </row>
    <row r="26" spans="3:6">
      <c r="C26" s="32"/>
      <c r="D26" s="32"/>
      <c r="E26" s="34"/>
      <c r="F26" s="34"/>
    </row>
    <row r="44" spans="1:62">
      <c r="B44" s="32"/>
      <c r="C44" s="35"/>
      <c r="D44" s="35"/>
    </row>
    <row r="45" spans="1:62">
      <c r="B45" s="32"/>
      <c r="C45" s="33"/>
      <c r="D45" s="34"/>
    </row>
    <row r="46" spans="1:62">
      <c r="B46" s="32"/>
      <c r="C46" s="33"/>
      <c r="D46" s="34"/>
    </row>
    <row r="47" spans="1:62" ht="46.5" customHeight="1">
      <c r="A47" s="44" t="s">
        <v>66</v>
      </c>
      <c r="C47" s="47">
        <v>38443</v>
      </c>
      <c r="D47" s="47">
        <v>38473</v>
      </c>
      <c r="E47" s="47">
        <v>38504</v>
      </c>
      <c r="F47" s="47">
        <v>38534</v>
      </c>
      <c r="G47" s="47">
        <v>38565</v>
      </c>
      <c r="H47" s="47">
        <v>38596</v>
      </c>
      <c r="I47" s="47">
        <v>38626</v>
      </c>
      <c r="J47" s="47">
        <v>38657</v>
      </c>
      <c r="K47" s="47">
        <v>38687</v>
      </c>
      <c r="L47" s="47">
        <v>38718</v>
      </c>
      <c r="M47" s="47">
        <v>38749</v>
      </c>
      <c r="N47" s="47">
        <v>38777</v>
      </c>
      <c r="O47" s="47">
        <v>38808</v>
      </c>
      <c r="P47" s="47">
        <v>38838</v>
      </c>
      <c r="Q47" s="47">
        <v>38869</v>
      </c>
      <c r="R47" s="47">
        <v>38899</v>
      </c>
      <c r="S47" s="47">
        <v>38930</v>
      </c>
      <c r="T47" s="47">
        <v>38961</v>
      </c>
      <c r="U47" s="47">
        <v>38991</v>
      </c>
      <c r="V47" s="47">
        <v>39022</v>
      </c>
      <c r="W47" s="47">
        <v>39052</v>
      </c>
      <c r="X47" s="47">
        <v>39083</v>
      </c>
      <c r="Y47" s="47">
        <v>39114</v>
      </c>
      <c r="Z47" s="47">
        <v>39142</v>
      </c>
      <c r="AA47" s="47">
        <v>39173</v>
      </c>
      <c r="AB47" s="47">
        <v>39203</v>
      </c>
      <c r="AC47" s="47">
        <v>39234</v>
      </c>
      <c r="AD47" s="47">
        <v>39264</v>
      </c>
      <c r="AE47" s="47">
        <v>39295</v>
      </c>
      <c r="AF47" s="47">
        <v>39326</v>
      </c>
      <c r="AG47" s="47">
        <v>39356</v>
      </c>
      <c r="AH47" s="47">
        <v>39387</v>
      </c>
      <c r="AI47" s="47">
        <v>39417</v>
      </c>
      <c r="AJ47" s="47">
        <v>39448</v>
      </c>
      <c r="AK47" s="47">
        <v>39479</v>
      </c>
      <c r="AL47" s="47">
        <v>39508</v>
      </c>
      <c r="AM47" s="47">
        <v>39539</v>
      </c>
      <c r="AN47" s="47">
        <v>39569</v>
      </c>
      <c r="AO47" s="47">
        <v>39600</v>
      </c>
      <c r="AP47" s="47">
        <v>39630</v>
      </c>
      <c r="AQ47" s="47">
        <v>39661</v>
      </c>
      <c r="AR47" s="47">
        <v>39692</v>
      </c>
      <c r="AS47" s="47">
        <v>39722</v>
      </c>
      <c r="AT47" s="47">
        <v>39753</v>
      </c>
      <c r="AU47" s="47">
        <v>39783</v>
      </c>
      <c r="AV47" s="47">
        <v>39814</v>
      </c>
      <c r="AW47" s="47">
        <v>39845</v>
      </c>
      <c r="AX47" s="47">
        <v>39873</v>
      </c>
      <c r="AY47" s="47">
        <v>39904</v>
      </c>
      <c r="AZ47" s="47">
        <v>39934</v>
      </c>
      <c r="BA47" s="47">
        <v>39965</v>
      </c>
      <c r="BB47" s="47">
        <v>39995</v>
      </c>
      <c r="BC47" s="47">
        <v>40026</v>
      </c>
      <c r="BD47" s="47">
        <v>40057</v>
      </c>
      <c r="BE47" s="47">
        <v>40087</v>
      </c>
      <c r="BF47" s="47">
        <v>40118</v>
      </c>
      <c r="BG47" s="47">
        <v>40148</v>
      </c>
      <c r="BH47" s="47">
        <v>40179</v>
      </c>
      <c r="BI47" s="47">
        <v>40210</v>
      </c>
      <c r="BJ47" s="47">
        <v>40238</v>
      </c>
    </row>
    <row r="48" spans="1:62">
      <c r="B48" t="s">
        <v>59</v>
      </c>
      <c r="C48" s="27">
        <f>SUM($C$2:C$2)</f>
        <v>0</v>
      </c>
      <c r="D48" s="27">
        <f>SUM($C$2:D$2)</f>
        <v>0</v>
      </c>
      <c r="E48" s="27">
        <f>SUM($C$2:E$2)</f>
        <v>0</v>
      </c>
      <c r="F48" s="27">
        <f>SUM($C$2:F$2)</f>
        <v>0</v>
      </c>
      <c r="G48" s="27">
        <f>SUM($C$2:G$2)</f>
        <v>0</v>
      </c>
      <c r="H48" s="27">
        <f>SUM($C$2:H$2)</f>
        <v>0</v>
      </c>
      <c r="I48" s="27">
        <f>SUM($C$2:I$2)</f>
        <v>0</v>
      </c>
      <c r="J48" s="27">
        <f>SUM($C$2:J$2)</f>
        <v>0</v>
      </c>
      <c r="K48" s="27">
        <f>SUM($C$2:K$2)</f>
        <v>0</v>
      </c>
      <c r="L48" s="27">
        <f>SUM($C$2:L$2)</f>
        <v>0</v>
      </c>
      <c r="M48" s="27">
        <f>SUM($C$2:M$2)</f>
        <v>0</v>
      </c>
      <c r="N48" s="27">
        <f>SUM($C$2:N$2)</f>
        <v>0</v>
      </c>
      <c r="O48" s="27">
        <f>SUM($O$2,$C$3:C$3)</f>
        <v>0</v>
      </c>
      <c r="P48" s="27">
        <f>SUM($O$2,$C$3:D$3)</f>
        <v>0</v>
      </c>
      <c r="Q48" s="27">
        <f>SUM($O$2,$C$3:E$3)</f>
        <v>0</v>
      </c>
      <c r="R48" s="27">
        <f>SUM($O$2,$C$3:F$3)</f>
        <v>0</v>
      </c>
      <c r="S48" s="27">
        <f>SUM($O$2,$C$3:G$3)</f>
        <v>0</v>
      </c>
      <c r="T48" s="27">
        <f>SUM($O$2,$C$3:H$3)</f>
        <v>0</v>
      </c>
      <c r="U48" s="27">
        <f>SUM($O$2,$C$3:I$3)</f>
        <v>0</v>
      </c>
      <c r="V48" s="27">
        <f>SUM($O$2,$C$3:J$3)</f>
        <v>0</v>
      </c>
      <c r="W48" s="27">
        <f>SUM($O$2,$C$3:K$3)</f>
        <v>0</v>
      </c>
      <c r="X48" s="27">
        <f>SUM($O$2,$C$3:L$3)</f>
        <v>0</v>
      </c>
      <c r="Y48" s="27">
        <f>SUM($O$2,$C$3:M$3)</f>
        <v>0</v>
      </c>
      <c r="Z48" s="27">
        <f>SUM($O$2,$C$3:N$3)</f>
        <v>0</v>
      </c>
      <c r="AA48" s="27">
        <f>SUM($O$2,$O$3,$C$4:C$4)</f>
        <v>0</v>
      </c>
      <c r="AB48" s="27">
        <f>SUM($O$2,$O$3,$C$4:D$4)</f>
        <v>0</v>
      </c>
      <c r="AC48" s="27">
        <f>SUM($O$2,$O$3,$C$4:E$4)</f>
        <v>0</v>
      </c>
      <c r="AD48" s="27">
        <f>SUM($O$2,$O$3,$C$4:F$4)</f>
        <v>0</v>
      </c>
      <c r="AE48" s="27">
        <f>SUM($O$2,$O$3,$C$4:G$4)</f>
        <v>0</v>
      </c>
      <c r="AF48" s="27">
        <f>SUM($O$2,$O$3,$C$4:H$4)</f>
        <v>0</v>
      </c>
      <c r="AG48" s="27">
        <f>SUM($O$2,$O$3,$C$4:I$4)</f>
        <v>0</v>
      </c>
      <c r="AH48" s="27">
        <f>SUM($O$2,$O$3,$C$4:J$4)</f>
        <v>0</v>
      </c>
      <c r="AI48" s="27">
        <f>SUM($O$2,$O$3,$C$4:K$4)</f>
        <v>0</v>
      </c>
      <c r="AJ48" s="27">
        <f>SUM($O$2,$O$3,$C$4:L$4)</f>
        <v>0</v>
      </c>
      <c r="AK48" s="27">
        <f>SUM($O$2,$O$3,$C$4:M$4)</f>
        <v>0</v>
      </c>
      <c r="AL48" s="27">
        <f>SUM($O$2,$O$3,$C$4:N$4)</f>
        <v>0</v>
      </c>
      <c r="AM48" s="27">
        <f>SUM($O$2,$O$3,$O$4,$C$5:C$5)</f>
        <v>0</v>
      </c>
      <c r="AN48" s="27">
        <f>SUM($O$2,$O$3,$O$4,$C$5:D$5)</f>
        <v>0</v>
      </c>
      <c r="AO48" s="27">
        <f>SUM($O$2,$O$3,$O$4,$C$5:E$5)</f>
        <v>0</v>
      </c>
      <c r="AP48" s="27">
        <f>SUM($O$2,$O$3,$O$4,$C$5:F$5)</f>
        <v>0</v>
      </c>
      <c r="AQ48" s="27">
        <f>SUM($O$2,$O$3,$O$4,$C$5:G$5)</f>
        <v>0</v>
      </c>
      <c r="AR48" s="27">
        <f>SUM($O$2,$O$3,$O$4,$C$5:H$5)</f>
        <v>0</v>
      </c>
      <c r="AS48" s="27">
        <f>SUM($O$2,$O$3,$O$4,$C$5:I$5)</f>
        <v>0</v>
      </c>
      <c r="AT48" s="27">
        <f>SUM($O$2,$O$3,$O$4,$C$5:J$5)</f>
        <v>0</v>
      </c>
      <c r="AU48" s="27">
        <f>SUM($O$2,$O$3,$O$4,$C$5:K$5)</f>
        <v>0</v>
      </c>
      <c r="AV48" s="27">
        <f>SUM($O$2,$O$3,$O$4,$C$5:L$5)</f>
        <v>0</v>
      </c>
      <c r="AW48" s="27">
        <f>SUM($O$2,$O$3,$O$4,$C$5:M$5)</f>
        <v>0</v>
      </c>
      <c r="AX48" s="27">
        <f>SUM($O$2,$O$3,$O$4,$C$5:N$5)</f>
        <v>0</v>
      </c>
      <c r="AY48" s="27">
        <f>SUM($O$2,$O$3,$O$4,$O$5,$C$6:C$6)</f>
        <v>0</v>
      </c>
      <c r="AZ48" s="27">
        <f>SUM($O$2,$O$3,$O$4,$O$5,$C$6:D$6)</f>
        <v>0</v>
      </c>
      <c r="BA48" s="27">
        <f>SUM($O$2,$O$3,$O$4,$O$5,$C$6:E$6)</f>
        <v>0</v>
      </c>
      <c r="BB48" s="27">
        <f>SUM($O$2,$O$3,$O$4,$O$5,$C$6:F$6)</f>
        <v>0</v>
      </c>
      <c r="BC48" s="27">
        <f>SUM($O$2,$O$3,$O$4,$O$5,$C$6:G$6)</f>
        <v>0</v>
      </c>
      <c r="BD48" s="27">
        <f>SUM($O$2,$O$3,$O$4,$O$5,$C$6:H$6)</f>
        <v>0</v>
      </c>
      <c r="BE48" s="27">
        <f>SUM($O$2,$O$3,$O$4,$O$5,$C$6:I$6)</f>
        <v>0</v>
      </c>
      <c r="BF48" s="27">
        <f>SUM($O$2,$O$3,$O$4,$O$5,$C$6:J$6)</f>
        <v>0</v>
      </c>
      <c r="BG48" s="27">
        <f>SUM($O$2,$O$3,$O$4,$O$5,$C$6:K$6)</f>
        <v>0</v>
      </c>
      <c r="BH48" s="27">
        <f>SUM($O$2,$O$3,$O$4,$O$5,$C$6:L$6)</f>
        <v>0</v>
      </c>
      <c r="BI48" s="27">
        <f>SUM($O$2,$O$3,$O$4,$O$5,$C$6:M$6)</f>
        <v>0</v>
      </c>
      <c r="BJ48" s="27">
        <f>SUM($O$2,$O$3,$O$4,$O$5,$C$6:N$6)</f>
        <v>0</v>
      </c>
    </row>
    <row r="72" spans="2:4">
      <c r="B72" s="32"/>
      <c r="C72" s="33"/>
      <c r="D72" s="34"/>
    </row>
    <row r="73" spans="2:4">
      <c r="B73" s="32"/>
      <c r="C73" s="33"/>
      <c r="D73" s="34"/>
    </row>
    <row r="74" spans="2:4">
      <c r="B74" s="32"/>
      <c r="C74" s="33"/>
      <c r="D74" s="34"/>
    </row>
    <row r="75" spans="2:4">
      <c r="B75" s="32"/>
      <c r="C75" s="33"/>
      <c r="D75" s="34"/>
    </row>
    <row r="76" spans="2:4">
      <c r="B76" s="32"/>
      <c r="C76" s="34"/>
      <c r="D76" s="34"/>
    </row>
  </sheetData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ther" ma:contentTypeID="0x0101001B29A5457858BB40B9775B98A0F7A81700245C8F7BFCF6214CA0E7DEB47B5B7A9A" ma:contentTypeVersion="21" ma:contentTypeDescription="Any item containing internal Ofgem or external information" ma:contentTypeScope="" ma:versionID="1631c928774e7de546804b315c6735d8">
  <xsd:schema xmlns:xsd="http://www.w3.org/2001/XMLSchema" xmlns:p="http://schemas.microsoft.com/office/2006/metadata/properties" xmlns:ns2="2cd398cc-5242-4f22-a36e-b22b9499e21b" targetNamespace="http://schemas.microsoft.com/office/2006/metadata/properties" ma:root="true" ma:fieldsID="229873996108ccd8485b20b527fe952f" ns2:_="">
    <xsd:import namespace="2cd398cc-5242-4f22-a36e-b22b9499e21b"/>
    <xsd:element name="properties">
      <xsd:complexType>
        <xsd:sequence>
          <xsd:element name="documentManagement">
            <xsd:complexType>
              <xsd:all>
                <xsd:element ref="ns2:Publication_x0020_Date_x003a_"/>
                <xsd:element ref="ns2:_x003a_"/>
                <xsd:element ref="ns2:_x003a__x003a_"/>
                <xsd:element ref="ns2:Work_x0020_Area"/>
                <xsd:element ref="ns2:Closing_x0020_Date"/>
                <xsd:element ref="ns2:Overview" minOccurs="0"/>
                <xsd:element ref="ns2:Keywords-" minOccurs="0"/>
                <xsd:element ref="ns2:Ref_x0020_No_x0020_New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cd398cc-5242-4f22-a36e-b22b9499e21b" elementFormDefault="qualified">
    <xsd:import namespace="http://schemas.microsoft.com/office/2006/documentManagement/types"/>
    <xsd:element name="Publication_x0020_Date_x003a_" ma:index="1" ma:displayName="Publication Date:" ma:default="[today]" ma:description="Publication Date:" ma:format="DateOnly" ma:internalName="Publication_x0020_Date_x003A_">
      <xsd:simpleType>
        <xsd:restriction base="dms:DateTime"/>
      </xsd:simpleType>
    </xsd:element>
    <xsd:element name="_x003a_" ma:index="3" ma:displayName=":" ma:default="" ma:description="To display documents in tables. Also to group them together eg Responses with a Consultation Doc.  The format is YYYY/MM/DD - Title - Ref No &#10;(keep the Title part short and use copy and paste to ensure grouping works - check in Publication view)" ma:internalName="_x003A_">
      <xsd:simpleType>
        <xsd:restriction base="dms:Text">
          <xsd:maxLength value="112"/>
        </xsd:restriction>
      </xsd:simpleType>
    </xsd:element>
    <xsd:element name="_x003a__x003a_" ma:index="4" ma:displayName="::" ma:default="" ma:description="Used to place Subsidiary Documents and Responses in the 'More Information' table, with Subsidiary Documents first" ma:format="Dropdown" ma:internalName="_x003A__x003A_">
      <xsd:simpleType>
        <xsd:restriction base="dms:Choice">
          <xsd:enumeration value="- Main Document"/>
          <xsd:enumeration value="- Subsidiary Document"/>
          <xsd:enumeration value="Response"/>
        </xsd:restriction>
      </xsd:simpleType>
    </xsd:element>
    <xsd:element name="Work_x0020_Area" ma:index="5" ma:displayName="Work Area" ma:description="Choose from the drop-down list" ma:format="Dropdown" ma:internalName="Work_x0020_Area">
      <xsd:simpleType>
        <xsd:restriction base="dms:Choice">
          <xsd:enumeration value="Better Regulation"/>
          <xsd:enumeration value="Careers"/>
          <xsd:enumeration value="Connections"/>
          <xsd:enumeration value="Corporate Planning"/>
          <xsd:enumeration value="Electricity Codes"/>
          <xsd:enumeration value="Electricity Distribution"/>
          <xsd:enumeration value="Enforcement"/>
          <xsd:enumeration value="Environment"/>
          <xsd:enumeration value="Europe"/>
          <xsd:enumeration value="Freedom of Information"/>
          <xsd:enumeration value="Gas Codes"/>
          <xsd:enumeration value="Gas Distribution"/>
          <xsd:enumeration value="Licensing"/>
          <xsd:enumeration value="Ofgem's Role"/>
          <xsd:enumeration value="Offshore Transmission"/>
          <xsd:enumeration value="Project Discovery"/>
          <xsd:enumeration value="Retail Markets"/>
          <xsd:enumeration value="RPI-X@20"/>
          <xsd:enumeration value="Smaller Generators"/>
          <xsd:enumeration value="Social Action"/>
          <xsd:enumeration value="Smarter Markets"/>
          <xsd:enumeration value="Sustainable Development"/>
          <xsd:enumeration value="Technical"/>
          <xsd:enumeration value="Transmission"/>
          <xsd:enumeration value="Vulnerable Consumers"/>
          <xsd:enumeration value="Wholesale Markets"/>
        </xsd:restriction>
      </xsd:simpleType>
    </xsd:element>
    <xsd:element name="Closing_x0020_Date" ma:index="6" ma:displayName="Closing Date" ma:default="" ma:format="DateOnly" ma:internalName="Closing_x0020_Date" ma:readOnly="false">
      <xsd:simpleType>
        <xsd:restriction base="dms:DateTime"/>
      </xsd:simpleType>
    </xsd:element>
    <xsd:element name="Overview" ma:index="7" nillable="true" ma:displayName="Overview" ma:default="" ma:description="This is a short overview of the document or item" ma:internalName="Overview" ma:readOnly="false">
      <xsd:simpleType>
        <xsd:restriction base="dms:Note"/>
      </xsd:simpleType>
    </xsd:element>
    <xsd:element name="Keywords-" ma:index="15" nillable="true" ma:displayName="Keywords-" ma:default="" ma:internalName="Keywords_x002d_">
      <xsd:simpleType>
        <xsd:restriction base="dms:Note"/>
      </xsd:simpleType>
    </xsd:element>
    <xsd:element name="Ref_x0020_No_x0020_New" ma:index="16" nillable="true" ma:displayName="Ref No" ma:description="This Reference number is allocated by Communications for significant Ofgem publications" ma:internalName="Ref_x0020_No_x0020_New" ma:readOnly="false">
      <xsd:simpleType>
        <xsd:restriction base="dms:Text">
          <xsd:maxLength value="2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axOccurs="1" ma:index="2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Work_x0020_Area xmlns="2cd398cc-5242-4f22-a36e-b22b9499e21b">Electricity Distribution</Work_x0020_Area>
    <_x003a__x003a_ xmlns="2cd398cc-5242-4f22-a36e-b22b9499e21b">- Subsidiary Document</_x003a__x003a_>
    <Ref_x0020_No_x0020_New xmlns="2cd398cc-5242-4f22-a36e-b22b9499e21b" xsi:nil="true"/>
    <_x003a_ xmlns="2cd398cc-5242-4f22-a36e-b22b9499e21b">2012/07/31 Data frequest DPCR4 review losses incentive 107/12  </_x003a_>
    <Keywords- xmlns="2cd398cc-5242-4f22-a36e-b22b9499e21b" xsi:nil="true"/>
    <Overview xmlns="2cd398cc-5242-4f22-a36e-b22b9499e21b" xsi:nil="true"/>
    <Publication_x0020_Date_x003a_ xmlns="2cd398cc-5242-4f22-a36e-b22b9499e21b">2012-07-31T00:00:00+00:00</Publication_x0020_Date_x003a_>
    <Closing_x0020_Date xmlns="2cd398cc-5242-4f22-a36e-b22b9499e21b"/>
  </documentManagement>
</p:properties>
</file>

<file path=customXml/itemProps1.xml><?xml version="1.0" encoding="utf-8"?>
<ds:datastoreItem xmlns:ds="http://schemas.openxmlformats.org/officeDocument/2006/customXml" ds:itemID="{7654C5E4-0515-4AEB-A893-24E57AB9EB20}"/>
</file>

<file path=customXml/itemProps2.xml><?xml version="1.0" encoding="utf-8"?>
<ds:datastoreItem xmlns:ds="http://schemas.openxmlformats.org/officeDocument/2006/customXml" ds:itemID="{E2F634B2-341E-4144-AE32-53B91E681572}"/>
</file>

<file path=customXml/itemProps3.xml><?xml version="1.0" encoding="utf-8"?>
<ds:datastoreItem xmlns:ds="http://schemas.openxmlformats.org/officeDocument/2006/customXml" ds:itemID="{6D3BCD60-0E0A-42A1-83C9-B85CDDFB3A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Close out - all DNOs</vt:lpstr>
      <vt:lpstr>Fully-reconciled - all DNOs</vt:lpstr>
      <vt:lpstr>Reported - restatement DNOs</vt:lpstr>
      <vt:lpstr>Statistical analysis</vt:lpstr>
    </vt:vector>
  </TitlesOfParts>
  <Company>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collection and statistical analysis template for losses close out - template </dc:title>
  <dc:creator>Tim Aldridge</dc:creator>
  <cp:keywords/>
  <cp:lastModifiedBy>Tim Aldridge</cp:lastModifiedBy>
  <dcterms:created xsi:type="dcterms:W3CDTF">2012-07-26T15:47:02Z</dcterms:created>
  <dcterms:modified xsi:type="dcterms:W3CDTF">2012-07-30T14:20:02Z</dcterms:modified>
  <cp:contentType>Other</cp:contentType>
  <cp:contentStatus>Final and Sent to Registry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0x0101001B29A5457858BB40B9775B98A0F7A81700245C8F7BFCF6214CA0E7DEB47B5B7A9A</vt:lpwstr>
  </property>
  <property fmtid="{D5CDD505-2E9C-101B-9397-08002B2CF9AE}" pid="3" name="Classification">
    <vt:lpwstr>Unclassified</vt:lpwstr>
  </property>
  <property fmtid="{D5CDD505-2E9C-101B-9397-08002B2CF9AE}" pid="4" name="::">
    <vt:lpwstr>-Main Document</vt:lpwstr>
  </property>
  <property fmtid="{D5CDD505-2E9C-101B-9397-08002B2CF9AE}" pid="6" name="Organisation">
    <vt:lpwstr>Choose an Organisation</vt:lpwstr>
  </property>
</Properties>
</file>