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8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120" windowHeight="9120" tabRatio="857"/>
  </bookViews>
  <sheets>
    <sheet name="Cover" sheetId="194" r:id="rId1"/>
    <sheet name="Navigation" sheetId="205" r:id="rId2"/>
    <sheet name="Check Sheet" sheetId="199" r:id="rId3"/>
    <sheet name="CM1 -Network Des &amp; Eng (DISAG)" sheetId="204" r:id="rId4"/>
    <sheet name="CM2 - Eng Mgt and CS (DISAG)" sheetId="16" r:id="rId5"/>
    <sheet name="CM3 -Control Centre (DISAG)" sheetId="203" r:id="rId6"/>
    <sheet name="CM4 -Op Training -Cost (DISAG)" sheetId="81" r:id="rId7"/>
    <sheet name="CM5 -Op Training -NCost (DISAG)" sheetId="118" r:id="rId8"/>
    <sheet name="CM6 - Property Mgt (DISAG)" sheetId="179" r:id="rId9"/>
    <sheet name="CM7 - Finance and Reg (DISAG)" sheetId="17" r:id="rId10"/>
    <sheet name="CM8 - CEO etc (DISAG)" sheetId="18" r:id="rId11"/>
    <sheet name="CM9 - DG" sheetId="209" r:id="rId12"/>
    <sheet name="CM10 - IT&amp;T Memo" sheetId="202" r:id="rId13"/>
    <sheet name="CM11 - Contractor Type Analysis" sheetId="53" r:id="rId14"/>
    <sheet name="CM12- Materials Provided Cont" sheetId="200" r:id="rId15"/>
    <sheet name="CM13 - Indirects in Contractors" sheetId="201" r:id="rId16"/>
    <sheet name="CM14 - Property Cost " sheetId="51" r:id="rId17"/>
    <sheet name="CM15 - Streetworks" sheetId="210" r:id="rId18"/>
    <sheet name="CM16 - Streetworks (CT) MEMO" sheetId="135" r:id="rId19"/>
    <sheet name="CM17 - FTEs" sheetId="196" r:id="rId20"/>
    <sheet name="CM18 - WSC Schemes" sheetId="219" r:id="rId21"/>
    <sheet name="CM19 - EV Charging Points" sheetId="207" r:id="rId22"/>
    <sheet name="CM20 - Undergrounding Des areas" sheetId="208" r:id="rId23"/>
    <sheet name="CM21 - Metal Theft" sheetId="216" r:id="rId24"/>
    <sheet name="CM22 - Smart Meters" sheetId="217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a" localSheetId="20">'[1]4.3 Network Analysis Load'!#REF!</definedName>
    <definedName name="bottom" localSheetId="20">'[2]Dis HV Circuit Data excl ee'!#REF!</definedName>
    <definedName name="bottom" localSheetId="22">'[2]Dis HV Circuit Data excl ee'!#REF!</definedName>
    <definedName name="bottom" localSheetId="24">'[2]Dis HV Circuit Data excl ee'!#REF!</definedName>
    <definedName name="bottom" localSheetId="11">'[2]Dis HV Circuit Data excl ee'!#REF!</definedName>
    <definedName name="bottom">'[2]Dis HV Circuit Data excl ee'!#REF!</definedName>
    <definedName name="compname">'[3]Universal data'!$C$8</definedName>
    <definedName name="constrainsts" localSheetId="17">'[1]4.3 Network Analysis Load'!#REF!</definedName>
    <definedName name="constrainsts" localSheetId="20">'[4]4.3 Network Analysis Load'!#REF!</definedName>
    <definedName name="constrainsts" localSheetId="22">'[4]4.3 Network Analysis Load'!#REF!</definedName>
    <definedName name="constrainsts" localSheetId="24">'[4]4.3 Network Analysis Load'!#REF!</definedName>
    <definedName name="constrainsts" localSheetId="11">'[4]4.3 Network Analysis Load'!#REF!</definedName>
    <definedName name="constrainsts">'[4]4.3 Network Analysis Load'!#REF!</definedName>
    <definedName name="Guidance" localSheetId="17">'[5]Version control'!$B$33:$C$46</definedName>
    <definedName name="Guidance" localSheetId="20">'[6]Version &amp; Contents'!#REF!</definedName>
    <definedName name="Guidance" localSheetId="22">'[6]Version &amp; Contents'!#REF!</definedName>
    <definedName name="Guidance" localSheetId="24">'[7]Version &amp; Contents'!#REF!</definedName>
    <definedName name="Guidance" localSheetId="11">'[6]Version &amp; Contents'!#REF!</definedName>
    <definedName name="Guidance">'[6]Version &amp; Contents'!#REF!</definedName>
    <definedName name="Guidance1" localSheetId="20">'[7]Version &amp; Contents'!#REF!</definedName>
    <definedName name="Guidance1" localSheetId="22">'[7]Version &amp; Contents'!#REF!</definedName>
    <definedName name="Guidance1" localSheetId="11">'[7]Version &amp; Contents'!#REF!</definedName>
    <definedName name="Guidance1">'[7]Version &amp; Contents'!#REF!</definedName>
    <definedName name="hethet" localSheetId="20">'[7]Version &amp; Contents'!#REF!</definedName>
    <definedName name="hethet">'[7]Version &amp; Contents'!#REF!</definedName>
    <definedName name="hetheth" localSheetId="20">'[2]Dis HV Circuit Data excl ee'!#REF!</definedName>
    <definedName name="hetheth">'[2]Dis HV Circuit Data excl ee'!#REF!</definedName>
    <definedName name="ManagerialAllocations">'[8]2.12 Cost Mapping'!$AJ$12:$AJ$499</definedName>
    <definedName name="MPS">'[9]Maj Proj'!$B$14:$AC$301</definedName>
    <definedName name="PrimeRecordAllocations">'[8]2.12 Cost Mapping'!$AI$12:$AI$499</definedName>
    <definedName name="_xlnm.Print_Area" localSheetId="22">'CM20 - Undergrounding Des areas'!$A$1:$AF$121</definedName>
    <definedName name="_xlnm.Print_Area" localSheetId="23">'CM21 - Metal Theft'!$A$1:$AG$39</definedName>
    <definedName name="_xlnm.Print_Titles" localSheetId="3">'CM1 -Network Des &amp; Eng (DISAG)'!$1:$4</definedName>
    <definedName name="_xlnm.Print_Titles" localSheetId="13">'CM11 - Contractor Type Analysis'!$1:$3</definedName>
    <definedName name="_xlnm.Print_Titles" localSheetId="4">'CM2 - Eng Mgt and CS (DISAG)'!$1:$4</definedName>
    <definedName name="_xlnm.Print_Titles" localSheetId="5">'CM3 -Control Centre (DISAG)'!$1:$4</definedName>
    <definedName name="_xlnm.Print_Titles" localSheetId="8">'CM6 - Property Mgt (DISAG)'!$1:$4</definedName>
    <definedName name="_xlnm.Print_Titles" localSheetId="9">'CM7 - Finance and Reg (DISAG)'!$1:$4</definedName>
    <definedName name="_xlnm.Print_Titles" localSheetId="10">'CM8 - CEO etc (DISAG)'!$1:$4</definedName>
    <definedName name="RepAllow">'[10]3.9a Repex to RAV'!$M$8:$Q$16</definedName>
    <definedName name="Repyear">'[3]Universal data'!$C$21</definedName>
    <definedName name="RepYearM1">'[3]Universal data'!$C$20</definedName>
    <definedName name="RepYearP1">'[3]Universal data'!$C$22</definedName>
    <definedName name="RepYearP5">'[3]Universal data'!$C$26</definedName>
    <definedName name="Rounding">'[3]Universal data'!$C$29</definedName>
    <definedName name="shortname">'[3]Universal data'!$C$9</definedName>
    <definedName name="Table2.12TotalCost">'[8]2.12 Cost Mapping'!$C$12:$C$499</definedName>
    <definedName name="top" localSheetId="20">'[2]Dis HV Circuit Data excl ee'!#REF!</definedName>
    <definedName name="top" localSheetId="21">'[2]Dis HV Circuit Data excl ee'!#REF!</definedName>
    <definedName name="top" localSheetId="22">'[2]Dis HV Circuit Data excl ee'!#REF!</definedName>
    <definedName name="top" localSheetId="24">'[2]Dis HV Circuit Data excl ee'!#REF!</definedName>
    <definedName name="top" localSheetId="11">'[2]Dis HV Circuit Data excl ee'!#REF!</definedName>
    <definedName name="top">'[2]Dis HV Circuit Data excl ee'!#REF!</definedName>
  </definedNames>
  <calcPr calcId="125725"/>
</workbook>
</file>

<file path=xl/calcChain.xml><?xml version="1.0" encoding="utf-8"?>
<calcChain xmlns="http://schemas.openxmlformats.org/spreadsheetml/2006/main">
  <c r="T16" i="217"/>
  <c r="V16"/>
  <c r="W16"/>
  <c r="X16"/>
  <c r="Y16"/>
  <c r="Z16"/>
  <c r="AA16"/>
  <c r="AC16"/>
  <c r="AD16"/>
  <c r="AE16"/>
  <c r="AF16"/>
  <c r="L16"/>
  <c r="AF11"/>
  <c r="AF12"/>
  <c r="AF13"/>
  <c r="AF14"/>
  <c r="AF15"/>
  <c r="AF17"/>
  <c r="AE11"/>
  <c r="AE12"/>
  <c r="AE13"/>
  <c r="AE14"/>
  <c r="AE15"/>
  <c r="AE17"/>
  <c r="AD11"/>
  <c r="AD12"/>
  <c r="AD13"/>
  <c r="AD14"/>
  <c r="AD15"/>
  <c r="AD17"/>
  <c r="AC11"/>
  <c r="AC12"/>
  <c r="AC13"/>
  <c r="AC14"/>
  <c r="AC15"/>
  <c r="AC17"/>
  <c r="AA11"/>
  <c r="AA12"/>
  <c r="AA13"/>
  <c r="AA14"/>
  <c r="AA15"/>
  <c r="AA17"/>
  <c r="Z11"/>
  <c r="Z12"/>
  <c r="Z13"/>
  <c r="Z14"/>
  <c r="Z15"/>
  <c r="Z17"/>
  <c r="Y11"/>
  <c r="Y12"/>
  <c r="Y13"/>
  <c r="Y14"/>
  <c r="Y15"/>
  <c r="Y17"/>
  <c r="X11"/>
  <c r="X12"/>
  <c r="X13"/>
  <c r="X14"/>
  <c r="X15"/>
  <c r="X17"/>
  <c r="W9"/>
  <c r="W10"/>
  <c r="W11"/>
  <c r="W12"/>
  <c r="W13"/>
  <c r="W14"/>
  <c r="W15"/>
  <c r="W17"/>
  <c r="V11"/>
  <c r="V12"/>
  <c r="V13"/>
  <c r="V14"/>
  <c r="V15"/>
  <c r="V17"/>
  <c r="T11"/>
  <c r="T12"/>
  <c r="T13"/>
  <c r="T14"/>
  <c r="T15"/>
  <c r="T17"/>
  <c r="L11"/>
  <c r="L12"/>
  <c r="L13"/>
  <c r="L14"/>
  <c r="L15"/>
  <c r="L17"/>
  <c r="G45" i="202" l="1"/>
  <c r="I45"/>
  <c r="K45"/>
  <c r="H45"/>
  <c r="J45"/>
  <c r="F45"/>
  <c r="AL50" i="196"/>
  <c r="AL51"/>
  <c r="AL35"/>
  <c r="AL34"/>
  <c r="AL18"/>
  <c r="AL19"/>
  <c r="AK19"/>
  <c r="AK18"/>
  <c r="T10" i="217"/>
  <c r="L10"/>
  <c r="AC10"/>
  <c r="AD10"/>
  <c r="AE10"/>
  <c r="AF10"/>
  <c r="V10"/>
  <c r="X10"/>
  <c r="Y10"/>
  <c r="Z10"/>
  <c r="AA10"/>
  <c r="O18"/>
  <c r="P18"/>
  <c r="Q18"/>
  <c r="R18"/>
  <c r="S18"/>
  <c r="N18"/>
  <c r="G18"/>
  <c r="H18"/>
  <c r="I18"/>
  <c r="J18"/>
  <c r="K18"/>
  <c r="F18"/>
  <c r="AF9"/>
  <c r="AE9"/>
  <c r="AD9"/>
  <c r="AC9"/>
  <c r="AA9"/>
  <c r="Z9"/>
  <c r="Y9"/>
  <c r="X9"/>
  <c r="V9"/>
  <c r="T9"/>
  <c r="L9"/>
  <c r="O13" i="216" l="1"/>
  <c r="P13"/>
  <c r="Q13"/>
  <c r="R13"/>
  <c r="S13"/>
  <c r="N13"/>
  <c r="A3" i="217"/>
  <c r="A2"/>
  <c r="A3" i="216"/>
  <c r="A2"/>
  <c r="A3" i="208"/>
  <c r="A2"/>
  <c r="AE121"/>
  <c r="K88" i="118"/>
  <c r="J88"/>
  <c r="I88"/>
  <c r="H88"/>
  <c r="G88"/>
  <c r="L88" s="1"/>
  <c r="F88"/>
  <c r="L87"/>
  <c r="L86"/>
  <c r="L85"/>
  <c r="L80"/>
  <c r="L81"/>
  <c r="L79"/>
  <c r="G82"/>
  <c r="L82" s="1"/>
  <c r="F82"/>
  <c r="K82"/>
  <c r="J82"/>
  <c r="I82"/>
  <c r="H82"/>
  <c r="R143" i="210"/>
  <c r="Q143"/>
  <c r="S143"/>
  <c r="T143"/>
  <c r="O143"/>
  <c r="P143"/>
  <c r="O110"/>
  <c r="O111"/>
  <c r="O112"/>
  <c r="O113"/>
  <c r="Q110"/>
  <c r="R110"/>
  <c r="S110"/>
  <c r="T110"/>
  <c r="Q111"/>
  <c r="R111"/>
  <c r="S111"/>
  <c r="T111"/>
  <c r="Q112"/>
  <c r="R112"/>
  <c r="S112"/>
  <c r="T112"/>
  <c r="Q113"/>
  <c r="R113"/>
  <c r="S113"/>
  <c r="T113"/>
  <c r="P114"/>
  <c r="P113"/>
  <c r="P112"/>
  <c r="P111"/>
  <c r="P110"/>
  <c r="Q201"/>
  <c r="P201"/>
  <c r="O201"/>
  <c r="A3" i="196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L95"/>
  <c r="K95"/>
  <c r="J95"/>
  <c r="I95"/>
  <c r="H95"/>
  <c r="G95"/>
  <c r="F95"/>
  <c r="M95" s="1"/>
  <c r="AL95" s="1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L94"/>
  <c r="K94"/>
  <c r="J94"/>
  <c r="I94"/>
  <c r="H94"/>
  <c r="G94"/>
  <c r="F94"/>
  <c r="M94" s="1"/>
  <c r="AL94" s="1"/>
  <c r="AK91"/>
  <c r="AK99" s="1"/>
  <c r="AJ91"/>
  <c r="AJ98" s="1"/>
  <c r="AI91"/>
  <c r="AI99" s="1"/>
  <c r="AH91"/>
  <c r="AH98" s="1"/>
  <c r="AG91"/>
  <c r="AG99" s="1"/>
  <c r="AF91"/>
  <c r="AF98" s="1"/>
  <c r="AE91"/>
  <c r="AE99" s="1"/>
  <c r="AD91"/>
  <c r="AD98" s="1"/>
  <c r="AC91"/>
  <c r="AC99" s="1"/>
  <c r="AB91"/>
  <c r="AB98" s="1"/>
  <c r="AA91"/>
  <c r="AA99" s="1"/>
  <c r="Z91"/>
  <c r="Z98" s="1"/>
  <c r="Y91"/>
  <c r="Y99" s="1"/>
  <c r="X91"/>
  <c r="X98" s="1"/>
  <c r="W91"/>
  <c r="W99" s="1"/>
  <c r="V91"/>
  <c r="V98" s="1"/>
  <c r="U91"/>
  <c r="U99" s="1"/>
  <c r="T91"/>
  <c r="T98" s="1"/>
  <c r="S91"/>
  <c r="S99" s="1"/>
  <c r="R91"/>
  <c r="R98" s="1"/>
  <c r="Q91"/>
  <c r="Q99" s="1"/>
  <c r="P91"/>
  <c r="P98" s="1"/>
  <c r="O91"/>
  <c r="O99" s="1"/>
  <c r="N91"/>
  <c r="N98" s="1"/>
  <c r="L91"/>
  <c r="L98" s="1"/>
  <c r="K91"/>
  <c r="K99" s="1"/>
  <c r="J91"/>
  <c r="J98" s="1"/>
  <c r="I91"/>
  <c r="I99" s="1"/>
  <c r="H91"/>
  <c r="H98" s="1"/>
  <c r="G91"/>
  <c r="G99" s="1"/>
  <c r="F91"/>
  <c r="F98" s="1"/>
  <c r="M90"/>
  <c r="AL90" s="1"/>
  <c r="M89"/>
  <c r="M91" s="1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L79"/>
  <c r="K79"/>
  <c r="J79"/>
  <c r="I79"/>
  <c r="H79"/>
  <c r="G79"/>
  <c r="F79"/>
  <c r="M79" s="1"/>
  <c r="AL79" s="1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L78"/>
  <c r="K78"/>
  <c r="J78"/>
  <c r="I78"/>
  <c r="H78"/>
  <c r="G78"/>
  <c r="F78"/>
  <c r="AK75"/>
  <c r="AK83" s="1"/>
  <c r="AJ75"/>
  <c r="AJ82" s="1"/>
  <c r="AI75"/>
  <c r="AI83" s="1"/>
  <c r="AH75"/>
  <c r="AH82" s="1"/>
  <c r="AG75"/>
  <c r="AG83" s="1"/>
  <c r="AF75"/>
  <c r="AF82" s="1"/>
  <c r="AE75"/>
  <c r="AE83" s="1"/>
  <c r="AD75"/>
  <c r="AD82" s="1"/>
  <c r="AC75"/>
  <c r="AC83" s="1"/>
  <c r="AB75"/>
  <c r="AB82" s="1"/>
  <c r="AA75"/>
  <c r="AA83" s="1"/>
  <c r="Z75"/>
  <c r="Z82" s="1"/>
  <c r="Y75"/>
  <c r="Y83" s="1"/>
  <c r="X75"/>
  <c r="X82" s="1"/>
  <c r="W75"/>
  <c r="W83" s="1"/>
  <c r="V75"/>
  <c r="V82" s="1"/>
  <c r="U75"/>
  <c r="U83" s="1"/>
  <c r="T75"/>
  <c r="T82" s="1"/>
  <c r="S75"/>
  <c r="S83" s="1"/>
  <c r="R75"/>
  <c r="R82" s="1"/>
  <c r="Q75"/>
  <c r="Q83" s="1"/>
  <c r="P75"/>
  <c r="P82" s="1"/>
  <c r="O75"/>
  <c r="O83" s="1"/>
  <c r="N75"/>
  <c r="N82" s="1"/>
  <c r="L75"/>
  <c r="L82" s="1"/>
  <c r="K75"/>
  <c r="K83" s="1"/>
  <c r="J75"/>
  <c r="J82" s="1"/>
  <c r="I75"/>
  <c r="I83" s="1"/>
  <c r="H75"/>
  <c r="H82" s="1"/>
  <c r="G75"/>
  <c r="G83" s="1"/>
  <c r="F75"/>
  <c r="F82" s="1"/>
  <c r="M74"/>
  <c r="AL74" s="1"/>
  <c r="M73"/>
  <c r="M75" s="1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L63"/>
  <c r="K63"/>
  <c r="J63"/>
  <c r="I63"/>
  <c r="H63"/>
  <c r="G63"/>
  <c r="F63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L62"/>
  <c r="K62"/>
  <c r="J62"/>
  <c r="I62"/>
  <c r="H62"/>
  <c r="G62"/>
  <c r="F62"/>
  <c r="AK59"/>
  <c r="AK67" s="1"/>
  <c r="AJ59"/>
  <c r="AJ66" s="1"/>
  <c r="AI59"/>
  <c r="AI67" s="1"/>
  <c r="AH59"/>
  <c r="AH66" s="1"/>
  <c r="AG59"/>
  <c r="AG67" s="1"/>
  <c r="AF59"/>
  <c r="AF66" s="1"/>
  <c r="AE59"/>
  <c r="AE67" s="1"/>
  <c r="AD59"/>
  <c r="AD66" s="1"/>
  <c r="AC59"/>
  <c r="AC67" s="1"/>
  <c r="AB59"/>
  <c r="AB66" s="1"/>
  <c r="AA59"/>
  <c r="AA67" s="1"/>
  <c r="Z59"/>
  <c r="Z66" s="1"/>
  <c r="Y59"/>
  <c r="Y67" s="1"/>
  <c r="X59"/>
  <c r="X66" s="1"/>
  <c r="W59"/>
  <c r="W67" s="1"/>
  <c r="V59"/>
  <c r="V66" s="1"/>
  <c r="U59"/>
  <c r="U67" s="1"/>
  <c r="T59"/>
  <c r="T66" s="1"/>
  <c r="S59"/>
  <c r="S67" s="1"/>
  <c r="R59"/>
  <c r="R66" s="1"/>
  <c r="Q59"/>
  <c r="Q67" s="1"/>
  <c r="P59"/>
  <c r="P66" s="1"/>
  <c r="O59"/>
  <c r="O67" s="1"/>
  <c r="N59"/>
  <c r="N66" s="1"/>
  <c r="L59"/>
  <c r="L66" s="1"/>
  <c r="K59"/>
  <c r="K67" s="1"/>
  <c r="J59"/>
  <c r="J66" s="1"/>
  <c r="I59"/>
  <c r="I67" s="1"/>
  <c r="H59"/>
  <c r="H66" s="1"/>
  <c r="G59"/>
  <c r="G67" s="1"/>
  <c r="F59"/>
  <c r="F66" s="1"/>
  <c r="M58"/>
  <c r="AL58" s="1"/>
  <c r="M57"/>
  <c r="M59" s="1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L47"/>
  <c r="K47"/>
  <c r="J47"/>
  <c r="I47"/>
  <c r="H47"/>
  <c r="G47"/>
  <c r="F47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L46"/>
  <c r="K46"/>
  <c r="J46"/>
  <c r="I46"/>
  <c r="H46"/>
  <c r="G46"/>
  <c r="F46"/>
  <c r="AK43"/>
  <c r="AK51" s="1"/>
  <c r="AJ43"/>
  <c r="AJ50" s="1"/>
  <c r="AI43"/>
  <c r="AI51" s="1"/>
  <c r="AH43"/>
  <c r="AH50" s="1"/>
  <c r="AG43"/>
  <c r="AG51" s="1"/>
  <c r="AF43"/>
  <c r="AF50" s="1"/>
  <c r="AE43"/>
  <c r="AE51" s="1"/>
  <c r="AD43"/>
  <c r="AD50" s="1"/>
  <c r="AC43"/>
  <c r="AC51" s="1"/>
  <c r="AB43"/>
  <c r="AB50" s="1"/>
  <c r="AA43"/>
  <c r="AA51" s="1"/>
  <c r="Z43"/>
  <c r="Z50" s="1"/>
  <c r="Y43"/>
  <c r="Y51" s="1"/>
  <c r="X43"/>
  <c r="X50" s="1"/>
  <c r="W43"/>
  <c r="W51" s="1"/>
  <c r="V43"/>
  <c r="V50" s="1"/>
  <c r="U43"/>
  <c r="U51" s="1"/>
  <c r="T43"/>
  <c r="T50" s="1"/>
  <c r="S43"/>
  <c r="S51" s="1"/>
  <c r="R43"/>
  <c r="R50" s="1"/>
  <c r="Q43"/>
  <c r="Q51" s="1"/>
  <c r="P43"/>
  <c r="P50" s="1"/>
  <c r="O43"/>
  <c r="O51" s="1"/>
  <c r="N43"/>
  <c r="N50" s="1"/>
  <c r="L43"/>
  <c r="L50" s="1"/>
  <c r="K43"/>
  <c r="K51" s="1"/>
  <c r="J43"/>
  <c r="J50" s="1"/>
  <c r="I43"/>
  <c r="I51" s="1"/>
  <c r="H43"/>
  <c r="H50" s="1"/>
  <c r="G43"/>
  <c r="G51" s="1"/>
  <c r="F43"/>
  <c r="F50" s="1"/>
  <c r="M42"/>
  <c r="AL42" s="1"/>
  <c r="M41"/>
  <c r="M43" s="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L31"/>
  <c r="K31"/>
  <c r="J31"/>
  <c r="I31"/>
  <c r="H31"/>
  <c r="G31"/>
  <c r="F31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L30"/>
  <c r="K30"/>
  <c r="J30"/>
  <c r="I30"/>
  <c r="H30"/>
  <c r="G30"/>
  <c r="F30"/>
  <c r="AK27"/>
  <c r="AK35" s="1"/>
  <c r="AJ27"/>
  <c r="AJ34" s="1"/>
  <c r="AI27"/>
  <c r="AI35" s="1"/>
  <c r="AH27"/>
  <c r="AH34" s="1"/>
  <c r="AG27"/>
  <c r="AG35" s="1"/>
  <c r="AF27"/>
  <c r="AF34" s="1"/>
  <c r="AE27"/>
  <c r="AE35" s="1"/>
  <c r="AD27"/>
  <c r="AD34" s="1"/>
  <c r="AC27"/>
  <c r="AC35" s="1"/>
  <c r="AB27"/>
  <c r="AB34" s="1"/>
  <c r="AA27"/>
  <c r="AA35" s="1"/>
  <c r="Z27"/>
  <c r="Z34" s="1"/>
  <c r="Y27"/>
  <c r="Y35" s="1"/>
  <c r="X27"/>
  <c r="X34" s="1"/>
  <c r="W27"/>
  <c r="W35" s="1"/>
  <c r="V27"/>
  <c r="V34" s="1"/>
  <c r="U27"/>
  <c r="U35" s="1"/>
  <c r="T27"/>
  <c r="T34" s="1"/>
  <c r="S27"/>
  <c r="S35" s="1"/>
  <c r="R27"/>
  <c r="R34" s="1"/>
  <c r="Q27"/>
  <c r="Q35" s="1"/>
  <c r="P27"/>
  <c r="P34" s="1"/>
  <c r="O27"/>
  <c r="O35" s="1"/>
  <c r="N27"/>
  <c r="N34" s="1"/>
  <c r="L27"/>
  <c r="L34" s="1"/>
  <c r="K27"/>
  <c r="K35" s="1"/>
  <c r="J27"/>
  <c r="J34" s="1"/>
  <c r="I27"/>
  <c r="I35" s="1"/>
  <c r="H27"/>
  <c r="H34" s="1"/>
  <c r="G27"/>
  <c r="G35" s="1"/>
  <c r="F27"/>
  <c r="F34" s="1"/>
  <c r="M26"/>
  <c r="AL26" s="1"/>
  <c r="M25"/>
  <c r="M27" s="1"/>
  <c r="M30" l="1"/>
  <c r="AL30" s="1"/>
  <c r="M63"/>
  <c r="AL63" s="1"/>
  <c r="M31"/>
  <c r="AL31" s="1"/>
  <c r="M47"/>
  <c r="AL47" s="1"/>
  <c r="M62"/>
  <c r="AL62" s="1"/>
  <c r="M46"/>
  <c r="AL46" s="1"/>
  <c r="M78"/>
  <c r="AL78" s="1"/>
  <c r="M99"/>
  <c r="M98"/>
  <c r="AL91"/>
  <c r="G98"/>
  <c r="I98"/>
  <c r="K98"/>
  <c r="O98"/>
  <c r="Q98"/>
  <c r="S98"/>
  <c r="U98"/>
  <c r="W98"/>
  <c r="Y98"/>
  <c r="AA98"/>
  <c r="AC98"/>
  <c r="AE98"/>
  <c r="AG98"/>
  <c r="AI98"/>
  <c r="AK98"/>
  <c r="F99"/>
  <c r="H99"/>
  <c r="J99"/>
  <c r="L99"/>
  <c r="N99"/>
  <c r="P99"/>
  <c r="R99"/>
  <c r="T99"/>
  <c r="V99"/>
  <c r="X99"/>
  <c r="Z99"/>
  <c r="AB99"/>
  <c r="AD99"/>
  <c r="AF99"/>
  <c r="AH99"/>
  <c r="AJ99"/>
  <c r="AL89"/>
  <c r="M83"/>
  <c r="M82"/>
  <c r="AL75"/>
  <c r="G82"/>
  <c r="I82"/>
  <c r="K82"/>
  <c r="O82"/>
  <c r="Q82"/>
  <c r="S82"/>
  <c r="U82"/>
  <c r="W82"/>
  <c r="Y82"/>
  <c r="AA82"/>
  <c r="AC82"/>
  <c r="AE82"/>
  <c r="AG82"/>
  <c r="AI82"/>
  <c r="AK82"/>
  <c r="F83"/>
  <c r="H83"/>
  <c r="J83"/>
  <c r="L83"/>
  <c r="N83"/>
  <c r="P83"/>
  <c r="R83"/>
  <c r="T83"/>
  <c r="V83"/>
  <c r="X83"/>
  <c r="Z83"/>
  <c r="AB83"/>
  <c r="AD83"/>
  <c r="AF83"/>
  <c r="AH83"/>
  <c r="AJ83"/>
  <c r="AL73"/>
  <c r="M67"/>
  <c r="M66"/>
  <c r="AL59"/>
  <c r="G66"/>
  <c r="I66"/>
  <c r="K66"/>
  <c r="O66"/>
  <c r="Q66"/>
  <c r="S66"/>
  <c r="U66"/>
  <c r="W66"/>
  <c r="Y66"/>
  <c r="AA66"/>
  <c r="AC66"/>
  <c r="AE66"/>
  <c r="AG66"/>
  <c r="AI66"/>
  <c r="AK66"/>
  <c r="F67"/>
  <c r="H67"/>
  <c r="J67"/>
  <c r="L67"/>
  <c r="N67"/>
  <c r="P67"/>
  <c r="R67"/>
  <c r="T67"/>
  <c r="V67"/>
  <c r="X67"/>
  <c r="Z67"/>
  <c r="AB67"/>
  <c r="AD67"/>
  <c r="AF67"/>
  <c r="AH67"/>
  <c r="AJ67"/>
  <c r="AL57"/>
  <c r="M51"/>
  <c r="M50"/>
  <c r="AL43"/>
  <c r="G50"/>
  <c r="I50"/>
  <c r="K50"/>
  <c r="O50"/>
  <c r="Q50"/>
  <c r="S50"/>
  <c r="U50"/>
  <c r="W50"/>
  <c r="Y50"/>
  <c r="AA50"/>
  <c r="AC50"/>
  <c r="AE50"/>
  <c r="AG50"/>
  <c r="AI50"/>
  <c r="AK50"/>
  <c r="F51"/>
  <c r="H51"/>
  <c r="J51"/>
  <c r="L51"/>
  <c r="N51"/>
  <c r="P51"/>
  <c r="R51"/>
  <c r="T51"/>
  <c r="V51"/>
  <c r="X51"/>
  <c r="Z51"/>
  <c r="AB51"/>
  <c r="AD51"/>
  <c r="AF51"/>
  <c r="AH51"/>
  <c r="AJ51"/>
  <c r="AL41"/>
  <c r="M35"/>
  <c r="M34"/>
  <c r="AL27"/>
  <c r="G34"/>
  <c r="I34"/>
  <c r="K34"/>
  <c r="O34"/>
  <c r="Q34"/>
  <c r="S34"/>
  <c r="U34"/>
  <c r="W34"/>
  <c r="Y34"/>
  <c r="AA34"/>
  <c r="AC34"/>
  <c r="AE34"/>
  <c r="AG34"/>
  <c r="AI34"/>
  <c r="AK34"/>
  <c r="F35"/>
  <c r="H35"/>
  <c r="J35"/>
  <c r="L35"/>
  <c r="N35"/>
  <c r="P35"/>
  <c r="R35"/>
  <c r="T35"/>
  <c r="V35"/>
  <c r="X35"/>
  <c r="Z35"/>
  <c r="AB35"/>
  <c r="AD35"/>
  <c r="AF35"/>
  <c r="AH35"/>
  <c r="AJ35"/>
  <c r="AL25"/>
  <c r="N30" i="219"/>
  <c r="I6"/>
  <c r="M10" i="196"/>
  <c r="M9"/>
  <c r="M11"/>
  <c r="M19" s="1"/>
  <c r="A3" i="118"/>
  <c r="BA118" i="219"/>
  <c r="AZ118"/>
  <c r="AY118"/>
  <c r="AX118"/>
  <c r="AW118"/>
  <c r="AV118"/>
  <c r="AU118"/>
  <c r="AT118"/>
  <c r="AQ118"/>
  <c r="AP118"/>
  <c r="AO118"/>
  <c r="AN118"/>
  <c r="AM118"/>
  <c r="AL118"/>
  <c r="AK118"/>
  <c r="AJ118"/>
  <c r="AI118"/>
  <c r="BA117"/>
  <c r="AZ117"/>
  <c r="AY117"/>
  <c r="AX117"/>
  <c r="AW117"/>
  <c r="AV117"/>
  <c r="AU117"/>
  <c r="AT117"/>
  <c r="AQ117"/>
  <c r="AP117"/>
  <c r="AO117"/>
  <c r="AN117"/>
  <c r="AM117"/>
  <c r="AL117"/>
  <c r="AK117"/>
  <c r="AJ117"/>
  <c r="AI117"/>
  <c r="BA116"/>
  <c r="AZ116"/>
  <c r="AY116"/>
  <c r="AX116"/>
  <c r="AW116"/>
  <c r="AV116"/>
  <c r="AU116"/>
  <c r="AT116"/>
  <c r="AQ116"/>
  <c r="AP116"/>
  <c r="AO116"/>
  <c r="AN116"/>
  <c r="AM116"/>
  <c r="AL116"/>
  <c r="AK116"/>
  <c r="AJ116"/>
  <c r="AI116"/>
  <c r="BA115"/>
  <c r="AZ115"/>
  <c r="AY115"/>
  <c r="AX115"/>
  <c r="AW115"/>
  <c r="AV115"/>
  <c r="AU115"/>
  <c r="AT115"/>
  <c r="AQ115"/>
  <c r="AP115"/>
  <c r="AO115"/>
  <c r="AN115"/>
  <c r="AM115"/>
  <c r="AL115"/>
  <c r="AK115"/>
  <c r="AJ115"/>
  <c r="AI115"/>
  <c r="BA114"/>
  <c r="AZ114"/>
  <c r="AY114"/>
  <c r="AX114"/>
  <c r="AW114"/>
  <c r="AV114"/>
  <c r="AU114"/>
  <c r="AT114"/>
  <c r="AQ114"/>
  <c r="AP114"/>
  <c r="AO114"/>
  <c r="AN114"/>
  <c r="AM114"/>
  <c r="AL114"/>
  <c r="AK114"/>
  <c r="AJ114"/>
  <c r="AI114"/>
  <c r="BA113"/>
  <c r="AZ113"/>
  <c r="AY113"/>
  <c r="AX113"/>
  <c r="AW113"/>
  <c r="AV113"/>
  <c r="AU113"/>
  <c r="AT113"/>
  <c r="AQ113"/>
  <c r="AP113"/>
  <c r="AO113"/>
  <c r="AN113"/>
  <c r="AM113"/>
  <c r="AL113"/>
  <c r="AK113"/>
  <c r="AJ113"/>
  <c r="AI113"/>
  <c r="BA112"/>
  <c r="AZ112"/>
  <c r="AY112"/>
  <c r="AX112"/>
  <c r="AW112"/>
  <c r="AV112"/>
  <c r="AU112"/>
  <c r="AT112"/>
  <c r="AQ112"/>
  <c r="AP112"/>
  <c r="AO112"/>
  <c r="AN112"/>
  <c r="AM112"/>
  <c r="AL112"/>
  <c r="AK112"/>
  <c r="AJ112"/>
  <c r="AI112"/>
  <c r="BA111"/>
  <c r="AZ111"/>
  <c r="AY111"/>
  <c r="AX111"/>
  <c r="AW111"/>
  <c r="AV111"/>
  <c r="AU111"/>
  <c r="AT111"/>
  <c r="AQ111"/>
  <c r="AP111"/>
  <c r="AO111"/>
  <c r="AN111"/>
  <c r="AM111"/>
  <c r="AL111"/>
  <c r="AK111"/>
  <c r="AJ111"/>
  <c r="AI111"/>
  <c r="BA110"/>
  <c r="AZ110"/>
  <c r="AY110"/>
  <c r="AX110"/>
  <c r="AW110"/>
  <c r="AV110"/>
  <c r="AU110"/>
  <c r="AT110"/>
  <c r="AQ110"/>
  <c r="AP110"/>
  <c r="AO110"/>
  <c r="AN110"/>
  <c r="AM110"/>
  <c r="AL110"/>
  <c r="AK110"/>
  <c r="AJ110"/>
  <c r="AI110"/>
  <c r="BA109"/>
  <c r="AZ109"/>
  <c r="AY109"/>
  <c r="AX109"/>
  <c r="AW109"/>
  <c r="AV109"/>
  <c r="AU109"/>
  <c r="AT109"/>
  <c r="AQ109"/>
  <c r="AP109"/>
  <c r="AO109"/>
  <c r="AN109"/>
  <c r="AM109"/>
  <c r="AL109"/>
  <c r="AK109"/>
  <c r="AJ109"/>
  <c r="AI109"/>
  <c r="BA108"/>
  <c r="AZ108"/>
  <c r="AY108"/>
  <c r="AX108"/>
  <c r="AW108"/>
  <c r="AV108"/>
  <c r="AU108"/>
  <c r="AT108"/>
  <c r="AQ108"/>
  <c r="AP108"/>
  <c r="AO108"/>
  <c r="AN108"/>
  <c r="AM108"/>
  <c r="AL108"/>
  <c r="AK108"/>
  <c r="AJ108"/>
  <c r="AI108"/>
  <c r="BA107"/>
  <c r="AZ107"/>
  <c r="AY107"/>
  <c r="AX107"/>
  <c r="AW107"/>
  <c r="AV107"/>
  <c r="AU107"/>
  <c r="AT107"/>
  <c r="AQ107"/>
  <c r="AP107"/>
  <c r="AO107"/>
  <c r="AN107"/>
  <c r="AM107"/>
  <c r="AL107"/>
  <c r="AK107"/>
  <c r="AJ107"/>
  <c r="AI107"/>
  <c r="BA106"/>
  <c r="AZ106"/>
  <c r="AY106"/>
  <c r="AX106"/>
  <c r="AW106"/>
  <c r="AV106"/>
  <c r="AU106"/>
  <c r="AT106"/>
  <c r="AQ106"/>
  <c r="AP106"/>
  <c r="AO106"/>
  <c r="AN106"/>
  <c r="AM106"/>
  <c r="AL106"/>
  <c r="AK106"/>
  <c r="AJ106"/>
  <c r="AI106"/>
  <c r="BA105"/>
  <c r="AZ105"/>
  <c r="AY105"/>
  <c r="AX105"/>
  <c r="AW105"/>
  <c r="AV105"/>
  <c r="AU105"/>
  <c r="AT105"/>
  <c r="AQ105"/>
  <c r="AP105"/>
  <c r="AO105"/>
  <c r="AN105"/>
  <c r="AM105"/>
  <c r="AL105"/>
  <c r="AK105"/>
  <c r="AJ105"/>
  <c r="AI105"/>
  <c r="BA104"/>
  <c r="AZ104"/>
  <c r="AY104"/>
  <c r="AX104"/>
  <c r="AW104"/>
  <c r="AV104"/>
  <c r="AU104"/>
  <c r="AT104"/>
  <c r="AQ104"/>
  <c r="AP104"/>
  <c r="AO104"/>
  <c r="AN104"/>
  <c r="AM104"/>
  <c r="AL104"/>
  <c r="AK104"/>
  <c r="AJ104"/>
  <c r="AI104"/>
  <c r="BA103"/>
  <c r="AZ103"/>
  <c r="AY103"/>
  <c r="AX103"/>
  <c r="AW103"/>
  <c r="AV103"/>
  <c r="AU103"/>
  <c r="AT103"/>
  <c r="AQ103"/>
  <c r="AP103"/>
  <c r="AO103"/>
  <c r="AN103"/>
  <c r="AM103"/>
  <c r="AL103"/>
  <c r="AK103"/>
  <c r="AJ103"/>
  <c r="AI103"/>
  <c r="BA102"/>
  <c r="AZ102"/>
  <c r="AY102"/>
  <c r="AX102"/>
  <c r="AW102"/>
  <c r="AV102"/>
  <c r="AU102"/>
  <c r="AT102"/>
  <c r="AQ102"/>
  <c r="AP102"/>
  <c r="AO102"/>
  <c r="AN102"/>
  <c r="AM102"/>
  <c r="AL102"/>
  <c r="AK102"/>
  <c r="AJ102"/>
  <c r="AI102"/>
  <c r="BA101"/>
  <c r="AZ101"/>
  <c r="AY101"/>
  <c r="AX101"/>
  <c r="AW101"/>
  <c r="AV101"/>
  <c r="AU101"/>
  <c r="AT101"/>
  <c r="AQ101"/>
  <c r="AP101"/>
  <c r="AO101"/>
  <c r="AN101"/>
  <c r="AM101"/>
  <c r="AL101"/>
  <c r="AK101"/>
  <c r="AJ101"/>
  <c r="AI101"/>
  <c r="BA100"/>
  <c r="AZ100"/>
  <c r="AY100"/>
  <c r="AX100"/>
  <c r="AW100"/>
  <c r="AV100"/>
  <c r="AU100"/>
  <c r="AT100"/>
  <c r="AQ100"/>
  <c r="AP100"/>
  <c r="AO100"/>
  <c r="AN100"/>
  <c r="AM100"/>
  <c r="AL100"/>
  <c r="AK100"/>
  <c r="AJ100"/>
  <c r="AI100"/>
  <c r="BA99"/>
  <c r="AZ99"/>
  <c r="AY99"/>
  <c r="AX99"/>
  <c r="AW99"/>
  <c r="AV99"/>
  <c r="AU99"/>
  <c r="AT99"/>
  <c r="AQ99"/>
  <c r="AP99"/>
  <c r="AO99"/>
  <c r="AN99"/>
  <c r="AM99"/>
  <c r="AL99"/>
  <c r="AK99"/>
  <c r="AJ99"/>
  <c r="AI99"/>
  <c r="BA98"/>
  <c r="AZ98"/>
  <c r="AY98"/>
  <c r="AX98"/>
  <c r="AW98"/>
  <c r="AV98"/>
  <c r="AU98"/>
  <c r="AT98"/>
  <c r="AQ98"/>
  <c r="AP98"/>
  <c r="AO98"/>
  <c r="AN98"/>
  <c r="AM98"/>
  <c r="AL98"/>
  <c r="AK98"/>
  <c r="AJ98"/>
  <c r="AI98"/>
  <c r="BA97"/>
  <c r="AZ97"/>
  <c r="AY97"/>
  <c r="AX97"/>
  <c r="AW97"/>
  <c r="AV97"/>
  <c r="AU97"/>
  <c r="AT97"/>
  <c r="AQ97"/>
  <c r="AP97"/>
  <c r="AO97"/>
  <c r="AN97"/>
  <c r="AM97"/>
  <c r="AL97"/>
  <c r="AK97"/>
  <c r="AJ97"/>
  <c r="AI97"/>
  <c r="BA96"/>
  <c r="AZ96"/>
  <c r="AY96"/>
  <c r="AX96"/>
  <c r="AW96"/>
  <c r="AV96"/>
  <c r="AU96"/>
  <c r="AT96"/>
  <c r="AQ96"/>
  <c r="AP96"/>
  <c r="AO96"/>
  <c r="AN96"/>
  <c r="AM96"/>
  <c r="AL96"/>
  <c r="AK96"/>
  <c r="AJ96"/>
  <c r="AI96"/>
  <c r="BA95"/>
  <c r="AZ95"/>
  <c r="AY95"/>
  <c r="AX95"/>
  <c r="AW95"/>
  <c r="AV95"/>
  <c r="AU95"/>
  <c r="AT95"/>
  <c r="AQ95"/>
  <c r="AP95"/>
  <c r="AO95"/>
  <c r="AN95"/>
  <c r="AM95"/>
  <c r="AL95"/>
  <c r="AK95"/>
  <c r="AJ95"/>
  <c r="AI95"/>
  <c r="BA94"/>
  <c r="AZ94"/>
  <c r="AY94"/>
  <c r="AX94"/>
  <c r="AW94"/>
  <c r="AV94"/>
  <c r="AU94"/>
  <c r="AT94"/>
  <c r="AQ94"/>
  <c r="AP94"/>
  <c r="AO94"/>
  <c r="AN94"/>
  <c r="AM94"/>
  <c r="AL94"/>
  <c r="AK94"/>
  <c r="AJ94"/>
  <c r="AI94"/>
  <c r="BA93"/>
  <c r="AZ93"/>
  <c r="AY93"/>
  <c r="AX93"/>
  <c r="AW93"/>
  <c r="AV93"/>
  <c r="AU93"/>
  <c r="AT93"/>
  <c r="AQ93"/>
  <c r="AP93"/>
  <c r="AO93"/>
  <c r="AN93"/>
  <c r="AM93"/>
  <c r="AL93"/>
  <c r="AK93"/>
  <c r="AJ93"/>
  <c r="AI93"/>
  <c r="BA92"/>
  <c r="AZ92"/>
  <c r="AY92"/>
  <c r="AX92"/>
  <c r="AW92"/>
  <c r="AV92"/>
  <c r="AU92"/>
  <c r="AT92"/>
  <c r="AQ92"/>
  <c r="AP92"/>
  <c r="AO92"/>
  <c r="AN92"/>
  <c r="AM92"/>
  <c r="AL92"/>
  <c r="AK92"/>
  <c r="AJ92"/>
  <c r="AI92"/>
  <c r="BA91"/>
  <c r="AZ91"/>
  <c r="AY91"/>
  <c r="AX91"/>
  <c r="AW91"/>
  <c r="AV91"/>
  <c r="AU91"/>
  <c r="AT91"/>
  <c r="AQ91"/>
  <c r="AP91"/>
  <c r="AO91"/>
  <c r="AN91"/>
  <c r="AM91"/>
  <c r="AL91"/>
  <c r="AK91"/>
  <c r="AJ91"/>
  <c r="AI91"/>
  <c r="BA90"/>
  <c r="AZ90"/>
  <c r="AY90"/>
  <c r="AX90"/>
  <c r="AW90"/>
  <c r="AV90"/>
  <c r="AU90"/>
  <c r="AT90"/>
  <c r="AQ90"/>
  <c r="AP90"/>
  <c r="AO90"/>
  <c r="AN90"/>
  <c r="AM90"/>
  <c r="AL90"/>
  <c r="AK90"/>
  <c r="AJ90"/>
  <c r="AI90"/>
  <c r="BA89"/>
  <c r="AZ89"/>
  <c r="AY89"/>
  <c r="AX89"/>
  <c r="AW89"/>
  <c r="AV89"/>
  <c r="AU89"/>
  <c r="AT89"/>
  <c r="AQ89"/>
  <c r="AP89"/>
  <c r="AO89"/>
  <c r="AN89"/>
  <c r="AM89"/>
  <c r="AL89"/>
  <c r="AK89"/>
  <c r="AJ89"/>
  <c r="AI89"/>
  <c r="BA88"/>
  <c r="AZ88"/>
  <c r="AY88"/>
  <c r="AX88"/>
  <c r="AW88"/>
  <c r="AV88"/>
  <c r="AU88"/>
  <c r="AT88"/>
  <c r="AQ88"/>
  <c r="AP88"/>
  <c r="AO88"/>
  <c r="AN88"/>
  <c r="AM88"/>
  <c r="AL88"/>
  <c r="AK88"/>
  <c r="AJ88"/>
  <c r="AI88"/>
  <c r="BA87"/>
  <c r="AZ87"/>
  <c r="AY87"/>
  <c r="AX87"/>
  <c r="AW87"/>
  <c r="AV87"/>
  <c r="AU87"/>
  <c r="AT87"/>
  <c r="AQ87"/>
  <c r="AP87"/>
  <c r="AO87"/>
  <c r="AN87"/>
  <c r="AM87"/>
  <c r="AL87"/>
  <c r="AK87"/>
  <c r="AJ87"/>
  <c r="AI87"/>
  <c r="BA86"/>
  <c r="AZ86"/>
  <c r="AY86"/>
  <c r="AX86"/>
  <c r="AW86"/>
  <c r="AV86"/>
  <c r="AU86"/>
  <c r="AT86"/>
  <c r="AQ86"/>
  <c r="AP86"/>
  <c r="AO86"/>
  <c r="AN86"/>
  <c r="AM86"/>
  <c r="AL86"/>
  <c r="AK86"/>
  <c r="AJ86"/>
  <c r="AI86"/>
  <c r="BA85"/>
  <c r="AZ85"/>
  <c r="AY85"/>
  <c r="AX85"/>
  <c r="AW85"/>
  <c r="AV85"/>
  <c r="AU85"/>
  <c r="AT85"/>
  <c r="AQ85"/>
  <c r="AP85"/>
  <c r="AO85"/>
  <c r="AN85"/>
  <c r="AM85"/>
  <c r="AL85"/>
  <c r="AK85"/>
  <c r="AJ85"/>
  <c r="AI85"/>
  <c r="BA84"/>
  <c r="AZ84"/>
  <c r="AY84"/>
  <c r="AX84"/>
  <c r="AW84"/>
  <c r="AV84"/>
  <c r="AU84"/>
  <c r="AT84"/>
  <c r="AQ84"/>
  <c r="AP84"/>
  <c r="AO84"/>
  <c r="AN84"/>
  <c r="AM84"/>
  <c r="AL84"/>
  <c r="AK84"/>
  <c r="AJ84"/>
  <c r="AI84"/>
  <c r="BA83"/>
  <c r="AZ83"/>
  <c r="AY83"/>
  <c r="AX83"/>
  <c r="AW83"/>
  <c r="AV83"/>
  <c r="AU83"/>
  <c r="AT83"/>
  <c r="AQ83"/>
  <c r="AP83"/>
  <c r="AO83"/>
  <c r="AN83"/>
  <c r="AM83"/>
  <c r="AL83"/>
  <c r="AK83"/>
  <c r="AJ83"/>
  <c r="AI83"/>
  <c r="BA82"/>
  <c r="AZ82"/>
  <c r="AY82"/>
  <c r="AX82"/>
  <c r="AW82"/>
  <c r="AV82"/>
  <c r="AU82"/>
  <c r="AT82"/>
  <c r="AQ82"/>
  <c r="AP82"/>
  <c r="AO82"/>
  <c r="AN82"/>
  <c r="AM82"/>
  <c r="AL82"/>
  <c r="AK82"/>
  <c r="AJ82"/>
  <c r="AI82"/>
  <c r="BA81"/>
  <c r="AZ81"/>
  <c r="AY81"/>
  <c r="AX81"/>
  <c r="AW81"/>
  <c r="AV81"/>
  <c r="AU81"/>
  <c r="AT81"/>
  <c r="AQ81"/>
  <c r="AP81"/>
  <c r="AO81"/>
  <c r="AN81"/>
  <c r="AM81"/>
  <c r="AL81"/>
  <c r="AK81"/>
  <c r="AJ81"/>
  <c r="AI81"/>
  <c r="BA80"/>
  <c r="AZ80"/>
  <c r="AY80"/>
  <c r="AX80"/>
  <c r="AW80"/>
  <c r="AV80"/>
  <c r="AU80"/>
  <c r="AT80"/>
  <c r="AQ80"/>
  <c r="AP80"/>
  <c r="AO80"/>
  <c r="AN80"/>
  <c r="AM80"/>
  <c r="AL80"/>
  <c r="AK80"/>
  <c r="AJ80"/>
  <c r="AI80"/>
  <c r="BA79"/>
  <c r="AZ79"/>
  <c r="AY79"/>
  <c r="AX79"/>
  <c r="AW79"/>
  <c r="AV79"/>
  <c r="AU79"/>
  <c r="AT79"/>
  <c r="AQ79"/>
  <c r="AP79"/>
  <c r="AO79"/>
  <c r="AN79"/>
  <c r="AM79"/>
  <c r="AL79"/>
  <c r="AK79"/>
  <c r="AJ79"/>
  <c r="AI79"/>
  <c r="BA78"/>
  <c r="AZ78"/>
  <c r="AY78"/>
  <c r="AX78"/>
  <c r="AW78"/>
  <c r="AV78"/>
  <c r="AU78"/>
  <c r="AT78"/>
  <c r="AQ78"/>
  <c r="AP78"/>
  <c r="AO78"/>
  <c r="AN78"/>
  <c r="AM78"/>
  <c r="AL78"/>
  <c r="AK78"/>
  <c r="AJ78"/>
  <c r="AI78"/>
  <c r="BA77"/>
  <c r="AZ77"/>
  <c r="AY77"/>
  <c r="AX77"/>
  <c r="AW77"/>
  <c r="AV77"/>
  <c r="AU77"/>
  <c r="AT77"/>
  <c r="AQ77"/>
  <c r="AP77"/>
  <c r="AO77"/>
  <c r="AN77"/>
  <c r="AM77"/>
  <c r="AL77"/>
  <c r="AK77"/>
  <c r="AJ77"/>
  <c r="AI77"/>
  <c r="BA76"/>
  <c r="AZ76"/>
  <c r="AY76"/>
  <c r="AX76"/>
  <c r="AW76"/>
  <c r="AV76"/>
  <c r="AU76"/>
  <c r="AT76"/>
  <c r="AQ76"/>
  <c r="AP76"/>
  <c r="AO76"/>
  <c r="AN76"/>
  <c r="AM76"/>
  <c r="AL76"/>
  <c r="AK76"/>
  <c r="AJ76"/>
  <c r="AI76"/>
  <c r="BA75"/>
  <c r="AZ75"/>
  <c r="AY75"/>
  <c r="AX75"/>
  <c r="AW75"/>
  <c r="AV75"/>
  <c r="AU75"/>
  <c r="AT75"/>
  <c r="AQ75"/>
  <c r="AP75"/>
  <c r="AO75"/>
  <c r="AN75"/>
  <c r="AM75"/>
  <c r="AL75"/>
  <c r="AK75"/>
  <c r="AJ75"/>
  <c r="AI75"/>
  <c r="BA74"/>
  <c r="AZ74"/>
  <c r="AY74"/>
  <c r="AX74"/>
  <c r="AW74"/>
  <c r="AV74"/>
  <c r="AU74"/>
  <c r="AT74"/>
  <c r="AQ74"/>
  <c r="AP74"/>
  <c r="AO74"/>
  <c r="AN74"/>
  <c r="AM74"/>
  <c r="AL74"/>
  <c r="AK74"/>
  <c r="AJ74"/>
  <c r="AI74"/>
  <c r="BA73"/>
  <c r="AZ73"/>
  <c r="AY73"/>
  <c r="AX73"/>
  <c r="AW73"/>
  <c r="AV73"/>
  <c r="AU73"/>
  <c r="AT73"/>
  <c r="AQ73"/>
  <c r="AP73"/>
  <c r="AO73"/>
  <c r="AN73"/>
  <c r="AM73"/>
  <c r="AL73"/>
  <c r="AK73"/>
  <c r="AJ73"/>
  <c r="AI73"/>
  <c r="BA72"/>
  <c r="AZ72"/>
  <c r="AY72"/>
  <c r="AX72"/>
  <c r="AW72"/>
  <c r="AV72"/>
  <c r="AU72"/>
  <c r="AT72"/>
  <c r="AQ72"/>
  <c r="AP72"/>
  <c r="AO72"/>
  <c r="AN72"/>
  <c r="AM72"/>
  <c r="AL72"/>
  <c r="AK72"/>
  <c r="AJ72"/>
  <c r="AI72"/>
  <c r="BA71"/>
  <c r="AZ71"/>
  <c r="AY71"/>
  <c r="AX71"/>
  <c r="AW71"/>
  <c r="AV71"/>
  <c r="AU71"/>
  <c r="AT71"/>
  <c r="AQ71"/>
  <c r="AP71"/>
  <c r="AO71"/>
  <c r="AN71"/>
  <c r="AM71"/>
  <c r="AL71"/>
  <c r="AK71"/>
  <c r="AJ71"/>
  <c r="AI71"/>
  <c r="BA70"/>
  <c r="AZ70"/>
  <c r="AY70"/>
  <c r="AX70"/>
  <c r="AW70"/>
  <c r="AV70"/>
  <c r="AU70"/>
  <c r="AT70"/>
  <c r="AQ70"/>
  <c r="AP70"/>
  <c r="AO70"/>
  <c r="AN70"/>
  <c r="AM70"/>
  <c r="AL70"/>
  <c r="AK70"/>
  <c r="AJ70"/>
  <c r="AI70"/>
  <c r="BA69"/>
  <c r="AZ69"/>
  <c r="AY69"/>
  <c r="AX69"/>
  <c r="AW69"/>
  <c r="AV69"/>
  <c r="AU69"/>
  <c r="AT69"/>
  <c r="AQ69"/>
  <c r="AP69"/>
  <c r="AO69"/>
  <c r="AN69"/>
  <c r="AM69"/>
  <c r="AL69"/>
  <c r="AK69"/>
  <c r="AJ69"/>
  <c r="AI69"/>
  <c r="BA68"/>
  <c r="AZ68"/>
  <c r="AY68"/>
  <c r="AX68"/>
  <c r="AW68"/>
  <c r="AV68"/>
  <c r="AU68"/>
  <c r="AT68"/>
  <c r="AQ68"/>
  <c r="AP68"/>
  <c r="AO68"/>
  <c r="AN68"/>
  <c r="AM68"/>
  <c r="AL68"/>
  <c r="AK68"/>
  <c r="AJ68"/>
  <c r="AI68"/>
  <c r="BA67"/>
  <c r="AZ67"/>
  <c r="AY67"/>
  <c r="AX67"/>
  <c r="AW67"/>
  <c r="AV67"/>
  <c r="AU67"/>
  <c r="AT67"/>
  <c r="AQ67"/>
  <c r="AP67"/>
  <c r="AO67"/>
  <c r="AN67"/>
  <c r="AM67"/>
  <c r="AL67"/>
  <c r="AK67"/>
  <c r="AJ67"/>
  <c r="AI67"/>
  <c r="BA66"/>
  <c r="AZ66"/>
  <c r="AY66"/>
  <c r="AX66"/>
  <c r="AW66"/>
  <c r="AV66"/>
  <c r="AU66"/>
  <c r="AT66"/>
  <c r="AQ66"/>
  <c r="AP66"/>
  <c r="AO66"/>
  <c r="AN66"/>
  <c r="AM66"/>
  <c r="AL66"/>
  <c r="AK66"/>
  <c r="AJ66"/>
  <c r="AI66"/>
  <c r="BA65"/>
  <c r="AZ65"/>
  <c r="AY65"/>
  <c r="AX65"/>
  <c r="AW65"/>
  <c r="AV65"/>
  <c r="AU65"/>
  <c r="AT65"/>
  <c r="AQ65"/>
  <c r="AP65"/>
  <c r="AO65"/>
  <c r="AN65"/>
  <c r="AM65"/>
  <c r="AL65"/>
  <c r="AK65"/>
  <c r="AJ65"/>
  <c r="AI65"/>
  <c r="BA64"/>
  <c r="AZ64"/>
  <c r="AY64"/>
  <c r="AX64"/>
  <c r="AW64"/>
  <c r="AV64"/>
  <c r="AU64"/>
  <c r="AT64"/>
  <c r="AQ64"/>
  <c r="AP64"/>
  <c r="AO64"/>
  <c r="AN64"/>
  <c r="AM64"/>
  <c r="AL64"/>
  <c r="AK64"/>
  <c r="AJ64"/>
  <c r="AI64"/>
  <c r="BA63"/>
  <c r="AZ63"/>
  <c r="AY63"/>
  <c r="AX63"/>
  <c r="AW63"/>
  <c r="AV63"/>
  <c r="AU63"/>
  <c r="AT63"/>
  <c r="AQ63"/>
  <c r="AP63"/>
  <c r="AO63"/>
  <c r="AN63"/>
  <c r="AM63"/>
  <c r="AL63"/>
  <c r="AK63"/>
  <c r="AJ63"/>
  <c r="AI63"/>
  <c r="BA62"/>
  <c r="AZ62"/>
  <c r="AY62"/>
  <c r="AX62"/>
  <c r="AW62"/>
  <c r="AV62"/>
  <c r="AU62"/>
  <c r="AT62"/>
  <c r="AQ62"/>
  <c r="AP62"/>
  <c r="AO62"/>
  <c r="AN62"/>
  <c r="AM62"/>
  <c r="AL62"/>
  <c r="AK62"/>
  <c r="AJ62"/>
  <c r="AI62"/>
  <c r="BA61"/>
  <c r="AZ61"/>
  <c r="AY61"/>
  <c r="AX61"/>
  <c r="AW61"/>
  <c r="AV61"/>
  <c r="AU61"/>
  <c r="AT61"/>
  <c r="AQ61"/>
  <c r="AP61"/>
  <c r="AO61"/>
  <c r="AN61"/>
  <c r="AM61"/>
  <c r="AL61"/>
  <c r="AK61"/>
  <c r="AJ61"/>
  <c r="AI61"/>
  <c r="BA60"/>
  <c r="AZ60"/>
  <c r="AY60"/>
  <c r="AX60"/>
  <c r="AW60"/>
  <c r="AV60"/>
  <c r="AU60"/>
  <c r="AT60"/>
  <c r="AQ60"/>
  <c r="AP60"/>
  <c r="AO60"/>
  <c r="AN60"/>
  <c r="AM60"/>
  <c r="AL60"/>
  <c r="AK60"/>
  <c r="AJ60"/>
  <c r="AI60"/>
  <c r="BA59"/>
  <c r="AZ59"/>
  <c r="AY59"/>
  <c r="AX59"/>
  <c r="AW59"/>
  <c r="AV59"/>
  <c r="AU59"/>
  <c r="AT59"/>
  <c r="AQ59"/>
  <c r="AP59"/>
  <c r="AO59"/>
  <c r="AN59"/>
  <c r="AM59"/>
  <c r="AL59"/>
  <c r="AK59"/>
  <c r="AJ59"/>
  <c r="AI59"/>
  <c r="BA58"/>
  <c r="AZ58"/>
  <c r="AY58"/>
  <c r="AX58"/>
  <c r="AW58"/>
  <c r="AV58"/>
  <c r="AU58"/>
  <c r="AT58"/>
  <c r="AQ58"/>
  <c r="AP58"/>
  <c r="AO58"/>
  <c r="AN58"/>
  <c r="AM58"/>
  <c r="AL58"/>
  <c r="AK58"/>
  <c r="AJ58"/>
  <c r="AI58"/>
  <c r="BA57"/>
  <c r="AZ57"/>
  <c r="AY57"/>
  <c r="AX57"/>
  <c r="AW57"/>
  <c r="AV57"/>
  <c r="AU57"/>
  <c r="AT57"/>
  <c r="AQ57"/>
  <c r="AP57"/>
  <c r="AO57"/>
  <c r="AN57"/>
  <c r="AM57"/>
  <c r="AL57"/>
  <c r="AK57"/>
  <c r="AJ57"/>
  <c r="AI57"/>
  <c r="BA56"/>
  <c r="AZ56"/>
  <c r="AY56"/>
  <c r="AX56"/>
  <c r="AW56"/>
  <c r="AV56"/>
  <c r="AU56"/>
  <c r="AT56"/>
  <c r="AQ56"/>
  <c r="AP56"/>
  <c r="AO56"/>
  <c r="AN56"/>
  <c r="AM56"/>
  <c r="AL56"/>
  <c r="AK56"/>
  <c r="AJ56"/>
  <c r="AI56"/>
  <c r="BA55"/>
  <c r="AZ55"/>
  <c r="AY55"/>
  <c r="AX55"/>
  <c r="AW55"/>
  <c r="AV55"/>
  <c r="AU55"/>
  <c r="AT55"/>
  <c r="AQ55"/>
  <c r="AP55"/>
  <c r="AO55"/>
  <c r="AN55"/>
  <c r="AM55"/>
  <c r="AL55"/>
  <c r="AK55"/>
  <c r="AJ55"/>
  <c r="AI55"/>
  <c r="BA54"/>
  <c r="AZ54"/>
  <c r="AY54"/>
  <c r="AX54"/>
  <c r="AW54"/>
  <c r="AV54"/>
  <c r="AU54"/>
  <c r="AT54"/>
  <c r="AQ54"/>
  <c r="AP54"/>
  <c r="AO54"/>
  <c r="AN54"/>
  <c r="AM54"/>
  <c r="AL54"/>
  <c r="AK54"/>
  <c r="AJ54"/>
  <c r="AI54"/>
  <c r="BA53"/>
  <c r="AZ53"/>
  <c r="AY53"/>
  <c r="AX53"/>
  <c r="AW53"/>
  <c r="AV53"/>
  <c r="AU53"/>
  <c r="AT53"/>
  <c r="AQ53"/>
  <c r="AP53"/>
  <c r="AO53"/>
  <c r="AN53"/>
  <c r="AM53"/>
  <c r="AL53"/>
  <c r="AK53"/>
  <c r="AJ53"/>
  <c r="AI53"/>
  <c r="AP47"/>
  <c r="AO47"/>
  <c r="AN47"/>
  <c r="AM47"/>
  <c r="AL47"/>
  <c r="AQ47" s="1"/>
  <c r="AR47" s="1"/>
  <c r="AR46"/>
  <c r="AQ46"/>
  <c r="AF46"/>
  <c r="AE46"/>
  <c r="AD46"/>
  <c r="AC46"/>
  <c r="AB46"/>
  <c r="AA46"/>
  <c r="Z46"/>
  <c r="Y46"/>
  <c r="AG46" s="1"/>
  <c r="AI46" s="1"/>
  <c r="AJ46" s="1"/>
  <c r="V46"/>
  <c r="U46"/>
  <c r="T46"/>
  <c r="S46"/>
  <c r="R46"/>
  <c r="Q46"/>
  <c r="P46"/>
  <c r="O46"/>
  <c r="W46" s="1"/>
  <c r="N46"/>
  <c r="K46"/>
  <c r="J46"/>
  <c r="AQ45"/>
  <c r="AR45" s="1"/>
  <c r="AF45"/>
  <c r="AE45"/>
  <c r="AD45"/>
  <c r="AC45"/>
  <c r="AB45"/>
  <c r="AA45"/>
  <c r="Z45"/>
  <c r="Y45"/>
  <c r="AG45" s="1"/>
  <c r="AI45" s="1"/>
  <c r="AJ45" s="1"/>
  <c r="V45"/>
  <c r="U45"/>
  <c r="T45"/>
  <c r="S45"/>
  <c r="R45"/>
  <c r="Q45"/>
  <c r="P45"/>
  <c r="O45"/>
  <c r="W45" s="1"/>
  <c r="N45"/>
  <c r="K45"/>
  <c r="J45"/>
  <c r="AQ44"/>
  <c r="AR44" s="1"/>
  <c r="AF44"/>
  <c r="AE44"/>
  <c r="AD44"/>
  <c r="AC44"/>
  <c r="AB44"/>
  <c r="AA44"/>
  <c r="Z44"/>
  <c r="Y44"/>
  <c r="AG44" s="1"/>
  <c r="AI44" s="1"/>
  <c r="AJ44" s="1"/>
  <c r="V44"/>
  <c r="U44"/>
  <c r="T44"/>
  <c r="S44"/>
  <c r="R44"/>
  <c r="Q44"/>
  <c r="P44"/>
  <c r="O44"/>
  <c r="W44" s="1"/>
  <c r="N44"/>
  <c r="K44"/>
  <c r="J44"/>
  <c r="AR43"/>
  <c r="AQ43"/>
  <c r="AF43"/>
  <c r="AE43"/>
  <c r="AD43"/>
  <c r="AC43"/>
  <c r="AB43"/>
  <c r="AA43"/>
  <c r="Z43"/>
  <c r="Y43"/>
  <c r="AG43" s="1"/>
  <c r="AI43" s="1"/>
  <c r="AJ43" s="1"/>
  <c r="V43"/>
  <c r="U43"/>
  <c r="T43"/>
  <c r="S43"/>
  <c r="R43"/>
  <c r="Q43"/>
  <c r="P43"/>
  <c r="O43"/>
  <c r="W43" s="1"/>
  <c r="N43"/>
  <c r="K43"/>
  <c r="J43"/>
  <c r="AQ42"/>
  <c r="AR42" s="1"/>
  <c r="AF42"/>
  <c r="AE42"/>
  <c r="AD42"/>
  <c r="AC42"/>
  <c r="AB42"/>
  <c r="AA42"/>
  <c r="Z42"/>
  <c r="Y42"/>
  <c r="AG42" s="1"/>
  <c r="AI42" s="1"/>
  <c r="AJ42" s="1"/>
  <c r="V42"/>
  <c r="U42"/>
  <c r="T42"/>
  <c r="S42"/>
  <c r="R42"/>
  <c r="Q42"/>
  <c r="P42"/>
  <c r="O42"/>
  <c r="W42" s="1"/>
  <c r="N42"/>
  <c r="K42"/>
  <c r="J42"/>
  <c r="AQ41"/>
  <c r="AR41" s="1"/>
  <c r="AF41"/>
  <c r="AE41"/>
  <c r="AD41"/>
  <c r="AC41"/>
  <c r="AB41"/>
  <c r="AA41"/>
  <c r="Z41"/>
  <c r="Y41"/>
  <c r="AG41" s="1"/>
  <c r="AI41" s="1"/>
  <c r="AJ41" s="1"/>
  <c r="V41"/>
  <c r="U41"/>
  <c r="T41"/>
  <c r="S41"/>
  <c r="R41"/>
  <c r="Q41"/>
  <c r="P41"/>
  <c r="O41"/>
  <c r="W41" s="1"/>
  <c r="N41"/>
  <c r="K41"/>
  <c r="J41"/>
  <c r="AQ40"/>
  <c r="AR40" s="1"/>
  <c r="AF40"/>
  <c r="AE40"/>
  <c r="AD40"/>
  <c r="AC40"/>
  <c r="AB40"/>
  <c r="AA40"/>
  <c r="Z40"/>
  <c r="Y40"/>
  <c r="AG40" s="1"/>
  <c r="AI40" s="1"/>
  <c r="AJ40" s="1"/>
  <c r="V40"/>
  <c r="U40"/>
  <c r="T40"/>
  <c r="S40"/>
  <c r="R40"/>
  <c r="Q40"/>
  <c r="P40"/>
  <c r="O40"/>
  <c r="W40" s="1"/>
  <c r="N40"/>
  <c r="K40"/>
  <c r="J40"/>
  <c r="AR39"/>
  <c r="AQ39"/>
  <c r="AF39"/>
  <c r="AE39"/>
  <c r="AD39"/>
  <c r="AC39"/>
  <c r="AB39"/>
  <c r="AA39"/>
  <c r="Z39"/>
  <c r="Y39"/>
  <c r="AG39" s="1"/>
  <c r="AI39" s="1"/>
  <c r="AJ39" s="1"/>
  <c r="V39"/>
  <c r="U39"/>
  <c r="T39"/>
  <c r="S39"/>
  <c r="R39"/>
  <c r="Q39"/>
  <c r="P39"/>
  <c r="O39"/>
  <c r="W39" s="1"/>
  <c r="N39"/>
  <c r="K39"/>
  <c r="J39"/>
  <c r="AQ38"/>
  <c r="AR38" s="1"/>
  <c r="AF38"/>
  <c r="AE38"/>
  <c r="AD38"/>
  <c r="AC38"/>
  <c r="AB38"/>
  <c r="AA38"/>
  <c r="Z38"/>
  <c r="Y38"/>
  <c r="AG38" s="1"/>
  <c r="AI38" s="1"/>
  <c r="AJ38" s="1"/>
  <c r="V38"/>
  <c r="U38"/>
  <c r="T38"/>
  <c r="S38"/>
  <c r="R38"/>
  <c r="Q38"/>
  <c r="P38"/>
  <c r="O38"/>
  <c r="W38" s="1"/>
  <c r="N38"/>
  <c r="K38"/>
  <c r="J38"/>
  <c r="AW37"/>
  <c r="AV37"/>
  <c r="AX37" s="1"/>
  <c r="AY37" s="1"/>
  <c r="AQ37"/>
  <c r="AR37" s="1"/>
  <c r="AF37"/>
  <c r="AE37"/>
  <c r="AD37"/>
  <c r="AC37"/>
  <c r="AB37"/>
  <c r="AA37"/>
  <c r="Z37"/>
  <c r="Y37"/>
  <c r="AG37" s="1"/>
  <c r="AI37" s="1"/>
  <c r="AJ37" s="1"/>
  <c r="V37"/>
  <c r="U37"/>
  <c r="T37"/>
  <c r="S37"/>
  <c r="R37"/>
  <c r="Q37"/>
  <c r="P37"/>
  <c r="O37"/>
  <c r="W37" s="1"/>
  <c r="N37"/>
  <c r="K37"/>
  <c r="J37"/>
  <c r="AW36"/>
  <c r="AV36"/>
  <c r="AX36" s="1"/>
  <c r="AY36" s="1"/>
  <c r="AQ36"/>
  <c r="AR36" s="1"/>
  <c r="AF36"/>
  <c r="AE36"/>
  <c r="AD36"/>
  <c r="AC36"/>
  <c r="AB36"/>
  <c r="AA36"/>
  <c r="Z36"/>
  <c r="Y36"/>
  <c r="AG36" s="1"/>
  <c r="AI36" s="1"/>
  <c r="AJ36" s="1"/>
  <c r="V36"/>
  <c r="U36"/>
  <c r="T36"/>
  <c r="S36"/>
  <c r="R36"/>
  <c r="Q36"/>
  <c r="P36"/>
  <c r="O36"/>
  <c r="W36" s="1"/>
  <c r="N36"/>
  <c r="K36"/>
  <c r="J36"/>
  <c r="AW35"/>
  <c r="AV35"/>
  <c r="AX35" s="1"/>
  <c r="AY35" s="1"/>
  <c r="AQ35"/>
  <c r="AR35" s="1"/>
  <c r="AF35"/>
  <c r="AE35"/>
  <c r="AD35"/>
  <c r="AC35"/>
  <c r="AB35"/>
  <c r="AA35"/>
  <c r="Z35"/>
  <c r="Y35"/>
  <c r="AG35" s="1"/>
  <c r="AI35" s="1"/>
  <c r="AJ35" s="1"/>
  <c r="V35"/>
  <c r="U35"/>
  <c r="T35"/>
  <c r="S35"/>
  <c r="R35"/>
  <c r="Q35"/>
  <c r="P35"/>
  <c r="O35"/>
  <c r="W35" s="1"/>
  <c r="N35"/>
  <c r="K35"/>
  <c r="J35"/>
  <c r="AW34"/>
  <c r="AV34"/>
  <c r="AX34" s="1"/>
  <c r="AY34" s="1"/>
  <c r="AQ34"/>
  <c r="AR34" s="1"/>
  <c r="AF34"/>
  <c r="AE34"/>
  <c r="AD34"/>
  <c r="AC34"/>
  <c r="AB34"/>
  <c r="AA34"/>
  <c r="Z34"/>
  <c r="Y34"/>
  <c r="AG34" s="1"/>
  <c r="AI34" s="1"/>
  <c r="AJ34" s="1"/>
  <c r="V34"/>
  <c r="U34"/>
  <c r="T34"/>
  <c r="S34"/>
  <c r="R34"/>
  <c r="Q34"/>
  <c r="P34"/>
  <c r="O34"/>
  <c r="W34" s="1"/>
  <c r="N34"/>
  <c r="K34"/>
  <c r="J34"/>
  <c r="AW33"/>
  <c r="AV33"/>
  <c r="AX33" s="1"/>
  <c r="AY33" s="1"/>
  <c r="AQ33"/>
  <c r="AR33" s="1"/>
  <c r="AF33"/>
  <c r="AE33"/>
  <c r="AD33"/>
  <c r="AC33"/>
  <c r="AB33"/>
  <c r="AA33"/>
  <c r="Z33"/>
  <c r="Y33"/>
  <c r="AG33" s="1"/>
  <c r="AI33" s="1"/>
  <c r="AJ33" s="1"/>
  <c r="V33"/>
  <c r="U33"/>
  <c r="T33"/>
  <c r="S33"/>
  <c r="R33"/>
  <c r="Q33"/>
  <c r="P33"/>
  <c r="O33"/>
  <c r="W33" s="1"/>
  <c r="N33"/>
  <c r="K33"/>
  <c r="J33"/>
  <c r="AW32"/>
  <c r="AV32"/>
  <c r="AX32" s="1"/>
  <c r="AY32" s="1"/>
  <c r="AQ32"/>
  <c r="AR32" s="1"/>
  <c r="AF32"/>
  <c r="AE32"/>
  <c r="AD32"/>
  <c r="AC32"/>
  <c r="AB32"/>
  <c r="AA32"/>
  <c r="Z32"/>
  <c r="Y32"/>
  <c r="AG32" s="1"/>
  <c r="AI32" s="1"/>
  <c r="AJ32" s="1"/>
  <c r="V32"/>
  <c r="U32"/>
  <c r="T32"/>
  <c r="S32"/>
  <c r="R32"/>
  <c r="Q32"/>
  <c r="P32"/>
  <c r="O32"/>
  <c r="W32" s="1"/>
  <c r="N32"/>
  <c r="K32"/>
  <c r="J32"/>
  <c r="AW31"/>
  <c r="AV31"/>
  <c r="AX31" s="1"/>
  <c r="AY31" s="1"/>
  <c r="AQ31"/>
  <c r="AR31" s="1"/>
  <c r="AF31"/>
  <c r="AE31"/>
  <c r="AD31"/>
  <c r="AC31"/>
  <c r="AB31"/>
  <c r="AA31"/>
  <c r="Z31"/>
  <c r="Y31"/>
  <c r="AG31" s="1"/>
  <c r="AI31" s="1"/>
  <c r="AJ31" s="1"/>
  <c r="V31"/>
  <c r="U31"/>
  <c r="T31"/>
  <c r="S31"/>
  <c r="R31"/>
  <c r="Q31"/>
  <c r="P31"/>
  <c r="O31"/>
  <c r="W31" s="1"/>
  <c r="N31"/>
  <c r="K31"/>
  <c r="J31"/>
  <c r="AW30"/>
  <c r="AV30"/>
  <c r="AX30" s="1"/>
  <c r="AY30" s="1"/>
  <c r="AQ30"/>
  <c r="AR30" s="1"/>
  <c r="AF30"/>
  <c r="AE30"/>
  <c r="AD30"/>
  <c r="AC30"/>
  <c r="AB30"/>
  <c r="AA30"/>
  <c r="Z30"/>
  <c r="Y30"/>
  <c r="AG30" s="1"/>
  <c r="AI30" s="1"/>
  <c r="AJ30" s="1"/>
  <c r="V30"/>
  <c r="U30"/>
  <c r="T30"/>
  <c r="S30"/>
  <c r="R30"/>
  <c r="Q30"/>
  <c r="P30"/>
  <c r="O30"/>
  <c r="W30" s="1"/>
  <c r="K30"/>
  <c r="K47" s="1"/>
  <c r="J30"/>
  <c r="J47" s="1"/>
  <c r="A3"/>
  <c r="D11" s="1"/>
  <c r="B11" s="1"/>
  <c r="A2"/>
  <c r="G50" i="202"/>
  <c r="AL67" i="196" l="1"/>
  <c r="AL66"/>
  <c r="AL83"/>
  <c r="AL82"/>
  <c r="AL99"/>
  <c r="AL98"/>
  <c r="M18"/>
  <c r="L15" i="16"/>
  <c r="H52" i="202"/>
  <c r="G52"/>
  <c r="F52"/>
  <c r="H51"/>
  <c r="G51"/>
  <c r="F51"/>
  <c r="H50"/>
  <c r="F50"/>
  <c r="F36"/>
  <c r="F46"/>
  <c r="I46"/>
  <c r="K46"/>
  <c r="L47"/>
  <c r="L45"/>
  <c r="L26"/>
  <c r="L30"/>
  <c r="L32"/>
  <c r="L35"/>
  <c r="L36"/>
  <c r="L38"/>
  <c r="L39"/>
  <c r="L40"/>
  <c r="L42"/>
  <c r="L43"/>
  <c r="H42"/>
  <c r="F42"/>
  <c r="F39"/>
  <c r="G39"/>
  <c r="I39"/>
  <c r="K39"/>
  <c r="K36"/>
  <c r="I36"/>
  <c r="J36"/>
  <c r="G36"/>
  <c r="H14" i="18" l="1"/>
  <c r="G14"/>
  <c r="F14"/>
  <c r="H17" i="179"/>
  <c r="G17"/>
  <c r="F17"/>
  <c r="H52" i="81"/>
  <c r="G52"/>
  <c r="F52"/>
  <c r="H12" i="203"/>
  <c r="G12"/>
  <c r="F12"/>
  <c r="H13" i="204"/>
  <c r="G13"/>
  <c r="F13"/>
  <c r="N26" i="207" l="1"/>
  <c r="E34" i="199" l="1"/>
  <c r="F34"/>
  <c r="G34"/>
  <c r="H34"/>
  <c r="I34"/>
  <c r="E35"/>
  <c r="F35"/>
  <c r="G35"/>
  <c r="H35"/>
  <c r="I35"/>
  <c r="E36"/>
  <c r="F36"/>
  <c r="G36"/>
  <c r="H36"/>
  <c r="I36"/>
  <c r="D36"/>
  <c r="D35"/>
  <c r="D34"/>
  <c r="F43" i="202"/>
  <c r="E33" i="199"/>
  <c r="F33"/>
  <c r="G33"/>
  <c r="H33"/>
  <c r="I33"/>
  <c r="D33"/>
  <c r="E32"/>
  <c r="F32"/>
  <c r="G32"/>
  <c r="H32"/>
  <c r="I32"/>
  <c r="D32"/>
  <c r="E30"/>
  <c r="F30"/>
  <c r="G30"/>
  <c r="H30"/>
  <c r="I30"/>
  <c r="E31"/>
  <c r="F31"/>
  <c r="G31"/>
  <c r="H31"/>
  <c r="I31"/>
  <c r="D31"/>
  <c r="D30"/>
  <c r="E28"/>
  <c r="G28"/>
  <c r="H28"/>
  <c r="I28"/>
  <c r="C24" i="194"/>
  <c r="C25"/>
  <c r="C26"/>
  <c r="C27"/>
  <c r="C28"/>
  <c r="C29"/>
  <c r="C30"/>
  <c r="C31"/>
  <c r="C32"/>
  <c r="C33"/>
  <c r="C34"/>
  <c r="C35"/>
  <c r="C36"/>
  <c r="C37"/>
  <c r="C23"/>
  <c r="F47" i="202" l="1"/>
  <c r="F49" s="1"/>
  <c r="P149" i="210" l="1"/>
  <c r="Q150"/>
  <c r="U192" l="1"/>
  <c r="S195"/>
  <c r="T180"/>
  <c r="S174"/>
  <c r="S164"/>
  <c r="T169"/>
  <c r="U168"/>
  <c r="U176"/>
  <c r="K169"/>
  <c r="L178"/>
  <c r="K180"/>
  <c r="I180"/>
  <c r="I174"/>
  <c r="J169"/>
  <c r="G164"/>
  <c r="S151"/>
  <c r="Q149"/>
  <c r="R149"/>
  <c r="S149"/>
  <c r="T149"/>
  <c r="P150"/>
  <c r="R150"/>
  <c r="S150"/>
  <c r="T150"/>
  <c r="P151"/>
  <c r="Q151"/>
  <c r="R151"/>
  <c r="T151"/>
  <c r="P152"/>
  <c r="Q152"/>
  <c r="R152"/>
  <c r="S152"/>
  <c r="T152"/>
  <c r="O152"/>
  <c r="O151"/>
  <c r="O150"/>
  <c r="O149"/>
  <c r="T140"/>
  <c r="U120"/>
  <c r="U138"/>
  <c r="U132"/>
  <c r="T128"/>
  <c r="T134"/>
  <c r="R140"/>
  <c r="Q128"/>
  <c r="P122"/>
  <c r="L98"/>
  <c r="L104"/>
  <c r="K107"/>
  <c r="K101"/>
  <c r="U88"/>
  <c r="U84"/>
  <c r="R80"/>
  <c r="S92"/>
  <c r="S86"/>
  <c r="J92"/>
  <c r="J86"/>
  <c r="I80"/>
  <c r="Q86"/>
  <c r="U77"/>
  <c r="U68"/>
  <c r="U53"/>
  <c r="U64"/>
  <c r="U59"/>
  <c r="R60"/>
  <c r="O55"/>
  <c r="U44"/>
  <c r="S46"/>
  <c r="S47" s="1"/>
  <c r="S153" s="1"/>
  <c r="S17"/>
  <c r="S11"/>
  <c r="S37"/>
  <c r="S32"/>
  <c r="R27"/>
  <c r="J37"/>
  <c r="J32"/>
  <c r="J27"/>
  <c r="G11"/>
  <c r="I17"/>
  <c r="J22"/>
  <c r="U13"/>
  <c r="U9"/>
  <c r="P11"/>
  <c r="U151"/>
  <c r="U149"/>
  <c r="P419" i="51" l="1"/>
  <c r="O419"/>
  <c r="N419"/>
  <c r="M419"/>
  <c r="L419"/>
  <c r="K419"/>
  <c r="J419"/>
  <c r="I419"/>
  <c r="H419"/>
  <c r="G419"/>
  <c r="F419"/>
  <c r="Q418"/>
  <c r="Q417"/>
  <c r="Q416"/>
  <c r="Q415"/>
  <c r="Q414"/>
  <c r="Q413"/>
  <c r="Q412"/>
  <c r="Q411"/>
  <c r="Q410"/>
  <c r="Q409"/>
  <c r="Q419" s="1"/>
  <c r="P406"/>
  <c r="P421" s="1"/>
  <c r="N20" i="199" s="1"/>
  <c r="O406" i="51"/>
  <c r="O421" s="1"/>
  <c r="M20" i="199" s="1"/>
  <c r="N406" i="51"/>
  <c r="N421" s="1"/>
  <c r="L20" i="199" s="1"/>
  <c r="M406" i="51"/>
  <c r="M421" s="1"/>
  <c r="K20" i="199" s="1"/>
  <c r="L406" i="51"/>
  <c r="L421" s="1"/>
  <c r="J20" i="199" s="1"/>
  <c r="K406" i="51"/>
  <c r="K421" s="1"/>
  <c r="I20" i="199" s="1"/>
  <c r="J406" i="51"/>
  <c r="J421" s="1"/>
  <c r="H20" i="199" s="1"/>
  <c r="I406" i="51"/>
  <c r="I421" s="1"/>
  <c r="G20" i="199" s="1"/>
  <c r="H406" i="51"/>
  <c r="H421" s="1"/>
  <c r="F20" i="199" s="1"/>
  <c r="G406" i="51"/>
  <c r="G421" s="1"/>
  <c r="E20" i="199" s="1"/>
  <c r="F406" i="51"/>
  <c r="F421" s="1"/>
  <c r="D20" i="199" s="1"/>
  <c r="Q405" i="51"/>
  <c r="Q404"/>
  <c r="Q403"/>
  <c r="Q402"/>
  <c r="Q401"/>
  <c r="Q400"/>
  <c r="Q399"/>
  <c r="Q398"/>
  <c r="Q383"/>
  <c r="Q382"/>
  <c r="Q367"/>
  <c r="Q365"/>
  <c r="Q364"/>
  <c r="Q362"/>
  <c r="P349"/>
  <c r="O349"/>
  <c r="N349"/>
  <c r="M349"/>
  <c r="L349"/>
  <c r="K349"/>
  <c r="J349"/>
  <c r="I349"/>
  <c r="H349"/>
  <c r="G349"/>
  <c r="F349"/>
  <c r="Q348"/>
  <c r="Q347"/>
  <c r="Q346"/>
  <c r="Q345"/>
  <c r="Q344"/>
  <c r="Q343"/>
  <c r="Q342"/>
  <c r="Q341"/>
  <c r="Q340"/>
  <c r="Q339"/>
  <c r="P336"/>
  <c r="P351" s="1"/>
  <c r="N19" i="199" s="1"/>
  <c r="O336" i="51"/>
  <c r="O351" s="1"/>
  <c r="M19" i="199" s="1"/>
  <c r="N336" i="51"/>
  <c r="N351" s="1"/>
  <c r="L19" i="199" s="1"/>
  <c r="M336" i="51"/>
  <c r="M351" s="1"/>
  <c r="K19" i="199" s="1"/>
  <c r="L336" i="51"/>
  <c r="L351" s="1"/>
  <c r="J19" i="199" s="1"/>
  <c r="K336" i="51"/>
  <c r="K351" s="1"/>
  <c r="I19" i="199" s="1"/>
  <c r="J336" i="51"/>
  <c r="J351" s="1"/>
  <c r="H19" i="199" s="1"/>
  <c r="I336" i="51"/>
  <c r="I351" s="1"/>
  <c r="G19" i="199" s="1"/>
  <c r="H336" i="51"/>
  <c r="H351" s="1"/>
  <c r="F19" i="199" s="1"/>
  <c r="G336" i="51"/>
  <c r="G351" s="1"/>
  <c r="E19" i="199" s="1"/>
  <c r="F336" i="51"/>
  <c r="F351" s="1"/>
  <c r="D19" i="199" s="1"/>
  <c r="Q335" i="51"/>
  <c r="Q334"/>
  <c r="Q333"/>
  <c r="Q332"/>
  <c r="Q331"/>
  <c r="Q330"/>
  <c r="Q329"/>
  <c r="Q328"/>
  <c r="Q313"/>
  <c r="Q312"/>
  <c r="Q297"/>
  <c r="Q295"/>
  <c r="Q294"/>
  <c r="Q292"/>
  <c r="P279"/>
  <c r="O279"/>
  <c r="N279"/>
  <c r="M279"/>
  <c r="L279"/>
  <c r="K279"/>
  <c r="J279"/>
  <c r="I279"/>
  <c r="H279"/>
  <c r="G279"/>
  <c r="F279"/>
  <c r="Q278"/>
  <c r="Q277"/>
  <c r="Q276"/>
  <c r="Q275"/>
  <c r="Q274"/>
  <c r="Q273"/>
  <c r="Q272"/>
  <c r="Q271"/>
  <c r="Q270"/>
  <c r="Q269"/>
  <c r="Q279" s="1"/>
  <c r="P266"/>
  <c r="P281" s="1"/>
  <c r="N18" i="199" s="1"/>
  <c r="O266" i="51"/>
  <c r="O281" s="1"/>
  <c r="M18" i="199" s="1"/>
  <c r="N266" i="51"/>
  <c r="N281" s="1"/>
  <c r="L18" i="199" s="1"/>
  <c r="M266" i="51"/>
  <c r="M281" s="1"/>
  <c r="K18" i="199" s="1"/>
  <c r="L266" i="51"/>
  <c r="L281" s="1"/>
  <c r="J18" i="199" s="1"/>
  <c r="K266" i="51"/>
  <c r="K281" s="1"/>
  <c r="I18" i="199" s="1"/>
  <c r="J266" i="51"/>
  <c r="J281" s="1"/>
  <c r="H18" i="199" s="1"/>
  <c r="I266" i="51"/>
  <c r="I281" s="1"/>
  <c r="G18" i="199" s="1"/>
  <c r="H266" i="51"/>
  <c r="H281" s="1"/>
  <c r="F18" i="199" s="1"/>
  <c r="G266" i="51"/>
  <c r="G281" s="1"/>
  <c r="E18" i="199" s="1"/>
  <c r="F266" i="51"/>
  <c r="F281" s="1"/>
  <c r="D18" i="199" s="1"/>
  <c r="Q265" i="51"/>
  <c r="Q264"/>
  <c r="Q263"/>
  <c r="Q262"/>
  <c r="Q261"/>
  <c r="Q260"/>
  <c r="Q259"/>
  <c r="Q258"/>
  <c r="Q243"/>
  <c r="Q242"/>
  <c r="Q227"/>
  <c r="Q225"/>
  <c r="Q224"/>
  <c r="Q222"/>
  <c r="P209"/>
  <c r="O209"/>
  <c r="N209"/>
  <c r="M209"/>
  <c r="L209"/>
  <c r="K209"/>
  <c r="J209"/>
  <c r="I209"/>
  <c r="H209"/>
  <c r="G209"/>
  <c r="F209"/>
  <c r="Q208"/>
  <c r="Q207"/>
  <c r="Q206"/>
  <c r="Q205"/>
  <c r="Q204"/>
  <c r="Q203"/>
  <c r="Q202"/>
  <c r="Q201"/>
  <c r="Q200"/>
  <c r="Q199"/>
  <c r="P196"/>
  <c r="P211" s="1"/>
  <c r="N17" i="199" s="1"/>
  <c r="O196" i="51"/>
  <c r="O211" s="1"/>
  <c r="M17" i="199" s="1"/>
  <c r="N196" i="51"/>
  <c r="N211" s="1"/>
  <c r="L17" i="199" s="1"/>
  <c r="M196" i="51"/>
  <c r="M211" s="1"/>
  <c r="K17" i="199" s="1"/>
  <c r="L196" i="51"/>
  <c r="L211" s="1"/>
  <c r="J17" i="199" s="1"/>
  <c r="K196" i="51"/>
  <c r="K211" s="1"/>
  <c r="I17" i="199" s="1"/>
  <c r="J196" i="51"/>
  <c r="J211" s="1"/>
  <c r="H17" i="199" s="1"/>
  <c r="I196" i="51"/>
  <c r="I211" s="1"/>
  <c r="G17" i="199" s="1"/>
  <c r="H196" i="51"/>
  <c r="H211" s="1"/>
  <c r="F17" i="199" s="1"/>
  <c r="G196" i="51"/>
  <c r="G211" s="1"/>
  <c r="E17" i="199" s="1"/>
  <c r="F196" i="51"/>
  <c r="F211" s="1"/>
  <c r="D17" i="199" s="1"/>
  <c r="Q195" i="51"/>
  <c r="Q194"/>
  <c r="Q193"/>
  <c r="Q192"/>
  <c r="Q191"/>
  <c r="Q190"/>
  <c r="Q189"/>
  <c r="Q188"/>
  <c r="Q173"/>
  <c r="Q172"/>
  <c r="Q157"/>
  <c r="Q155"/>
  <c r="Q154"/>
  <c r="Q152"/>
  <c r="P139"/>
  <c r="O139"/>
  <c r="N139"/>
  <c r="M139"/>
  <c r="L139"/>
  <c r="K139"/>
  <c r="J139"/>
  <c r="I139"/>
  <c r="H139"/>
  <c r="G139"/>
  <c r="F139"/>
  <c r="Q138"/>
  <c r="Q137"/>
  <c r="Q136"/>
  <c r="Q135"/>
  <c r="Q134"/>
  <c r="Q133"/>
  <c r="Q132"/>
  <c r="Q131"/>
  <c r="Q130"/>
  <c r="Q129"/>
  <c r="Q139" s="1"/>
  <c r="P126"/>
  <c r="P141" s="1"/>
  <c r="N16" i="199" s="1"/>
  <c r="O126" i="51"/>
  <c r="O141" s="1"/>
  <c r="M16" i="199" s="1"/>
  <c r="N126" i="51"/>
  <c r="N141" s="1"/>
  <c r="L16" i="199" s="1"/>
  <c r="M126" i="51"/>
  <c r="M141" s="1"/>
  <c r="K16" i="199" s="1"/>
  <c r="L126" i="51"/>
  <c r="L141" s="1"/>
  <c r="J16" i="199" s="1"/>
  <c r="K126" i="51"/>
  <c r="K141" s="1"/>
  <c r="I16" i="199" s="1"/>
  <c r="J126" i="51"/>
  <c r="J141" s="1"/>
  <c r="H16" i="199" s="1"/>
  <c r="I126" i="51"/>
  <c r="I141" s="1"/>
  <c r="G16" i="199" s="1"/>
  <c r="H126" i="51"/>
  <c r="H141" s="1"/>
  <c r="F16" i="199" s="1"/>
  <c r="G126" i="51"/>
  <c r="G141" s="1"/>
  <c r="E16" i="199" s="1"/>
  <c r="F126" i="51"/>
  <c r="F141" s="1"/>
  <c r="D16" i="199" s="1"/>
  <c r="Q125" i="51"/>
  <c r="Q124"/>
  <c r="Q123"/>
  <c r="Q122"/>
  <c r="Q121"/>
  <c r="Q120"/>
  <c r="Q119"/>
  <c r="Q118"/>
  <c r="Q103"/>
  <c r="Q102"/>
  <c r="Q87"/>
  <c r="Q85"/>
  <c r="Q84"/>
  <c r="Q82"/>
  <c r="Q195" i="210"/>
  <c r="I164"/>
  <c r="I169"/>
  <c r="J174"/>
  <c r="L176"/>
  <c r="T174"/>
  <c r="R180"/>
  <c r="Q180"/>
  <c r="U76"/>
  <c r="U78"/>
  <c r="U79"/>
  <c r="U81"/>
  <c r="U82"/>
  <c r="U83"/>
  <c r="U85"/>
  <c r="U87"/>
  <c r="U89"/>
  <c r="U90"/>
  <c r="U91"/>
  <c r="U118"/>
  <c r="U119"/>
  <c r="U121"/>
  <c r="U123"/>
  <c r="U124"/>
  <c r="U125"/>
  <c r="U126"/>
  <c r="U127"/>
  <c r="U129"/>
  <c r="U130"/>
  <c r="U131"/>
  <c r="U133"/>
  <c r="U135"/>
  <c r="U136"/>
  <c r="U137"/>
  <c r="U139"/>
  <c r="U150"/>
  <c r="U152"/>
  <c r="U160"/>
  <c r="U161"/>
  <c r="U162"/>
  <c r="U163"/>
  <c r="U165"/>
  <c r="U166"/>
  <c r="U167"/>
  <c r="U170"/>
  <c r="U171"/>
  <c r="U172"/>
  <c r="U173"/>
  <c r="U175"/>
  <c r="U177"/>
  <c r="U178"/>
  <c r="U179"/>
  <c r="U187"/>
  <c r="U188"/>
  <c r="U189"/>
  <c r="U190"/>
  <c r="U191"/>
  <c r="U193"/>
  <c r="U194"/>
  <c r="U196"/>
  <c r="U197"/>
  <c r="L160"/>
  <c r="L161"/>
  <c r="L162"/>
  <c r="L163"/>
  <c r="L165"/>
  <c r="L166"/>
  <c r="L167"/>
  <c r="L168"/>
  <c r="L170"/>
  <c r="L171"/>
  <c r="L172"/>
  <c r="L173"/>
  <c r="L175"/>
  <c r="L177"/>
  <c r="L179"/>
  <c r="L76"/>
  <c r="L77"/>
  <c r="L78"/>
  <c r="L79"/>
  <c r="L81"/>
  <c r="L82"/>
  <c r="L83"/>
  <c r="L84"/>
  <c r="L85"/>
  <c r="L87"/>
  <c r="L88"/>
  <c r="L89"/>
  <c r="L90"/>
  <c r="L91"/>
  <c r="L97"/>
  <c r="L99"/>
  <c r="L100"/>
  <c r="L102"/>
  <c r="L103"/>
  <c r="L105"/>
  <c r="L106"/>
  <c r="Q349" i="51" l="1"/>
  <c r="Q209"/>
  <c r="Q406"/>
  <c r="Q421" s="1"/>
  <c r="O20" i="199" s="1"/>
  <c r="Q126" i="51"/>
  <c r="Q141" s="1"/>
  <c r="O16" i="199" s="1"/>
  <c r="Q196" i="51"/>
  <c r="Q211" s="1"/>
  <c r="O17" i="199" s="1"/>
  <c r="Q266" i="51"/>
  <c r="Q281" s="1"/>
  <c r="O18" i="199" s="1"/>
  <c r="Q336" i="51"/>
  <c r="Q351" s="1"/>
  <c r="O19" i="199" s="1"/>
  <c r="L8" i="217" l="1"/>
  <c r="L18"/>
  <c r="L7"/>
  <c r="L6"/>
  <c r="T7"/>
  <c r="T8"/>
  <c r="T18"/>
  <c r="T6"/>
  <c r="T37" i="216"/>
  <c r="L37"/>
  <c r="L11"/>
  <c r="L12"/>
  <c r="L9"/>
  <c r="T10"/>
  <c r="T11"/>
  <c r="T12"/>
  <c r="T9"/>
  <c r="T15"/>
  <c r="T16"/>
  <c r="T17"/>
  <c r="T18"/>
  <c r="T19"/>
  <c r="T20"/>
  <c r="T21"/>
  <c r="T22"/>
  <c r="T23"/>
  <c r="T24"/>
  <c r="T25"/>
  <c r="T29"/>
  <c r="L36"/>
  <c r="L29"/>
  <c r="T36"/>
  <c r="AA18" i="217"/>
  <c r="Z18"/>
  <c r="Y18"/>
  <c r="X18"/>
  <c r="AE18"/>
  <c r="V18"/>
  <c r="AF8"/>
  <c r="AE8"/>
  <c r="AD8"/>
  <c r="AC8"/>
  <c r="AA8"/>
  <c r="Z8"/>
  <c r="Y8"/>
  <c r="X8"/>
  <c r="W8"/>
  <c r="V8"/>
  <c r="AF7"/>
  <c r="AE7"/>
  <c r="AD7"/>
  <c r="AC7"/>
  <c r="AA7"/>
  <c r="Z7"/>
  <c r="Y7"/>
  <c r="X7"/>
  <c r="W7"/>
  <c r="V7"/>
  <c r="AF6"/>
  <c r="AE6"/>
  <c r="AD6"/>
  <c r="AC6"/>
  <c r="AA6"/>
  <c r="Z6"/>
  <c r="Y6"/>
  <c r="X6"/>
  <c r="W6"/>
  <c r="V6"/>
  <c r="AA37" i="216"/>
  <c r="Z37"/>
  <c r="Y37"/>
  <c r="X37"/>
  <c r="W37"/>
  <c r="AB37" s="1"/>
  <c r="V37"/>
  <c r="AA36"/>
  <c r="Z36"/>
  <c r="Y36"/>
  <c r="X36"/>
  <c r="W36"/>
  <c r="AB36" s="1"/>
  <c r="V36"/>
  <c r="AE29"/>
  <c r="AD29"/>
  <c r="AC29"/>
  <c r="AA29"/>
  <c r="Z29"/>
  <c r="Y29"/>
  <c r="X29"/>
  <c r="W29"/>
  <c r="V29"/>
  <c r="S26"/>
  <c r="R26"/>
  <c r="Q26"/>
  <c r="P26"/>
  <c r="O26"/>
  <c r="T26" s="1"/>
  <c r="N26"/>
  <c r="AE20"/>
  <c r="AD20"/>
  <c r="AC20"/>
  <c r="AA20"/>
  <c r="Z20"/>
  <c r="Y20"/>
  <c r="X20"/>
  <c r="W20"/>
  <c r="V20"/>
  <c r="L20"/>
  <c r="AF20" s="1"/>
  <c r="AE19"/>
  <c r="AD19"/>
  <c r="AC19"/>
  <c r="AA19"/>
  <c r="Z19"/>
  <c r="Y19"/>
  <c r="X19"/>
  <c r="W19"/>
  <c r="V19"/>
  <c r="L19"/>
  <c r="AE18"/>
  <c r="AD18"/>
  <c r="AC18"/>
  <c r="AA18"/>
  <c r="Z18"/>
  <c r="Y18"/>
  <c r="X18"/>
  <c r="W18"/>
  <c r="V18"/>
  <c r="L18"/>
  <c r="AF18" s="1"/>
  <c r="AE17"/>
  <c r="AD17"/>
  <c r="AC17"/>
  <c r="AA17"/>
  <c r="Z17"/>
  <c r="Y17"/>
  <c r="X17"/>
  <c r="W17"/>
  <c r="V17"/>
  <c r="L17"/>
  <c r="AE16"/>
  <c r="AD16"/>
  <c r="AC16"/>
  <c r="AA16"/>
  <c r="Z16"/>
  <c r="Y16"/>
  <c r="X16"/>
  <c r="W16"/>
  <c r="V16"/>
  <c r="L16"/>
  <c r="AF16" s="1"/>
  <c r="AE15"/>
  <c r="AD15"/>
  <c r="AC15"/>
  <c r="AA15"/>
  <c r="Z15"/>
  <c r="Y15"/>
  <c r="X15"/>
  <c r="W15"/>
  <c r="V15"/>
  <c r="L15"/>
  <c r="T13"/>
  <c r="AE12"/>
  <c r="AD12"/>
  <c r="AC12"/>
  <c r="AA12"/>
  <c r="Z12"/>
  <c r="Y12"/>
  <c r="X12"/>
  <c r="W12"/>
  <c r="V12"/>
  <c r="AF12"/>
  <c r="AE11"/>
  <c r="AD11"/>
  <c r="AC11"/>
  <c r="AA11"/>
  <c r="Z11"/>
  <c r="Y11"/>
  <c r="X11"/>
  <c r="W11"/>
  <c r="V11"/>
  <c r="AE10"/>
  <c r="AD10"/>
  <c r="AC10"/>
  <c r="AA10"/>
  <c r="Z10"/>
  <c r="Y10"/>
  <c r="X10"/>
  <c r="W10"/>
  <c r="V10"/>
  <c r="L10"/>
  <c r="AF10" s="1"/>
  <c r="AE9"/>
  <c r="AD9"/>
  <c r="AC9"/>
  <c r="AA9"/>
  <c r="Z9"/>
  <c r="Y9"/>
  <c r="X9"/>
  <c r="W9"/>
  <c r="V9"/>
  <c r="P195" i="210"/>
  <c r="S198"/>
  <c r="Q169"/>
  <c r="Q174"/>
  <c r="G169"/>
  <c r="G174"/>
  <c r="F180"/>
  <c r="L41" i="81"/>
  <c r="L43"/>
  <c r="L45"/>
  <c r="K45"/>
  <c r="J45"/>
  <c r="F45"/>
  <c r="F38"/>
  <c r="K38"/>
  <c r="I38"/>
  <c r="G38"/>
  <c r="T55" i="209"/>
  <c r="T59"/>
  <c r="T62"/>
  <c r="T66"/>
  <c r="T65"/>
  <c r="T64"/>
  <c r="T63"/>
  <c r="T61"/>
  <c r="T60"/>
  <c r="T58"/>
  <c r="T57"/>
  <c r="T56"/>
  <c r="T54"/>
  <c r="T53"/>
  <c r="T52"/>
  <c r="S52"/>
  <c r="AF11" i="216" l="1"/>
  <c r="AF15"/>
  <c r="AF17"/>
  <c r="AF19"/>
  <c r="AF29"/>
  <c r="W18" i="217"/>
  <c r="AD18"/>
  <c r="AF18"/>
  <c r="AC18"/>
  <c r="AF9" i="216"/>
  <c r="T23" i="207"/>
  <c r="T16"/>
  <c r="L46" i="202" l="1"/>
  <c r="J46"/>
  <c r="J33"/>
  <c r="J43"/>
  <c r="J47" s="1"/>
  <c r="J42"/>
  <c r="J39"/>
  <c r="I33"/>
  <c r="I32"/>
  <c r="H23"/>
  <c r="L23" s="1"/>
  <c r="G14"/>
  <c r="L14" s="1"/>
  <c r="L11"/>
  <c r="L18"/>
  <c r="L29"/>
  <c r="F14" i="199"/>
  <c r="E14"/>
  <c r="D14"/>
  <c r="E13"/>
  <c r="F13"/>
  <c r="D13"/>
  <c r="F12"/>
  <c r="E12"/>
  <c r="D12"/>
  <c r="H46" i="202"/>
  <c r="G46"/>
  <c r="K47"/>
  <c r="F33"/>
  <c r="H43"/>
  <c r="H39"/>
  <c r="J32"/>
  <c r="J23"/>
  <c r="I14"/>
  <c r="L17"/>
  <c r="L31"/>
  <c r="L16"/>
  <c r="L7"/>
  <c r="L8"/>
  <c r="L9"/>
  <c r="D11" i="199" l="1"/>
  <c r="P198" i="210" l="1"/>
  <c r="A3"/>
  <c r="A2"/>
  <c r="T195"/>
  <c r="T198" s="1"/>
  <c r="R195"/>
  <c r="Q198"/>
  <c r="O195"/>
  <c r="O198" s="1"/>
  <c r="U186"/>
  <c r="S180"/>
  <c r="P180"/>
  <c r="U180" s="1"/>
  <c r="O180"/>
  <c r="J180"/>
  <c r="H180"/>
  <c r="G180"/>
  <c r="R174"/>
  <c r="P174"/>
  <c r="U174" s="1"/>
  <c r="O174"/>
  <c r="K174"/>
  <c r="H174"/>
  <c r="F174"/>
  <c r="S169"/>
  <c r="S181" s="1"/>
  <c r="R169"/>
  <c r="P169"/>
  <c r="U169" s="1"/>
  <c r="O169"/>
  <c r="H169"/>
  <c r="L169" s="1"/>
  <c r="F169"/>
  <c r="T164"/>
  <c r="T181" s="1"/>
  <c r="R164"/>
  <c r="R181" s="1"/>
  <c r="Q164"/>
  <c r="Q181" s="1"/>
  <c r="P164"/>
  <c r="O164"/>
  <c r="O181" s="1"/>
  <c r="K164"/>
  <c r="K181" s="1"/>
  <c r="J164"/>
  <c r="J181" s="1"/>
  <c r="I181"/>
  <c r="H164"/>
  <c r="F164"/>
  <c r="F181" s="1"/>
  <c r="U159"/>
  <c r="L159"/>
  <c r="S140"/>
  <c r="Q140"/>
  <c r="P140"/>
  <c r="U140" s="1"/>
  <c r="O140"/>
  <c r="S134"/>
  <c r="R134"/>
  <c r="Q134"/>
  <c r="P134"/>
  <c r="O134"/>
  <c r="S128"/>
  <c r="R128"/>
  <c r="P128"/>
  <c r="O128"/>
  <c r="T122"/>
  <c r="S122"/>
  <c r="R122"/>
  <c r="R141" s="1"/>
  <c r="Q122"/>
  <c r="U122" s="1"/>
  <c r="P141"/>
  <c r="O122"/>
  <c r="U117"/>
  <c r="Q114"/>
  <c r="T114"/>
  <c r="S114"/>
  <c r="R114"/>
  <c r="O114"/>
  <c r="J107"/>
  <c r="I107"/>
  <c r="H107"/>
  <c r="G107"/>
  <c r="F107"/>
  <c r="J101"/>
  <c r="I101"/>
  <c r="H101"/>
  <c r="G101"/>
  <c r="L101" s="1"/>
  <c r="F101"/>
  <c r="L96"/>
  <c r="T92"/>
  <c r="R92"/>
  <c r="Q92"/>
  <c r="P92"/>
  <c r="U92" s="1"/>
  <c r="O92"/>
  <c r="K92"/>
  <c r="I92"/>
  <c r="H92"/>
  <c r="G92"/>
  <c r="L92" s="1"/>
  <c r="F92"/>
  <c r="T86"/>
  <c r="R86"/>
  <c r="P86"/>
  <c r="U86" s="1"/>
  <c r="O86"/>
  <c r="K86"/>
  <c r="I86"/>
  <c r="H86"/>
  <c r="G86"/>
  <c r="F86"/>
  <c r="T80"/>
  <c r="T93" s="1"/>
  <c r="S80"/>
  <c r="S93" s="1"/>
  <c r="R93"/>
  <c r="Q80"/>
  <c r="Q93" s="1"/>
  <c r="P80"/>
  <c r="O80"/>
  <c r="O93" s="1"/>
  <c r="K80"/>
  <c r="K93" s="1"/>
  <c r="J80"/>
  <c r="I93"/>
  <c r="H80"/>
  <c r="H93" s="1"/>
  <c r="G80"/>
  <c r="F80"/>
  <c r="F93" s="1"/>
  <c r="U75"/>
  <c r="L75"/>
  <c r="T71"/>
  <c r="S71"/>
  <c r="R71"/>
  <c r="Q71"/>
  <c r="P71"/>
  <c r="O71"/>
  <c r="U70"/>
  <c r="U69"/>
  <c r="U66"/>
  <c r="T65"/>
  <c r="S65"/>
  <c r="R65"/>
  <c r="Q65"/>
  <c r="P65"/>
  <c r="O65"/>
  <c r="U63"/>
  <c r="U62"/>
  <c r="U61"/>
  <c r="T60"/>
  <c r="S60"/>
  <c r="Q60"/>
  <c r="P60"/>
  <c r="O60"/>
  <c r="U58"/>
  <c r="U57"/>
  <c r="U56"/>
  <c r="T55"/>
  <c r="T72" s="1"/>
  <c r="S55"/>
  <c r="R55"/>
  <c r="R72" s="1"/>
  <c r="Q55"/>
  <c r="P55"/>
  <c r="P72" s="1"/>
  <c r="U54"/>
  <c r="U52"/>
  <c r="U51"/>
  <c r="U50"/>
  <c r="T46"/>
  <c r="R46"/>
  <c r="R47" s="1"/>
  <c r="R153" s="1"/>
  <c r="Q46"/>
  <c r="Q47" s="1"/>
  <c r="Q153" s="1"/>
  <c r="P46"/>
  <c r="P47" s="1"/>
  <c r="O46"/>
  <c r="O47" s="1"/>
  <c r="O153" s="1"/>
  <c r="U45"/>
  <c r="U43"/>
  <c r="U42"/>
  <c r="U41"/>
  <c r="T37"/>
  <c r="R37"/>
  <c r="Q37"/>
  <c r="P37"/>
  <c r="O37"/>
  <c r="K37"/>
  <c r="I37"/>
  <c r="H37"/>
  <c r="G37"/>
  <c r="F37"/>
  <c r="U36"/>
  <c r="L36"/>
  <c r="U35"/>
  <c r="L35"/>
  <c r="U34"/>
  <c r="L34"/>
  <c r="U33"/>
  <c r="L33"/>
  <c r="T32"/>
  <c r="R32"/>
  <c r="Q32"/>
  <c r="P32"/>
  <c r="O32"/>
  <c r="K32"/>
  <c r="I32"/>
  <c r="H32"/>
  <c r="G32"/>
  <c r="F32"/>
  <c r="U31"/>
  <c r="L31"/>
  <c r="U30"/>
  <c r="L30"/>
  <c r="U29"/>
  <c r="L29"/>
  <c r="U28"/>
  <c r="L28"/>
  <c r="T27"/>
  <c r="S27"/>
  <c r="Q27"/>
  <c r="P27"/>
  <c r="U27" s="1"/>
  <c r="O27"/>
  <c r="K27"/>
  <c r="I27"/>
  <c r="H27"/>
  <c r="G27"/>
  <c r="L27" s="1"/>
  <c r="F27"/>
  <c r="U26"/>
  <c r="L26"/>
  <c r="U25"/>
  <c r="L25"/>
  <c r="U24"/>
  <c r="L24"/>
  <c r="U23"/>
  <c r="L23"/>
  <c r="K22"/>
  <c r="I22"/>
  <c r="H22"/>
  <c r="G22"/>
  <c r="L22" s="1"/>
  <c r="F22"/>
  <c r="L21"/>
  <c r="L20"/>
  <c r="L19"/>
  <c r="L18"/>
  <c r="T17"/>
  <c r="R17"/>
  <c r="Q17"/>
  <c r="P17"/>
  <c r="P38" s="1"/>
  <c r="O17"/>
  <c r="K17"/>
  <c r="J17"/>
  <c r="H17"/>
  <c r="G17"/>
  <c r="F17"/>
  <c r="U16"/>
  <c r="L16"/>
  <c r="U15"/>
  <c r="L15"/>
  <c r="U14"/>
  <c r="L14"/>
  <c r="L13"/>
  <c r="U12"/>
  <c r="L12"/>
  <c r="T11"/>
  <c r="S38"/>
  <c r="R11"/>
  <c r="Q11"/>
  <c r="Q38" s="1"/>
  <c r="O11"/>
  <c r="O38" s="1"/>
  <c r="K11"/>
  <c r="J11"/>
  <c r="J38" s="1"/>
  <c r="I11"/>
  <c r="H11"/>
  <c r="H38" s="1"/>
  <c r="F11"/>
  <c r="F38" s="1"/>
  <c r="U10"/>
  <c r="L10"/>
  <c r="L9"/>
  <c r="U8"/>
  <c r="L8"/>
  <c r="U7"/>
  <c r="L7"/>
  <c r="U6"/>
  <c r="L6"/>
  <c r="T47" l="1"/>
  <c r="T153" s="1"/>
  <c r="U153" s="1"/>
  <c r="J93"/>
  <c r="H181"/>
  <c r="L164"/>
  <c r="R198"/>
  <c r="U195"/>
  <c r="L174"/>
  <c r="P153"/>
  <c r="U47"/>
  <c r="P93"/>
  <c r="U80"/>
  <c r="D21" i="199"/>
  <c r="T141" i="210"/>
  <c r="P181"/>
  <c r="U181" s="1"/>
  <c r="U164"/>
  <c r="L180"/>
  <c r="G181"/>
  <c r="L80"/>
  <c r="U93"/>
  <c r="L86"/>
  <c r="L107"/>
  <c r="U128"/>
  <c r="U134"/>
  <c r="L181"/>
  <c r="U198"/>
  <c r="F21" i="199"/>
  <c r="L32" i="210"/>
  <c r="U32"/>
  <c r="L37"/>
  <c r="U37"/>
  <c r="I38"/>
  <c r="K38"/>
  <c r="R38"/>
  <c r="T38"/>
  <c r="O72"/>
  <c r="Q72"/>
  <c r="S72"/>
  <c r="U60"/>
  <c r="U71"/>
  <c r="U110"/>
  <c r="U111"/>
  <c r="U112"/>
  <c r="U113"/>
  <c r="O141"/>
  <c r="Q141"/>
  <c r="U141" s="1"/>
  <c r="S141"/>
  <c r="U72"/>
  <c r="U65"/>
  <c r="L11"/>
  <c r="L17"/>
  <c r="U17"/>
  <c r="E21" i="199"/>
  <c r="U114" i="210"/>
  <c r="U11"/>
  <c r="G38"/>
  <c r="L38" s="1"/>
  <c r="U46"/>
  <c r="G93"/>
  <c r="L93" s="1"/>
  <c r="U55"/>
  <c r="G15" i="196"/>
  <c r="U38" i="210" l="1"/>
  <c r="D23" i="199"/>
  <c r="AI15" i="196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L15"/>
  <c r="K15"/>
  <c r="J15"/>
  <c r="I15"/>
  <c r="H15"/>
  <c r="F15"/>
  <c r="M15" s="1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L14"/>
  <c r="K14"/>
  <c r="J14"/>
  <c r="I14"/>
  <c r="H14"/>
  <c r="G14"/>
  <c r="F14"/>
  <c r="L6" i="203"/>
  <c r="L8"/>
  <c r="K10"/>
  <c r="G10"/>
  <c r="E7" i="199" s="1"/>
  <c r="L178" i="209"/>
  <c r="L168"/>
  <c r="L163"/>
  <c r="L187"/>
  <c r="L197"/>
  <c r="T197"/>
  <c r="T189"/>
  <c r="L173"/>
  <c r="L181"/>
  <c r="L156"/>
  <c r="L165"/>
  <c r="T157"/>
  <c r="T165"/>
  <c r="L141"/>
  <c r="L149"/>
  <c r="T129"/>
  <c r="T133"/>
  <c r="L117"/>
  <c r="L101"/>
  <c r="T99"/>
  <c r="T101"/>
  <c r="L85"/>
  <c r="L50"/>
  <c r="L66"/>
  <c r="T22"/>
  <c r="T23"/>
  <c r="T24"/>
  <c r="T20"/>
  <c r="T21"/>
  <c r="T17"/>
  <c r="T11"/>
  <c r="T8"/>
  <c r="F14" i="16"/>
  <c r="K14"/>
  <c r="I29" i="199" s="1"/>
  <c r="I14" i="16"/>
  <c r="G29" i="199" s="1"/>
  <c r="L7" i="16"/>
  <c r="L8"/>
  <c r="L9"/>
  <c r="L10"/>
  <c r="L11"/>
  <c r="L12"/>
  <c r="L13"/>
  <c r="L6"/>
  <c r="L10" i="204"/>
  <c r="L9"/>
  <c r="L8"/>
  <c r="L7"/>
  <c r="L6"/>
  <c r="J11"/>
  <c r="H11"/>
  <c r="F28" i="199" s="1"/>
  <c r="F11" i="204"/>
  <c r="T13" i="207"/>
  <c r="T17"/>
  <c r="S21"/>
  <c r="P21"/>
  <c r="O9"/>
  <c r="L7"/>
  <c r="F9"/>
  <c r="AL10" i="196"/>
  <c r="AL9"/>
  <c r="O11"/>
  <c r="O19" s="1"/>
  <c r="L11"/>
  <c r="L19" s="1"/>
  <c r="L11" i="18"/>
  <c r="L8"/>
  <c r="I12"/>
  <c r="G12"/>
  <c r="E10" i="199" s="1"/>
  <c r="M14" i="196" l="1"/>
  <c r="AL14" s="1"/>
  <c r="F18" i="16"/>
  <c r="D29" i="199"/>
  <c r="D5"/>
  <c r="D28"/>
  <c r="F5"/>
  <c r="U143" i="210"/>
  <c r="H13" i="179"/>
  <c r="F9" i="199" s="1"/>
  <c r="F13" i="179"/>
  <c r="J13"/>
  <c r="L7"/>
  <c r="L10"/>
  <c r="H98" i="118"/>
  <c r="L91"/>
  <c r="L92"/>
  <c r="L93"/>
  <c r="L95"/>
  <c r="L96"/>
  <c r="L97"/>
  <c r="G98"/>
  <c r="F98"/>
  <c r="J98"/>
  <c r="J94"/>
  <c r="H94"/>
  <c r="H99" s="1"/>
  <c r="G59"/>
  <c r="I63"/>
  <c r="I67"/>
  <c r="H71"/>
  <c r="J75"/>
  <c r="L57"/>
  <c r="L58"/>
  <c r="L60"/>
  <c r="L61"/>
  <c r="L62"/>
  <c r="L64"/>
  <c r="L65"/>
  <c r="L66"/>
  <c r="L68"/>
  <c r="L69"/>
  <c r="L70"/>
  <c r="L72"/>
  <c r="L73"/>
  <c r="L74"/>
  <c r="L56"/>
  <c r="H52"/>
  <c r="I48"/>
  <c r="J44"/>
  <c r="H40"/>
  <c r="K36"/>
  <c r="L34"/>
  <c r="L35"/>
  <c r="L37"/>
  <c r="L38"/>
  <c r="L39"/>
  <c r="L41"/>
  <c r="L42"/>
  <c r="L43"/>
  <c r="L45"/>
  <c r="L46"/>
  <c r="L47"/>
  <c r="L49"/>
  <c r="L50"/>
  <c r="L51"/>
  <c r="L33"/>
  <c r="L7"/>
  <c r="L8"/>
  <c r="L10"/>
  <c r="L11"/>
  <c r="L12"/>
  <c r="L14"/>
  <c r="L15"/>
  <c r="L16"/>
  <c r="L18"/>
  <c r="L19"/>
  <c r="L20"/>
  <c r="L22"/>
  <c r="L23"/>
  <c r="L24"/>
  <c r="L26"/>
  <c r="L27"/>
  <c r="L28"/>
  <c r="K29"/>
  <c r="H29"/>
  <c r="H25"/>
  <c r="K25"/>
  <c r="J21"/>
  <c r="I17"/>
  <c r="H13"/>
  <c r="K9"/>
  <c r="J99" l="1"/>
  <c r="K49" i="81"/>
  <c r="J49"/>
  <c r="I49"/>
  <c r="H49"/>
  <c r="G49"/>
  <c r="F49"/>
  <c r="L49"/>
  <c r="L48"/>
  <c r="L44"/>
  <c r="L42"/>
  <c r="G45"/>
  <c r="L36"/>
  <c r="L37"/>
  <c r="L35"/>
  <c r="L11"/>
  <c r="L12"/>
  <c r="L13"/>
  <c r="L14"/>
  <c r="L15"/>
  <c r="L17"/>
  <c r="L18"/>
  <c r="L19"/>
  <c r="L20"/>
  <c r="L21"/>
  <c r="L22"/>
  <c r="L24"/>
  <c r="L25"/>
  <c r="L26"/>
  <c r="L27"/>
  <c r="L28"/>
  <c r="L29"/>
  <c r="J38"/>
  <c r="L34"/>
  <c r="L10"/>
  <c r="L6" i="118"/>
  <c r="AC11" i="196"/>
  <c r="AG11"/>
  <c r="AG18" l="1"/>
  <c r="AC18"/>
  <c r="O18"/>
  <c r="J14" i="16"/>
  <c r="H29" i="199" s="1"/>
  <c r="G14" i="16"/>
  <c r="D6" i="199"/>
  <c r="O69" i="51"/>
  <c r="F69"/>
  <c r="T12" i="207"/>
  <c r="T6"/>
  <c r="L8"/>
  <c r="L6"/>
  <c r="S197" i="209"/>
  <c r="R197"/>
  <c r="Q197"/>
  <c r="P197"/>
  <c r="O197"/>
  <c r="N197"/>
  <c r="K197"/>
  <c r="J197"/>
  <c r="I197"/>
  <c r="H197"/>
  <c r="G197"/>
  <c r="F197"/>
  <c r="T196"/>
  <c r="L196"/>
  <c r="T195"/>
  <c r="L195"/>
  <c r="T194"/>
  <c r="L194"/>
  <c r="T193"/>
  <c r="L193"/>
  <c r="T192"/>
  <c r="L192"/>
  <c r="T190"/>
  <c r="L190"/>
  <c r="L189"/>
  <c r="T188"/>
  <c r="L188"/>
  <c r="T187"/>
  <c r="T186"/>
  <c r="L186"/>
  <c r="T185"/>
  <c r="L185"/>
  <c r="T184"/>
  <c r="L184"/>
  <c r="T183"/>
  <c r="L183"/>
  <c r="K181"/>
  <c r="J181"/>
  <c r="I181"/>
  <c r="H181"/>
  <c r="G181"/>
  <c r="F181"/>
  <c r="L180"/>
  <c r="L179"/>
  <c r="L177"/>
  <c r="L176"/>
  <c r="L174"/>
  <c r="L172"/>
  <c r="L171"/>
  <c r="L170"/>
  <c r="L169"/>
  <c r="L167"/>
  <c r="S165"/>
  <c r="R165"/>
  <c r="Q165"/>
  <c r="P165"/>
  <c r="O165"/>
  <c r="N165"/>
  <c r="K165"/>
  <c r="J165"/>
  <c r="I165"/>
  <c r="H165"/>
  <c r="G165"/>
  <c r="F165"/>
  <c r="T164"/>
  <c r="L164"/>
  <c r="T163"/>
  <c r="T162"/>
  <c r="L162"/>
  <c r="T161"/>
  <c r="L161"/>
  <c r="T160"/>
  <c r="L160"/>
  <c r="T158"/>
  <c r="L158"/>
  <c r="L157"/>
  <c r="T156"/>
  <c r="T155"/>
  <c r="L155"/>
  <c r="T154"/>
  <c r="L154"/>
  <c r="T153"/>
  <c r="L153"/>
  <c r="T152"/>
  <c r="L152"/>
  <c r="T151"/>
  <c r="L151"/>
  <c r="K149"/>
  <c r="J149"/>
  <c r="I149"/>
  <c r="H149"/>
  <c r="G149"/>
  <c r="F149"/>
  <c r="L148"/>
  <c r="L147"/>
  <c r="L146"/>
  <c r="L145"/>
  <c r="L144"/>
  <c r="L142"/>
  <c r="L140"/>
  <c r="L139"/>
  <c r="L138"/>
  <c r="L137"/>
  <c r="L136"/>
  <c r="L135"/>
  <c r="S133"/>
  <c r="R133"/>
  <c r="Q133"/>
  <c r="P133"/>
  <c r="O133"/>
  <c r="N133"/>
  <c r="K133"/>
  <c r="K52" s="1"/>
  <c r="J133"/>
  <c r="I133"/>
  <c r="I52" s="1"/>
  <c r="H133"/>
  <c r="G133"/>
  <c r="F133"/>
  <c r="T132"/>
  <c r="L132"/>
  <c r="T131"/>
  <c r="L131"/>
  <c r="T130"/>
  <c r="L130"/>
  <c r="L129"/>
  <c r="T128"/>
  <c r="L128"/>
  <c r="T126"/>
  <c r="L126"/>
  <c r="T125"/>
  <c r="L125"/>
  <c r="T124"/>
  <c r="L124"/>
  <c r="T123"/>
  <c r="L123"/>
  <c r="T122"/>
  <c r="L122"/>
  <c r="T121"/>
  <c r="L121"/>
  <c r="T120"/>
  <c r="L120"/>
  <c r="T119"/>
  <c r="L119"/>
  <c r="K117"/>
  <c r="J117"/>
  <c r="J36" s="1"/>
  <c r="I117"/>
  <c r="H117"/>
  <c r="H36" s="1"/>
  <c r="G117"/>
  <c r="F117"/>
  <c r="L116"/>
  <c r="L115"/>
  <c r="L114"/>
  <c r="L113"/>
  <c r="L112"/>
  <c r="L110"/>
  <c r="L109"/>
  <c r="L108"/>
  <c r="L107"/>
  <c r="L106"/>
  <c r="L105"/>
  <c r="L104"/>
  <c r="L103"/>
  <c r="S101"/>
  <c r="R101"/>
  <c r="Q101"/>
  <c r="Q52" s="1"/>
  <c r="P101"/>
  <c r="O101"/>
  <c r="N101"/>
  <c r="K101"/>
  <c r="J101"/>
  <c r="I101"/>
  <c r="H101"/>
  <c r="G101"/>
  <c r="F101"/>
  <c r="T100"/>
  <c r="L100"/>
  <c r="L99"/>
  <c r="T98"/>
  <c r="L98"/>
  <c r="T97"/>
  <c r="L97"/>
  <c r="T96"/>
  <c r="L96"/>
  <c r="T95"/>
  <c r="L95"/>
  <c r="T94"/>
  <c r="L94"/>
  <c r="T93"/>
  <c r="L93"/>
  <c r="T92"/>
  <c r="L92"/>
  <c r="T91"/>
  <c r="L91"/>
  <c r="T90"/>
  <c r="L90"/>
  <c r="T89"/>
  <c r="L89"/>
  <c r="T88"/>
  <c r="L88"/>
  <c r="T87"/>
  <c r="L87"/>
  <c r="K85"/>
  <c r="J85"/>
  <c r="I85"/>
  <c r="H85"/>
  <c r="G85"/>
  <c r="F85"/>
  <c r="L84"/>
  <c r="L83"/>
  <c r="L82"/>
  <c r="L81"/>
  <c r="L80"/>
  <c r="L79"/>
  <c r="L78"/>
  <c r="L77"/>
  <c r="L76"/>
  <c r="L75"/>
  <c r="L74"/>
  <c r="L73"/>
  <c r="L72"/>
  <c r="L71"/>
  <c r="S66"/>
  <c r="R66"/>
  <c r="Q66"/>
  <c r="P66"/>
  <c r="O66"/>
  <c r="N66"/>
  <c r="K66"/>
  <c r="J66"/>
  <c r="I66"/>
  <c r="H66"/>
  <c r="G66"/>
  <c r="F66"/>
  <c r="S65"/>
  <c r="R65"/>
  <c r="Q65"/>
  <c r="P65"/>
  <c r="O65"/>
  <c r="N65"/>
  <c r="K65"/>
  <c r="J65"/>
  <c r="I65"/>
  <c r="H65"/>
  <c r="G65"/>
  <c r="L65" s="1"/>
  <c r="F65"/>
  <c r="S64"/>
  <c r="R64"/>
  <c r="Q64"/>
  <c r="P64"/>
  <c r="O64"/>
  <c r="N64"/>
  <c r="K64"/>
  <c r="J64"/>
  <c r="I64"/>
  <c r="H64"/>
  <c r="G64"/>
  <c r="L64"/>
  <c r="F64"/>
  <c r="S63"/>
  <c r="R63"/>
  <c r="Q63"/>
  <c r="P63"/>
  <c r="O63"/>
  <c r="N63"/>
  <c r="K63"/>
  <c r="J63"/>
  <c r="I63"/>
  <c r="H63"/>
  <c r="G63"/>
  <c r="L63" s="1"/>
  <c r="F63"/>
  <c r="S62"/>
  <c r="R62"/>
  <c r="Q62"/>
  <c r="P62"/>
  <c r="O62"/>
  <c r="N62"/>
  <c r="K62"/>
  <c r="J62"/>
  <c r="I62"/>
  <c r="H62"/>
  <c r="G62"/>
  <c r="L62"/>
  <c r="F62"/>
  <c r="S61"/>
  <c r="R61"/>
  <c r="Q61"/>
  <c r="P61"/>
  <c r="O61"/>
  <c r="N61"/>
  <c r="K61"/>
  <c r="J61"/>
  <c r="I61"/>
  <c r="H61"/>
  <c r="G61"/>
  <c r="L61" s="1"/>
  <c r="F61"/>
  <c r="S60"/>
  <c r="R60"/>
  <c r="Q60"/>
  <c r="P60"/>
  <c r="O60"/>
  <c r="N60"/>
  <c r="K60"/>
  <c r="J60"/>
  <c r="I60"/>
  <c r="H60"/>
  <c r="G60"/>
  <c r="L60"/>
  <c r="F60"/>
  <c r="S59"/>
  <c r="R59"/>
  <c r="Q59"/>
  <c r="P59"/>
  <c r="O59"/>
  <c r="N59"/>
  <c r="K59"/>
  <c r="J59"/>
  <c r="I59"/>
  <c r="H59"/>
  <c r="G59"/>
  <c r="L59" s="1"/>
  <c r="F59"/>
  <c r="S58"/>
  <c r="R58"/>
  <c r="Q58"/>
  <c r="P58"/>
  <c r="O58"/>
  <c r="N58"/>
  <c r="K58"/>
  <c r="J58"/>
  <c r="I58"/>
  <c r="H58"/>
  <c r="G58"/>
  <c r="L58"/>
  <c r="F58"/>
  <c r="S57"/>
  <c r="R57"/>
  <c r="Q57"/>
  <c r="P57"/>
  <c r="O57"/>
  <c r="N57"/>
  <c r="K57"/>
  <c r="J57"/>
  <c r="I57"/>
  <c r="H57"/>
  <c r="G57"/>
  <c r="L57" s="1"/>
  <c r="F57"/>
  <c r="S56"/>
  <c r="R56"/>
  <c r="Q56"/>
  <c r="P56"/>
  <c r="O56"/>
  <c r="N56"/>
  <c r="K56"/>
  <c r="J56"/>
  <c r="I56"/>
  <c r="H56"/>
  <c r="G56"/>
  <c r="L56"/>
  <c r="F56"/>
  <c r="S55"/>
  <c r="R55"/>
  <c r="Q55"/>
  <c r="P55"/>
  <c r="O55"/>
  <c r="N55"/>
  <c r="K55"/>
  <c r="J55"/>
  <c r="I55"/>
  <c r="H55"/>
  <c r="G55"/>
  <c r="L55" s="1"/>
  <c r="F55"/>
  <c r="S54"/>
  <c r="R54"/>
  <c r="Q54"/>
  <c r="P54"/>
  <c r="O54"/>
  <c r="N54"/>
  <c r="K54"/>
  <c r="J54"/>
  <c r="I54"/>
  <c r="H54"/>
  <c r="G54"/>
  <c r="L54"/>
  <c r="F54"/>
  <c r="S53"/>
  <c r="R53"/>
  <c r="Q53"/>
  <c r="P53"/>
  <c r="O53"/>
  <c r="N53"/>
  <c r="K53"/>
  <c r="J53"/>
  <c r="I53"/>
  <c r="H53"/>
  <c r="G53"/>
  <c r="L53" s="1"/>
  <c r="F53"/>
  <c r="R52"/>
  <c r="P52"/>
  <c r="N52"/>
  <c r="J52"/>
  <c r="H52"/>
  <c r="K50"/>
  <c r="J50"/>
  <c r="I50"/>
  <c r="H50"/>
  <c r="G50"/>
  <c r="F50"/>
  <c r="K49"/>
  <c r="J49"/>
  <c r="I49"/>
  <c r="H49"/>
  <c r="G49"/>
  <c r="L49"/>
  <c r="F49"/>
  <c r="K48"/>
  <c r="J48"/>
  <c r="I48"/>
  <c r="H48"/>
  <c r="G48"/>
  <c r="L48" s="1"/>
  <c r="F48"/>
  <c r="K47"/>
  <c r="J47"/>
  <c r="I47"/>
  <c r="H47"/>
  <c r="G47"/>
  <c r="L47"/>
  <c r="F47"/>
  <c r="K46"/>
  <c r="J46"/>
  <c r="I46"/>
  <c r="H46"/>
  <c r="G46"/>
  <c r="L46" s="1"/>
  <c r="F46"/>
  <c r="K45"/>
  <c r="J45"/>
  <c r="I45"/>
  <c r="H45"/>
  <c r="G45"/>
  <c r="L45" s="1"/>
  <c r="F45"/>
  <c r="K44"/>
  <c r="J44"/>
  <c r="I44"/>
  <c r="H44"/>
  <c r="G44"/>
  <c r="L44" s="1"/>
  <c r="F44"/>
  <c r="K43"/>
  <c r="J43"/>
  <c r="I43"/>
  <c r="H43"/>
  <c r="G43"/>
  <c r="L43"/>
  <c r="F43"/>
  <c r="K42"/>
  <c r="J42"/>
  <c r="I42"/>
  <c r="H42"/>
  <c r="G42"/>
  <c r="L42" s="1"/>
  <c r="F42"/>
  <c r="K41"/>
  <c r="J41"/>
  <c r="I41"/>
  <c r="H41"/>
  <c r="G41"/>
  <c r="L41"/>
  <c r="F41"/>
  <c r="K40"/>
  <c r="J40"/>
  <c r="I40"/>
  <c r="H40"/>
  <c r="G40"/>
  <c r="L40" s="1"/>
  <c r="F40"/>
  <c r="K39"/>
  <c r="J39"/>
  <c r="I39"/>
  <c r="H39"/>
  <c r="G39"/>
  <c r="L39"/>
  <c r="F39"/>
  <c r="K38"/>
  <c r="J38"/>
  <c r="I38"/>
  <c r="H38"/>
  <c r="G38"/>
  <c r="L38" s="1"/>
  <c r="F38"/>
  <c r="K37"/>
  <c r="J37"/>
  <c r="I37"/>
  <c r="H37"/>
  <c r="G37"/>
  <c r="L37"/>
  <c r="F37"/>
  <c r="K36"/>
  <c r="I36"/>
  <c r="G36"/>
  <c r="F36"/>
  <c r="L33"/>
  <c r="L32"/>
  <c r="L31"/>
  <c r="L30"/>
  <c r="L29"/>
  <c r="S20"/>
  <c r="R20"/>
  <c r="Q20"/>
  <c r="P20"/>
  <c r="O20"/>
  <c r="N20"/>
  <c r="T19"/>
  <c r="T18"/>
  <c r="T16"/>
  <c r="S15"/>
  <c r="R15"/>
  <c r="Q15"/>
  <c r="P15"/>
  <c r="O15"/>
  <c r="T15" s="1"/>
  <c r="N15"/>
  <c r="T14"/>
  <c r="T13"/>
  <c r="T12"/>
  <c r="S10"/>
  <c r="S21" s="1"/>
  <c r="S24" s="1"/>
  <c r="R10"/>
  <c r="R21"/>
  <c r="R24" s="1"/>
  <c r="Q10"/>
  <c r="Q21" s="1"/>
  <c r="Q24" s="1"/>
  <c r="P10"/>
  <c r="P21"/>
  <c r="P24" s="1"/>
  <c r="O10"/>
  <c r="N10"/>
  <c r="N21" s="1"/>
  <c r="N24"/>
  <c r="T9"/>
  <c r="T7"/>
  <c r="T6"/>
  <c r="A3"/>
  <c r="A2"/>
  <c r="Q11" i="196"/>
  <c r="Q19" s="1"/>
  <c r="F134" i="208"/>
  <c r="AC121"/>
  <c r="AB121"/>
  <c r="AA121"/>
  <c r="Z121"/>
  <c r="AD121" s="1"/>
  <c r="X121"/>
  <c r="W121"/>
  <c r="V121"/>
  <c r="U121"/>
  <c r="Y121" s="1"/>
  <c r="S121"/>
  <c r="R121"/>
  <c r="Q121"/>
  <c r="P121"/>
  <c r="T121"/>
  <c r="AD120"/>
  <c r="Y120"/>
  <c r="T120"/>
  <c r="B120"/>
  <c r="AD119"/>
  <c r="Y119"/>
  <c r="T119"/>
  <c r="B119"/>
  <c r="AD118"/>
  <c r="Y118"/>
  <c r="T118"/>
  <c r="B118"/>
  <c r="AD117"/>
  <c r="Y117"/>
  <c r="T117"/>
  <c r="B117"/>
  <c r="AD116"/>
  <c r="Y116"/>
  <c r="T116"/>
  <c r="B116"/>
  <c r="AD115"/>
  <c r="Y115"/>
  <c r="T115"/>
  <c r="B115"/>
  <c r="AD114"/>
  <c r="Y114"/>
  <c r="T114"/>
  <c r="B114"/>
  <c r="AD113"/>
  <c r="Y113"/>
  <c r="T113"/>
  <c r="B113"/>
  <c r="AD112"/>
  <c r="Y112"/>
  <c r="T112"/>
  <c r="B112"/>
  <c r="AD111"/>
  <c r="Y111"/>
  <c r="T111"/>
  <c r="B111"/>
  <c r="AD110"/>
  <c r="Y110"/>
  <c r="T110"/>
  <c r="B110"/>
  <c r="AD109"/>
  <c r="Y109"/>
  <c r="T109"/>
  <c r="B109"/>
  <c r="AD108"/>
  <c r="Y108"/>
  <c r="T108"/>
  <c r="B108"/>
  <c r="AD107"/>
  <c r="Y107"/>
  <c r="T107"/>
  <c r="B107"/>
  <c r="AD106"/>
  <c r="Y106"/>
  <c r="T106"/>
  <c r="B106"/>
  <c r="AD105"/>
  <c r="Y105"/>
  <c r="T105"/>
  <c r="B105"/>
  <c r="AD104"/>
  <c r="Y104"/>
  <c r="T104"/>
  <c r="B104"/>
  <c r="AD103"/>
  <c r="Y103"/>
  <c r="T103"/>
  <c r="B103"/>
  <c r="AD102"/>
  <c r="Y102"/>
  <c r="T102"/>
  <c r="B102"/>
  <c r="AD101"/>
  <c r="Y101"/>
  <c r="T101"/>
  <c r="B101"/>
  <c r="AD100"/>
  <c r="Y100"/>
  <c r="T100"/>
  <c r="B100"/>
  <c r="AD99"/>
  <c r="Y99"/>
  <c r="T99"/>
  <c r="B99"/>
  <c r="AD98"/>
  <c r="Y98"/>
  <c r="T98"/>
  <c r="B98"/>
  <c r="AD97"/>
  <c r="Y97"/>
  <c r="T97"/>
  <c r="B97"/>
  <c r="AD96"/>
  <c r="Y96"/>
  <c r="T96"/>
  <c r="B96"/>
  <c r="AD95"/>
  <c r="Y95"/>
  <c r="T95"/>
  <c r="B95"/>
  <c r="AD94"/>
  <c r="Y94"/>
  <c r="T94"/>
  <c r="B94"/>
  <c r="AD93"/>
  <c r="Y93"/>
  <c r="T93"/>
  <c r="B93"/>
  <c r="AD92"/>
  <c r="Y92"/>
  <c r="T92"/>
  <c r="B92"/>
  <c r="AD91"/>
  <c r="Y91"/>
  <c r="T91"/>
  <c r="B91"/>
  <c r="AD90"/>
  <c r="Y90"/>
  <c r="T90"/>
  <c r="B90"/>
  <c r="AD89"/>
  <c r="Y89"/>
  <c r="T89"/>
  <c r="B89"/>
  <c r="AD88"/>
  <c r="Y88"/>
  <c r="T88"/>
  <c r="B88"/>
  <c r="AD87"/>
  <c r="Y87"/>
  <c r="T87"/>
  <c r="B87"/>
  <c r="AD86"/>
  <c r="Y86"/>
  <c r="T86"/>
  <c r="B86"/>
  <c r="AC81"/>
  <c r="AB81"/>
  <c r="AA81"/>
  <c r="Z81"/>
  <c r="X81"/>
  <c r="W81"/>
  <c r="V81"/>
  <c r="U81"/>
  <c r="Y81" s="1"/>
  <c r="S81"/>
  <c r="R81"/>
  <c r="Q81"/>
  <c r="P81"/>
  <c r="T81"/>
  <c r="N81"/>
  <c r="M81"/>
  <c r="L81"/>
  <c r="K81"/>
  <c r="O81" s="1"/>
  <c r="I81"/>
  <c r="H81"/>
  <c r="G81"/>
  <c r="F81"/>
  <c r="J81"/>
  <c r="AD80"/>
  <c r="Y80"/>
  <c r="T80"/>
  <c r="O80"/>
  <c r="J80"/>
  <c r="B80"/>
  <c r="AD79"/>
  <c r="Y79"/>
  <c r="T79"/>
  <c r="O79"/>
  <c r="J79"/>
  <c r="B79"/>
  <c r="AD78"/>
  <c r="Y78"/>
  <c r="T78"/>
  <c r="O78"/>
  <c r="J78"/>
  <c r="B78"/>
  <c r="AD77"/>
  <c r="Y77"/>
  <c r="T77"/>
  <c r="O77"/>
  <c r="J77"/>
  <c r="B77"/>
  <c r="AD76"/>
  <c r="Y76"/>
  <c r="T76"/>
  <c r="O76"/>
  <c r="J76"/>
  <c r="B76"/>
  <c r="AD75"/>
  <c r="Y75"/>
  <c r="T75"/>
  <c r="O75"/>
  <c r="J75"/>
  <c r="B75"/>
  <c r="AD74"/>
  <c r="Y74"/>
  <c r="T74"/>
  <c r="O74"/>
  <c r="J74"/>
  <c r="B74"/>
  <c r="AD73"/>
  <c r="Y73"/>
  <c r="T73"/>
  <c r="O73"/>
  <c r="J73"/>
  <c r="B73"/>
  <c r="AD72"/>
  <c r="Y72"/>
  <c r="T72"/>
  <c r="O72"/>
  <c r="J72"/>
  <c r="B72"/>
  <c r="AD71"/>
  <c r="Y71"/>
  <c r="T71"/>
  <c r="O71"/>
  <c r="J71"/>
  <c r="B71"/>
  <c r="AD70"/>
  <c r="Y70"/>
  <c r="T70"/>
  <c r="O70"/>
  <c r="J70"/>
  <c r="B70"/>
  <c r="AD69"/>
  <c r="Y69"/>
  <c r="T69"/>
  <c r="O69"/>
  <c r="J69"/>
  <c r="B69"/>
  <c r="AD68"/>
  <c r="Y68"/>
  <c r="T68"/>
  <c r="O68"/>
  <c r="J68"/>
  <c r="B68"/>
  <c r="AD67"/>
  <c r="Y67"/>
  <c r="T67"/>
  <c r="O67"/>
  <c r="J67"/>
  <c r="B67"/>
  <c r="AD66"/>
  <c r="Y66"/>
  <c r="T66"/>
  <c r="O66"/>
  <c r="J66"/>
  <c r="B66"/>
  <c r="AD65"/>
  <c r="Y65"/>
  <c r="T65"/>
  <c r="O65"/>
  <c r="J65"/>
  <c r="B65"/>
  <c r="AD64"/>
  <c r="Y64"/>
  <c r="T64"/>
  <c r="O64"/>
  <c r="J64"/>
  <c r="B64"/>
  <c r="AD63"/>
  <c r="Y63"/>
  <c r="T63"/>
  <c r="O63"/>
  <c r="J63"/>
  <c r="B63"/>
  <c r="AD62"/>
  <c r="Y62"/>
  <c r="T62"/>
  <c r="O62"/>
  <c r="J62"/>
  <c r="B62"/>
  <c r="AD61"/>
  <c r="Y61"/>
  <c r="T61"/>
  <c r="O61"/>
  <c r="J61"/>
  <c r="B61"/>
  <c r="AD60"/>
  <c r="Y60"/>
  <c r="T60"/>
  <c r="O60"/>
  <c r="J60"/>
  <c r="B60"/>
  <c r="AD59"/>
  <c r="Y59"/>
  <c r="T59"/>
  <c r="O59"/>
  <c r="J59"/>
  <c r="B59"/>
  <c r="AD58"/>
  <c r="Y58"/>
  <c r="T58"/>
  <c r="O58"/>
  <c r="J58"/>
  <c r="B58"/>
  <c r="AD57"/>
  <c r="Y57"/>
  <c r="T57"/>
  <c r="O57"/>
  <c r="J57"/>
  <c r="B57"/>
  <c r="AD56"/>
  <c r="Y56"/>
  <c r="T56"/>
  <c r="O56"/>
  <c r="J56"/>
  <c r="B56"/>
  <c r="AD55"/>
  <c r="Y55"/>
  <c r="T55"/>
  <c r="O55"/>
  <c r="J55"/>
  <c r="B55"/>
  <c r="AD54"/>
  <c r="Y54"/>
  <c r="T54"/>
  <c r="O54"/>
  <c r="J54"/>
  <c r="B54"/>
  <c r="AD53"/>
  <c r="Y53"/>
  <c r="T53"/>
  <c r="O53"/>
  <c r="J53"/>
  <c r="B53"/>
  <c r="AD52"/>
  <c r="Y52"/>
  <c r="T52"/>
  <c r="O52"/>
  <c r="J52"/>
  <c r="B52"/>
  <c r="AD51"/>
  <c r="Y51"/>
  <c r="T51"/>
  <c r="O51"/>
  <c r="J51"/>
  <c r="B51"/>
  <c r="AD50"/>
  <c r="Y50"/>
  <c r="T50"/>
  <c r="O50"/>
  <c r="J50"/>
  <c r="B50"/>
  <c r="AD49"/>
  <c r="Y49"/>
  <c r="T49"/>
  <c r="O49"/>
  <c r="J49"/>
  <c r="B49"/>
  <c r="AD48"/>
  <c r="Y48"/>
  <c r="T48"/>
  <c r="O48"/>
  <c r="J48"/>
  <c r="B48"/>
  <c r="AD47"/>
  <c r="Y47"/>
  <c r="T47"/>
  <c r="O47"/>
  <c r="J47"/>
  <c r="B47"/>
  <c r="AD46"/>
  <c r="Y46"/>
  <c r="T46"/>
  <c r="O46"/>
  <c r="J46"/>
  <c r="B46"/>
  <c r="I41"/>
  <c r="H41"/>
  <c r="G41"/>
  <c r="F41"/>
  <c r="J41" s="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G11" i="196"/>
  <c r="H11"/>
  <c r="I11"/>
  <c r="J11"/>
  <c r="K11"/>
  <c r="K19" s="1"/>
  <c r="N11"/>
  <c r="P11"/>
  <c r="R11"/>
  <c r="S11"/>
  <c r="S19" s="1"/>
  <c r="T11"/>
  <c r="T19" s="1"/>
  <c r="U11"/>
  <c r="V11"/>
  <c r="V19" s="1"/>
  <c r="W11"/>
  <c r="W19" s="1"/>
  <c r="X11"/>
  <c r="X19" s="1"/>
  <c r="Y11"/>
  <c r="Y19" s="1"/>
  <c r="Z11"/>
  <c r="Z19" s="1"/>
  <c r="AA11"/>
  <c r="AA19" s="1"/>
  <c r="AB11"/>
  <c r="AB19" s="1"/>
  <c r="AC19"/>
  <c r="AD11"/>
  <c r="AD19" s="1"/>
  <c r="AE11"/>
  <c r="AE19" s="1"/>
  <c r="AF11"/>
  <c r="AF19" s="1"/>
  <c r="AG19"/>
  <c r="AH11"/>
  <c r="AH19" s="1"/>
  <c r="AI11"/>
  <c r="AI19" s="1"/>
  <c r="AJ11"/>
  <c r="AJ19" s="1"/>
  <c r="AK11"/>
  <c r="F11"/>
  <c r="O56" i="51"/>
  <c r="O71" s="1"/>
  <c r="M15" i="199" s="1"/>
  <c r="L7" i="203"/>
  <c r="Q68" i="51"/>
  <c r="A3" i="207"/>
  <c r="A2"/>
  <c r="A3" i="202"/>
  <c r="A2"/>
  <c r="A3" i="203"/>
  <c r="A2"/>
  <c r="A3" i="204"/>
  <c r="A2"/>
  <c r="A3" i="199"/>
  <c r="A2"/>
  <c r="A3" i="205"/>
  <c r="A2"/>
  <c r="T7" i="207"/>
  <c r="T8"/>
  <c r="G9"/>
  <c r="H9"/>
  <c r="I9"/>
  <c r="J9"/>
  <c r="K9"/>
  <c r="N9"/>
  <c r="P9"/>
  <c r="P26" s="1"/>
  <c r="F22" i="199" s="1"/>
  <c r="Q9" i="207"/>
  <c r="R9"/>
  <c r="S9"/>
  <c r="T14"/>
  <c r="T15"/>
  <c r="T18"/>
  <c r="T19"/>
  <c r="T20"/>
  <c r="N21"/>
  <c r="N24" s="1"/>
  <c r="O21"/>
  <c r="Q21"/>
  <c r="R21"/>
  <c r="R24" s="1"/>
  <c r="T22"/>
  <c r="O24"/>
  <c r="P24"/>
  <c r="Q24"/>
  <c r="S24"/>
  <c r="Q32" i="51"/>
  <c r="Q33"/>
  <c r="I69"/>
  <c r="J69"/>
  <c r="K69"/>
  <c r="L69"/>
  <c r="M69"/>
  <c r="N69"/>
  <c r="P69"/>
  <c r="Q66"/>
  <c r="Q60"/>
  <c r="Q61"/>
  <c r="Q62"/>
  <c r="Q63"/>
  <c r="Q64"/>
  <c r="Q65"/>
  <c r="Q67"/>
  <c r="P56"/>
  <c r="N56"/>
  <c r="AD81" i="208"/>
  <c r="AF121"/>
  <c r="L19" i="202"/>
  <c r="L6"/>
  <c r="F32"/>
  <c r="F23"/>
  <c r="F14"/>
  <c r="F12" i="18"/>
  <c r="G13" i="179"/>
  <c r="D9" i="199"/>
  <c r="F94" i="118"/>
  <c r="F99" s="1"/>
  <c r="F75"/>
  <c r="F71"/>
  <c r="F67"/>
  <c r="F63"/>
  <c r="F59"/>
  <c r="F52"/>
  <c r="F48"/>
  <c r="F44"/>
  <c r="F40"/>
  <c r="F36"/>
  <c r="F29"/>
  <c r="F25"/>
  <c r="F21"/>
  <c r="F17"/>
  <c r="F13"/>
  <c r="F9"/>
  <c r="G16" i="81"/>
  <c r="G23"/>
  <c r="G30"/>
  <c r="H45"/>
  <c r="F30"/>
  <c r="F23"/>
  <c r="F16"/>
  <c r="F136" i="208"/>
  <c r="D24" i="199" s="1"/>
  <c r="H14" i="16"/>
  <c r="K11" i="204"/>
  <c r="I11"/>
  <c r="G11"/>
  <c r="F56" i="51"/>
  <c r="F71" s="1"/>
  <c r="D15" i="199" s="1"/>
  <c r="Q17" i="51"/>
  <c r="Q15"/>
  <c r="Q14"/>
  <c r="Q12"/>
  <c r="L9" i="18"/>
  <c r="J10" i="203"/>
  <c r="I10"/>
  <c r="H10"/>
  <c r="F10"/>
  <c r="L9"/>
  <c r="K42" i="202"/>
  <c r="I42"/>
  <c r="G42"/>
  <c r="I43"/>
  <c r="I47" s="1"/>
  <c r="H36"/>
  <c r="K32"/>
  <c r="H32"/>
  <c r="G32"/>
  <c r="L28"/>
  <c r="L27"/>
  <c r="L25"/>
  <c r="L24"/>
  <c r="K23"/>
  <c r="I23"/>
  <c r="G23"/>
  <c r="L22"/>
  <c r="L21"/>
  <c r="L20"/>
  <c r="L15"/>
  <c r="K14"/>
  <c r="K33" s="1"/>
  <c r="J14"/>
  <c r="H14"/>
  <c r="L13"/>
  <c r="L12"/>
  <c r="L10"/>
  <c r="G21" i="118"/>
  <c r="H21"/>
  <c r="I21"/>
  <c r="K21"/>
  <c r="K52"/>
  <c r="J52"/>
  <c r="I52"/>
  <c r="G52"/>
  <c r="K48"/>
  <c r="J48"/>
  <c r="H48"/>
  <c r="G48"/>
  <c r="K44"/>
  <c r="I44"/>
  <c r="H44"/>
  <c r="G44"/>
  <c r="K40"/>
  <c r="K53" s="1"/>
  <c r="J40"/>
  <c r="I40"/>
  <c r="G40"/>
  <c r="J36"/>
  <c r="J53" s="1"/>
  <c r="I36"/>
  <c r="H36"/>
  <c r="H53" s="1"/>
  <c r="G36"/>
  <c r="I45" i="81"/>
  <c r="H38"/>
  <c r="L38" s="1"/>
  <c r="J29" i="118"/>
  <c r="I29"/>
  <c r="G29"/>
  <c r="L29" s="1"/>
  <c r="K75"/>
  <c r="I75"/>
  <c r="H75"/>
  <c r="G75"/>
  <c r="L75" s="1"/>
  <c r="A2" i="196"/>
  <c r="A3" i="16"/>
  <c r="A3" i="179"/>
  <c r="A3" i="81"/>
  <c r="A3" i="17"/>
  <c r="A3" i="18"/>
  <c r="A2" i="16"/>
  <c r="A2" i="179"/>
  <c r="A2" i="81"/>
  <c r="A2" i="118"/>
  <c r="A2" i="17"/>
  <c r="A2" i="18"/>
  <c r="A2" i="51"/>
  <c r="L10" i="18"/>
  <c r="G17" i="118"/>
  <c r="H17"/>
  <c r="J17"/>
  <c r="K17"/>
  <c r="G25"/>
  <c r="I25"/>
  <c r="J25"/>
  <c r="H16" i="81"/>
  <c r="H6" s="1"/>
  <c r="F8" i="199" s="1"/>
  <c r="I16" i="81"/>
  <c r="J16"/>
  <c r="J31" s="1"/>
  <c r="K16"/>
  <c r="I13" i="179"/>
  <c r="K13"/>
  <c r="L12"/>
  <c r="L11"/>
  <c r="L9"/>
  <c r="L8"/>
  <c r="L6"/>
  <c r="K30" i="81"/>
  <c r="K7"/>
  <c r="J30"/>
  <c r="J7"/>
  <c r="I30"/>
  <c r="I7"/>
  <c r="H30"/>
  <c r="H7"/>
  <c r="F7"/>
  <c r="K23"/>
  <c r="J23"/>
  <c r="I23"/>
  <c r="I6" s="1"/>
  <c r="H23"/>
  <c r="H31"/>
  <c r="K98" i="118"/>
  <c r="I98"/>
  <c r="K94"/>
  <c r="K99" s="1"/>
  <c r="I94"/>
  <c r="I99" s="1"/>
  <c r="G94"/>
  <c r="K71"/>
  <c r="J71"/>
  <c r="I71"/>
  <c r="G71"/>
  <c r="K67"/>
  <c r="J67"/>
  <c r="H67"/>
  <c r="G67"/>
  <c r="K63"/>
  <c r="J63"/>
  <c r="H63"/>
  <c r="G63"/>
  <c r="K59"/>
  <c r="K76" s="1"/>
  <c r="J59"/>
  <c r="J76" s="1"/>
  <c r="I59"/>
  <c r="I76" s="1"/>
  <c r="H59"/>
  <c r="K13"/>
  <c r="J13"/>
  <c r="I13"/>
  <c r="G13"/>
  <c r="J9"/>
  <c r="I9"/>
  <c r="H9"/>
  <c r="G9"/>
  <c r="K6" i="81"/>
  <c r="H69" i="51"/>
  <c r="G69"/>
  <c r="Q59"/>
  <c r="Q69" s="1"/>
  <c r="M56"/>
  <c r="M71" s="1"/>
  <c r="K15" i="199" s="1"/>
  <c r="L56" i="51"/>
  <c r="L71" s="1"/>
  <c r="J15" i="199" s="1"/>
  <c r="K56" i="51"/>
  <c r="K71" s="1"/>
  <c r="I15" i="199" s="1"/>
  <c r="J56" i="51"/>
  <c r="J71" s="1"/>
  <c r="H15" i="199" s="1"/>
  <c r="I56" i="51"/>
  <c r="I71" s="1"/>
  <c r="G15" i="199" s="1"/>
  <c r="H56" i="51"/>
  <c r="H71" s="1"/>
  <c r="F15" i="199" s="1"/>
  <c r="G56" i="51"/>
  <c r="G71" s="1"/>
  <c r="E15" i="199" s="1"/>
  <c r="Q55" i="51"/>
  <c r="Q54"/>
  <c r="Q53"/>
  <c r="Q52"/>
  <c r="Q51"/>
  <c r="Q50"/>
  <c r="Q49"/>
  <c r="Q48"/>
  <c r="L6" i="18"/>
  <c r="L7"/>
  <c r="K12"/>
  <c r="H12"/>
  <c r="J12"/>
  <c r="H33" i="202"/>
  <c r="H47" s="1"/>
  <c r="H49" s="1"/>
  <c r="F11" i="199" s="1"/>
  <c r="K31" i="81"/>
  <c r="F6"/>
  <c r="G76" i="118" l="1"/>
  <c r="F76"/>
  <c r="F19" i="196"/>
  <c r="F18"/>
  <c r="R19"/>
  <c r="R18"/>
  <c r="N19"/>
  <c r="AL11"/>
  <c r="J19"/>
  <c r="J18"/>
  <c r="H19"/>
  <c r="H18"/>
  <c r="W18"/>
  <c r="AA18"/>
  <c r="AE18"/>
  <c r="AI18"/>
  <c r="U19"/>
  <c r="U18"/>
  <c r="P19"/>
  <c r="P18"/>
  <c r="I18"/>
  <c r="I19"/>
  <c r="G19"/>
  <c r="G18"/>
  <c r="K18"/>
  <c r="S18"/>
  <c r="Y18"/>
  <c r="H18" i="16"/>
  <c r="F6" i="199" s="1"/>
  <c r="F29"/>
  <c r="G18" i="16"/>
  <c r="E29" i="199"/>
  <c r="Q56" i="51"/>
  <c r="Q71" s="1"/>
  <c r="O15" i="199" s="1"/>
  <c r="N71" i="51"/>
  <c r="L15" i="199" s="1"/>
  <c r="P71" i="51"/>
  <c r="N15" i="199" s="1"/>
  <c r="D22"/>
  <c r="T21" i="207"/>
  <c r="O26"/>
  <c r="E22" i="199" s="1"/>
  <c r="I30" i="118"/>
  <c r="L13"/>
  <c r="L98"/>
  <c r="T9" i="207"/>
  <c r="L9"/>
  <c r="F10" i="199"/>
  <c r="L12" i="18"/>
  <c r="D10" i="199"/>
  <c r="E9"/>
  <c r="L13" i="179"/>
  <c r="G30" i="118"/>
  <c r="L9"/>
  <c r="L59"/>
  <c r="H76"/>
  <c r="L76" s="1"/>
  <c r="G99"/>
  <c r="L99" s="1"/>
  <c r="L94"/>
  <c r="G53"/>
  <c r="L36"/>
  <c r="L21"/>
  <c r="H30"/>
  <c r="J30"/>
  <c r="K30"/>
  <c r="L63"/>
  <c r="L67"/>
  <c r="L71"/>
  <c r="L25"/>
  <c r="L17"/>
  <c r="I53"/>
  <c r="L40"/>
  <c r="L44"/>
  <c r="L48"/>
  <c r="L52"/>
  <c r="F30"/>
  <c r="F53"/>
  <c r="D8" i="199"/>
  <c r="I31" i="81"/>
  <c r="J6"/>
  <c r="F31"/>
  <c r="L23"/>
  <c r="L30"/>
  <c r="G7"/>
  <c r="L7" s="1"/>
  <c r="L16"/>
  <c r="G6"/>
  <c r="D7" i="199"/>
  <c r="F7"/>
  <c r="L10" i="203"/>
  <c r="E6" i="199"/>
  <c r="L14" i="16"/>
  <c r="E5" i="199"/>
  <c r="L11" i="204"/>
  <c r="G43" i="202"/>
  <c r="K43"/>
  <c r="G33"/>
  <c r="F52" i="209"/>
  <c r="O21"/>
  <c r="T10"/>
  <c r="O52"/>
  <c r="G52"/>
  <c r="L52" s="1"/>
  <c r="L133"/>
  <c r="G31" i="81"/>
  <c r="L31" s="1"/>
  <c r="T24" i="207"/>
  <c r="L18" i="196"/>
  <c r="N18"/>
  <c r="T18"/>
  <c r="V18"/>
  <c r="X18"/>
  <c r="Z18"/>
  <c r="AB18"/>
  <c r="AD18"/>
  <c r="AF18"/>
  <c r="AH18"/>
  <c r="AJ18"/>
  <c r="L36" i="209"/>
  <c r="Q18" i="196"/>
  <c r="L53" i="118" l="1"/>
  <c r="L30"/>
  <c r="E8" i="199"/>
  <c r="L6" i="81"/>
  <c r="G47" i="202"/>
  <c r="G49" s="1"/>
  <c r="E11" i="199" s="1"/>
  <c r="L33" i="202"/>
  <c r="O24" i="209"/>
  <c r="AJ15" i="196" l="1"/>
  <c r="AL15" s="1"/>
</calcChain>
</file>

<file path=xl/sharedStrings.xml><?xml version="1.0" encoding="utf-8"?>
<sst xmlns="http://schemas.openxmlformats.org/spreadsheetml/2006/main" count="2478" uniqueCount="621">
  <si>
    <t>DPCR5</t>
  </si>
  <si>
    <t>Total</t>
  </si>
  <si>
    <t>£m</t>
  </si>
  <si>
    <t>(£m)</t>
  </si>
  <si>
    <t>EHV</t>
  </si>
  <si>
    <t>132kV</t>
  </si>
  <si>
    <t>LV</t>
  </si>
  <si>
    <t>HV</t>
  </si>
  <si>
    <t>Labour</t>
  </si>
  <si>
    <t>Pensions</t>
  </si>
  <si>
    <t>Contractors</t>
  </si>
  <si>
    <t>Materials</t>
  </si>
  <si>
    <t>Wayleaves (inc Easements/Servitudes)</t>
  </si>
  <si>
    <t>Road Charges</t>
  </si>
  <si>
    <t>Rent</t>
  </si>
  <si>
    <t>Subscriptions</t>
  </si>
  <si>
    <t>Related Party Margins</t>
  </si>
  <si>
    <t>Network Design &amp; Engineering</t>
  </si>
  <si>
    <t>Project Management</t>
  </si>
  <si>
    <t>Engineering Management &amp; Clerical Support</t>
  </si>
  <si>
    <t>Network Policy</t>
  </si>
  <si>
    <t>Control Centre</t>
  </si>
  <si>
    <t>Call Centre</t>
  </si>
  <si>
    <t>Stores</t>
  </si>
  <si>
    <t>Vehicles &amp; Transport</t>
  </si>
  <si>
    <t>IT &amp; Telecoms</t>
  </si>
  <si>
    <t>Property Mgt</t>
  </si>
  <si>
    <t>HR and Non-Op Training</t>
  </si>
  <si>
    <t>Finance &amp; Regulation</t>
  </si>
  <si>
    <t>CEO etc.</t>
  </si>
  <si>
    <t>Related Party 1</t>
  </si>
  <si>
    <t>Related Party 2</t>
  </si>
  <si>
    <t>Related Party 3</t>
  </si>
  <si>
    <t>Related Party 4</t>
  </si>
  <si>
    <t>Related Party 5</t>
  </si>
  <si>
    <t>Related Party 6</t>
  </si>
  <si>
    <t>Related Party 7</t>
  </si>
  <si>
    <t>Related Party 8</t>
  </si>
  <si>
    <t>Related Party 9</t>
  </si>
  <si>
    <t>Related Party 10</t>
  </si>
  <si>
    <t>Related Party 11</t>
  </si>
  <si>
    <t>Related Party 12</t>
  </si>
  <si>
    <t>Related Party 13</t>
  </si>
  <si>
    <t>Related Party 14</t>
  </si>
  <si>
    <t>Related Party 15</t>
  </si>
  <si>
    <t>[REF]: Engineering Management &amp; Clerical Support Activity</t>
  </si>
  <si>
    <t>[REF]: Contractor Type Analysis</t>
  </si>
  <si>
    <t>[REF]: Distributed Generation</t>
  </si>
  <si>
    <t>Sole use connection capex for DG</t>
  </si>
  <si>
    <t xml:space="preserve">DG network unavailability rebate payment </t>
  </si>
  <si>
    <t>Onshore wind</t>
  </si>
  <si>
    <t>Use of system capex for DG</t>
  </si>
  <si>
    <t>Shared connection capex for DG</t>
  </si>
  <si>
    <t>Offshore wind</t>
  </si>
  <si>
    <t>Tidal stream &amp; wave power</t>
  </si>
  <si>
    <t>Biomass &amp; energy crops (not CHP)</t>
  </si>
  <si>
    <t>Hydro</t>
  </si>
  <si>
    <t>Landfill gas, sewage gas, biogas (not CHP)</t>
  </si>
  <si>
    <t>Waste incineration (not CHP)</t>
  </si>
  <si>
    <t>Photovoltaic</t>
  </si>
  <si>
    <t>Micro CHP (domestic)</t>
  </si>
  <si>
    <t>Mini CHP (&lt;1MW)</t>
  </si>
  <si>
    <t>Small CHP (&gt;=1MW, &lt;5MW)</t>
  </si>
  <si>
    <t>Medium CHP (&gt;=5MW, &lt;50MW)</t>
  </si>
  <si>
    <t>Large CHP (&gt;=50MW)</t>
  </si>
  <si>
    <t>Other generation</t>
  </si>
  <si>
    <t>Total DG</t>
  </si>
  <si>
    <t>Buildings</t>
  </si>
  <si>
    <t xml:space="preserve"> </t>
  </si>
  <si>
    <t>Health &amp; Safety</t>
  </si>
  <si>
    <t>Operational Training</t>
  </si>
  <si>
    <t>Network Operating Costs</t>
  </si>
  <si>
    <t>[REF]: CEO Etc</t>
  </si>
  <si>
    <t>Key non-operational buildings</t>
  </si>
  <si>
    <t>Property Name/Address</t>
  </si>
  <si>
    <t>Freehold(FH) /Leasehold(LH) /Lease-Rent from Related Party(RPL)</t>
  </si>
  <si>
    <t>Owned by</t>
  </si>
  <si>
    <t>Owned by DNO/PES at privatisation (Y/N)</t>
  </si>
  <si>
    <t>Is owner a related party of DNO (Y/N)</t>
  </si>
  <si>
    <t xml:space="preserve">     date ownership transferred to the related party</t>
  </si>
  <si>
    <t xml:space="preserve">     Valuation at transfer</t>
  </si>
  <si>
    <t>Square feet (gross)</t>
  </si>
  <si>
    <t>Square feet (Usable Office Space)</t>
  </si>
  <si>
    <t>Annual Lease/Rent costs</t>
  </si>
  <si>
    <t xml:space="preserve">  Are following services included in Lease/Rental costs</t>
  </si>
  <si>
    <t xml:space="preserve">    Rates (Y/N)</t>
  </si>
  <si>
    <t xml:space="preserve">    Postage (Y/N)</t>
  </si>
  <si>
    <t xml:space="preserve">    Reprographics (Y/N)</t>
  </si>
  <si>
    <t xml:space="preserve">    Repairs and Maintenance (Y/N)</t>
  </si>
  <si>
    <t xml:space="preserve">    Grounds Maintenance (Y/N)</t>
  </si>
  <si>
    <t xml:space="preserve">    Green Travel (Y/N)</t>
  </si>
  <si>
    <t xml:space="preserve">    Catering (Y/N)</t>
  </si>
  <si>
    <t xml:space="preserve">    Cleaning (Y/N)</t>
  </si>
  <si>
    <t xml:space="preserve">    Security, Reception &amp; Porters (Y/N)</t>
  </si>
  <si>
    <t xml:space="preserve">    Property insurance (Y/N)</t>
  </si>
  <si>
    <t xml:space="preserve">    Other Costs (specify)</t>
  </si>
  <si>
    <t>Labour Costs</t>
  </si>
  <si>
    <t>Pension Costs</t>
  </si>
  <si>
    <t xml:space="preserve">  Are following services included in Labour/Pension costs</t>
  </si>
  <si>
    <t xml:space="preserve">    Depreciation</t>
  </si>
  <si>
    <t>Other costs</t>
  </si>
  <si>
    <t>Rates</t>
  </si>
  <si>
    <t>Property insurance</t>
  </si>
  <si>
    <t>Depreciation</t>
  </si>
  <si>
    <t>Profit and loss on fixed assets</t>
  </si>
  <si>
    <t>Other Costs (specify)</t>
  </si>
  <si>
    <t>Total Costs by Property</t>
  </si>
  <si>
    <t>Allocation of Property Costs</t>
  </si>
  <si>
    <t>DNO1 (specify)</t>
  </si>
  <si>
    <t>DNO2 (specify)</t>
  </si>
  <si>
    <t>DNO3 (specify)</t>
  </si>
  <si>
    <t>Other (transmission)</t>
  </si>
  <si>
    <t>Other - Charge passed to DNO</t>
  </si>
  <si>
    <t xml:space="preserve">    DNO1 (specify)</t>
  </si>
  <si>
    <t xml:space="preserve">    DNO2 (specify)</t>
  </si>
  <si>
    <t xml:space="preserve">    DNO3 (specify)</t>
  </si>
  <si>
    <t xml:space="preserve">    Other Transmission</t>
  </si>
  <si>
    <t>Other - no charge to DNO</t>
  </si>
  <si>
    <t>Total allocation of Property Costs</t>
  </si>
  <si>
    <t>[REF]: Property Management</t>
  </si>
  <si>
    <t>[REF]: Non Operational Property Management</t>
  </si>
  <si>
    <t>Non-Core ex-ante</t>
  </si>
  <si>
    <t>Stand Alone Funding</t>
  </si>
  <si>
    <t>Grounds</t>
  </si>
  <si>
    <t>Repairs &amp; Maintenance</t>
  </si>
  <si>
    <t>Catering</t>
  </si>
  <si>
    <t>Cleaning</t>
  </si>
  <si>
    <t>Front of House (inc security, reception, porters)</t>
  </si>
  <si>
    <t>Leavers</t>
  </si>
  <si>
    <t>Non-Engineering roles</t>
  </si>
  <si>
    <t xml:space="preserve">Operation &amp; maintenance costs for DG </t>
  </si>
  <si>
    <t>[REF]: Operational training including Workforce renewal</t>
  </si>
  <si>
    <t>Workforce Renewal - Total</t>
  </si>
  <si>
    <t>Non WFR operational training - Total</t>
  </si>
  <si>
    <t>Learner costs</t>
  </si>
  <si>
    <t>New recruits</t>
  </si>
  <si>
    <t>Classroom training</t>
  </si>
  <si>
    <t>On the job training</t>
  </si>
  <si>
    <t>Up-skilling</t>
  </si>
  <si>
    <t>Operational refreshers</t>
  </si>
  <si>
    <t>Trainer and course material costs (classroom training)</t>
  </si>
  <si>
    <t>#</t>
  </si>
  <si>
    <t>Numbers of employees undertaking operational training</t>
  </si>
  <si>
    <t>Classroom training days</t>
  </si>
  <si>
    <t>New recruits - recruited in year</t>
  </si>
  <si>
    <t>FTEs</t>
  </si>
  <si>
    <t>Leavers - due to Retirement</t>
  </si>
  <si>
    <t>Leavers due to other reasons than retirement</t>
  </si>
  <si>
    <t>New recruits - recruited in previous years but stillUndergoing initial training programme</t>
  </si>
  <si>
    <t>days</t>
  </si>
  <si>
    <t>[REF]: Finance and Regulation</t>
  </si>
  <si>
    <t>Gross Total</t>
  </si>
  <si>
    <t>Non-Core (Reopener/ Logging up)</t>
  </si>
  <si>
    <t>Wayleaves and Easements/Servitudes: Admin Costs</t>
  </si>
  <si>
    <t>Work Planning, Budgeting, Allocation and Control</t>
  </si>
  <si>
    <t>Wayleaves Payments</t>
  </si>
  <si>
    <t>Non-executive &amp; group directors labour costs &amp; Board meeting costs</t>
  </si>
  <si>
    <t>Management charges from Affiliates of a general non-specific nature</t>
  </si>
  <si>
    <t>Provision of corporate communications/Community Awareness</t>
  </si>
  <si>
    <t>Provision of legal services</t>
  </si>
  <si>
    <t>Provision of company secretarial services</t>
  </si>
  <si>
    <t>(version 1.0)</t>
  </si>
  <si>
    <t>Appendix xx</t>
  </si>
  <si>
    <t>DNO Name:</t>
  </si>
  <si>
    <t>Reporting Year:</t>
  </si>
  <si>
    <t>[Year]</t>
  </si>
  <si>
    <t>Reporting year</t>
  </si>
  <si>
    <t>Unit cost labour + pensions</t>
  </si>
  <si>
    <t>Unit cost labour only</t>
  </si>
  <si>
    <t>Pension costs</t>
  </si>
  <si>
    <t>Labour cost</t>
  </si>
  <si>
    <t>Related Parties</t>
  </si>
  <si>
    <t>DNO Own</t>
  </si>
  <si>
    <t>Total Direct costs</t>
  </si>
  <si>
    <t>[REF]: Full Time Equivalent by Category</t>
  </si>
  <si>
    <t>£000s</t>
  </si>
  <si>
    <t>Number of FTEs</t>
  </si>
  <si>
    <t>Costs per FTE</t>
  </si>
  <si>
    <t>Costs</t>
  </si>
  <si>
    <t xml:space="preserve">Core </t>
  </si>
  <si>
    <t>Contractor Employees</t>
  </si>
  <si>
    <t>Descriptions and pack data</t>
  </si>
  <si>
    <t>Input cells</t>
  </si>
  <si>
    <t>Totals cells (of formula within worksheet)</t>
  </si>
  <si>
    <t>Referencing to other worksheets</t>
  </si>
  <si>
    <t>Check cells</t>
  </si>
  <si>
    <t>No Input</t>
  </si>
  <si>
    <t>DNO Name</t>
  </si>
  <si>
    <t>Referencing to other workbooks</t>
  </si>
  <si>
    <t>Recruitment</t>
  </si>
  <si>
    <t>Training Centre and training admin costs</t>
  </si>
  <si>
    <t>All DG</t>
  </si>
  <si>
    <t>Total DG Capex</t>
  </si>
  <si>
    <t>Check - Disaggregated Gross Costs to Summary Costs</t>
  </si>
  <si>
    <t>Check - Allocation to Total Costs</t>
  </si>
  <si>
    <t>Headcount (HC)</t>
  </si>
  <si>
    <t>HC</t>
  </si>
  <si>
    <t>Up-skilling - Continuation of upskilling training from prior reporting period</t>
  </si>
  <si>
    <t>Non Price Control</t>
  </si>
  <si>
    <t>Infrastructure &amp; Management Costs</t>
  </si>
  <si>
    <t xml:space="preserve">New Assets Operational </t>
  </si>
  <si>
    <t>IT Servers Support/ Services</t>
  </si>
  <si>
    <t>Telecoms Management</t>
  </si>
  <si>
    <t>IT Management</t>
  </si>
  <si>
    <t xml:space="preserve">New Assets Non Operational </t>
  </si>
  <si>
    <t>IT Maintenance and Running Costs</t>
  </si>
  <si>
    <t>Total Infrastructure &amp; Management Costs</t>
  </si>
  <si>
    <t>IT Applications maintenance and running costs</t>
  </si>
  <si>
    <t>IT New Application software and upgrade costs</t>
  </si>
  <si>
    <t>[REF]: Control Centre</t>
  </si>
  <si>
    <t>Outage Planning and Management</t>
  </si>
  <si>
    <t>Real Time Control and Monitoring</t>
  </si>
  <si>
    <t>Dispatch</t>
  </si>
  <si>
    <t>Strategic planning of the distribution network</t>
  </si>
  <si>
    <t>General and Fault level reinforcement</t>
  </si>
  <si>
    <t>Demand connections</t>
  </si>
  <si>
    <t>Relevant Distributed Generation Connections</t>
  </si>
  <si>
    <t>Other Network Investment</t>
  </si>
  <si>
    <t>Connections</t>
  </si>
  <si>
    <t>Non Op Capex</t>
  </si>
  <si>
    <t>Stand Alone Funding (not RAV)</t>
  </si>
  <si>
    <t>System Mapping - Cartographical</t>
  </si>
  <si>
    <t>Atypicals Non Sev Weather not RAV</t>
  </si>
  <si>
    <t>Sole Use Assets</t>
  </si>
  <si>
    <t>Unmetered Connections</t>
  </si>
  <si>
    <t>Post 2005 DG Connecions</t>
  </si>
  <si>
    <t>Non Activity Based costs</t>
  </si>
  <si>
    <t>Sum of all properties less than £0.5m</t>
  </si>
  <si>
    <t>ADMIN</t>
  </si>
  <si>
    <t>MEMO</t>
  </si>
  <si>
    <t>Clerical Support</t>
  </si>
  <si>
    <t>Engineers</t>
  </si>
  <si>
    <t xml:space="preserve">Craftsperson </t>
  </si>
  <si>
    <t xml:space="preserve">Check </t>
  </si>
  <si>
    <t>Network Investment Costs (RAV)</t>
  </si>
  <si>
    <t>DISAGGREGATED</t>
  </si>
  <si>
    <t>DPCR 4 Demand Connections</t>
  </si>
  <si>
    <t>Net Costs</t>
  </si>
  <si>
    <t>On The Job Training Days</t>
  </si>
  <si>
    <t>CEO etc - Other</t>
  </si>
  <si>
    <t>[REF]: Navigation</t>
  </si>
  <si>
    <t>Check to C1 Cost Matrix</t>
  </si>
  <si>
    <t>Check - Disaggregated Net Costs to C1 Cost Matrix</t>
  </si>
  <si>
    <t xml:space="preserve">Check to C1 Cost Matrix </t>
  </si>
  <si>
    <t>Property Mgt - Other (inc postage, reprographics)</t>
  </si>
  <si>
    <t>Network Cost and Volume Data</t>
  </si>
  <si>
    <t>Third party employees</t>
  </si>
  <si>
    <t>Major Incidents &amp; Emergency Planning</t>
  </si>
  <si>
    <t>Total Net Costs</t>
  </si>
  <si>
    <t>Cost recoveries</t>
  </si>
  <si>
    <t>Customer Contributions</t>
  </si>
  <si>
    <t>Total Gross Costs</t>
  </si>
  <si>
    <t>By Cost Type</t>
  </si>
  <si>
    <t>Number of Electronic Vehicle Charging Points installed</t>
  </si>
  <si>
    <t>[REF]: Checks Summary Sheet</t>
  </si>
  <si>
    <t>[REF]: Network Design and Engineering</t>
  </si>
  <si>
    <t>[REF]: IT &amp; Telecoms</t>
  </si>
  <si>
    <t>[REF]: Materials provided by contractors</t>
  </si>
  <si>
    <t>[REF]: Indirects in contractors</t>
  </si>
  <si>
    <t>[REF]: Worst Served Customers</t>
  </si>
  <si>
    <t>[DNO]</t>
  </si>
  <si>
    <t>33kV &amp; 66kV</t>
  </si>
  <si>
    <t>Undergrounding Activity Under DPCR5 Allowance</t>
  </si>
  <si>
    <t>same as cell B6</t>
  </si>
  <si>
    <t>same as cell B7</t>
  </si>
  <si>
    <t>same as cell B8</t>
  </si>
  <si>
    <t>same as cell B9</t>
  </si>
  <si>
    <t>same as cell B10</t>
  </si>
  <si>
    <t>same as cell B11</t>
  </si>
  <si>
    <t>same as cell B12</t>
  </si>
  <si>
    <t>same as cell B13</t>
  </si>
  <si>
    <t>same as cell B14</t>
  </si>
  <si>
    <t>same as cell B15</t>
  </si>
  <si>
    <t>same as cell B16</t>
  </si>
  <si>
    <t>same as cell B17</t>
  </si>
  <si>
    <t>same as cell B18</t>
  </si>
  <si>
    <t>same as cell B19</t>
  </si>
  <si>
    <t>same as cell B20</t>
  </si>
  <si>
    <t>same as cell B21</t>
  </si>
  <si>
    <t>same as cell B22</t>
  </si>
  <si>
    <t>same as cell B23</t>
  </si>
  <si>
    <t>same as cell B24</t>
  </si>
  <si>
    <t>same as cell B25</t>
  </si>
  <si>
    <t>same as cell B26</t>
  </si>
  <si>
    <t>same as cell B27</t>
  </si>
  <si>
    <t>same as cell B28</t>
  </si>
  <si>
    <t>same as cell B29</t>
  </si>
  <si>
    <t>same as cell B30</t>
  </si>
  <si>
    <t>same as cell B31</t>
  </si>
  <si>
    <t>same as cell B32</t>
  </si>
  <si>
    <t>same as cell B33</t>
  </si>
  <si>
    <t>same as cell B34</t>
  </si>
  <si>
    <t>same as cell B35</t>
  </si>
  <si>
    <t>same as cell B36</t>
  </si>
  <si>
    <t>same as cell B37</t>
  </si>
  <si>
    <t>same as cell B38</t>
  </si>
  <si>
    <t>same as cell B39</t>
  </si>
  <si>
    <t>same as cell B40</t>
  </si>
  <si>
    <t>Check:</t>
  </si>
  <si>
    <t>Atypicals Non Sev Weather (Non Price Control)</t>
  </si>
  <si>
    <t>DG network unavailability (MWh)</t>
  </si>
  <si>
    <t>Pre-2005 DG - MW</t>
  </si>
  <si>
    <t>Pre-2005 DG - No of projects</t>
  </si>
  <si>
    <t>Pre-2005 charged DG - MW</t>
  </si>
  <si>
    <t>Pre-2005 charged DG - No of projects</t>
  </si>
  <si>
    <t>Post-2005 DG:</t>
  </si>
  <si>
    <t>Total - No. of projects</t>
  </si>
  <si>
    <t>Total - MW</t>
  </si>
  <si>
    <t>Projects</t>
  </si>
  <si>
    <t>MW</t>
  </si>
  <si>
    <t>[REF]: Operational Training (inc. Workforce renewal) non-Cost Data</t>
  </si>
  <si>
    <t>Enter 1st Designated Area name here &gt;&gt;</t>
  </si>
  <si>
    <t>Enter 2nd Designated Area name here &gt;&gt;</t>
  </si>
  <si>
    <t>Enter 3rd Designated Area name here &gt;&gt;</t>
  </si>
  <si>
    <t>Enter 4th Designated Area name here &gt;&gt;</t>
  </si>
  <si>
    <t>Enter 5th Designated Area name here &gt;&gt;</t>
  </si>
  <si>
    <t>Enter 6th Designated Area name here &gt;&gt;</t>
  </si>
  <si>
    <t>Enter 7th Designated Area name here &gt;&gt;</t>
  </si>
  <si>
    <t>Enter 8th Designated Area name here &gt;&gt;</t>
  </si>
  <si>
    <t>Enter 9th Designated Area name here &gt;&gt;</t>
  </si>
  <si>
    <t>Enter 10th Designated Area name here &gt;&gt;</t>
  </si>
  <si>
    <t>Enter 11th Designated Area name here &gt;&gt;</t>
  </si>
  <si>
    <t>Enter 12th Designated Area name here &gt;&gt;</t>
  </si>
  <si>
    <t>Enter 13th Designated Area name here &gt;&gt;</t>
  </si>
  <si>
    <t>Enter 14th Designated Area name here &gt;&gt;</t>
  </si>
  <si>
    <t>Enter 15th Designated Area name here &gt;&gt;</t>
  </si>
  <si>
    <t>Enter 16th Designated Area name here &gt;&gt;</t>
  </si>
  <si>
    <t>Enter 17th Designated Area name here &gt;&gt;</t>
  </si>
  <si>
    <t>Enter 18th Designated Area name here &gt;&gt;</t>
  </si>
  <si>
    <t>Enter 19th Designated Area name here &gt;&gt;</t>
  </si>
  <si>
    <t>Enter 20th Designated Area name here &gt;&gt;</t>
  </si>
  <si>
    <t>Enter 21th Designated Area name here &gt;&gt;</t>
  </si>
  <si>
    <t>Enter 22th Designated Area name here &gt;&gt;</t>
  </si>
  <si>
    <t>Enter 23th Designated Area name here &gt;&gt;</t>
  </si>
  <si>
    <t>Enter 24th Designated Area name here &gt;&gt;</t>
  </si>
  <si>
    <t>Enter 25th Designated Area name here &gt;&gt;</t>
  </si>
  <si>
    <t>Enter 26th Designated Area name here &gt;&gt;</t>
  </si>
  <si>
    <t>Enter 27th Designated Area name here &gt;&gt;</t>
  </si>
  <si>
    <t>Enter 28th Designated Area name here &gt;&gt;</t>
  </si>
  <si>
    <t>Enter 29th Designated Area name here &gt;&gt;</t>
  </si>
  <si>
    <t>Enter 30th Designated Area name here &gt;&gt;</t>
  </si>
  <si>
    <t>Enter 31st Designated Area name here &gt;&gt;</t>
  </si>
  <si>
    <t>Enter 32nd Designated Area name here &gt;&gt;</t>
  </si>
  <si>
    <t>Enter 33rd Designated Area name here &gt;&gt;</t>
  </si>
  <si>
    <t>Enter 34th Designated Area name here &gt;&gt;</t>
  </si>
  <si>
    <t>Enter 35th Designated Area name here &gt;&gt;</t>
  </si>
  <si>
    <t>Undergrounding inside of Designated Areas under undergrounding scheme - 
cost of OHL removed under DPCR4 allowance (£m)</t>
  </si>
  <si>
    <t>Undergrounding inside of Designated Areas under undergrounding scheme - 
UG cables installed (km)</t>
  </si>
  <si>
    <t>Undergrounding inside of Designated Areas under undergrounding scheme - cost by voltage (£m)</t>
  </si>
  <si>
    <t>Undergrounding outside of Designated Areas - 
UG cables installed (km)</t>
  </si>
  <si>
    <t>Undergrounding outside of Designated Areas under undergrounding scheme - cost by voltage (£m)</t>
  </si>
  <si>
    <t>DA2</t>
  </si>
  <si>
    <t>DA3</t>
  </si>
  <si>
    <t>DA4</t>
  </si>
  <si>
    <t>DA5</t>
  </si>
  <si>
    <t>DA6</t>
  </si>
  <si>
    <t>DA7</t>
  </si>
  <si>
    <t>DA8</t>
  </si>
  <si>
    <t>DA9</t>
  </si>
  <si>
    <t>DA10</t>
  </si>
  <si>
    <t>DA11</t>
  </si>
  <si>
    <t>DA12</t>
  </si>
  <si>
    <t>DA13</t>
  </si>
  <si>
    <t>DA14</t>
  </si>
  <si>
    <t>DA15</t>
  </si>
  <si>
    <t>DA16</t>
  </si>
  <si>
    <t>DA17</t>
  </si>
  <si>
    <t>DA18</t>
  </si>
  <si>
    <t>DA19</t>
  </si>
  <si>
    <t>DA20</t>
  </si>
  <si>
    <t>DA21</t>
  </si>
  <si>
    <t>DA22</t>
  </si>
  <si>
    <t>DA23</t>
  </si>
  <si>
    <t>DA24</t>
  </si>
  <si>
    <t>DA25</t>
  </si>
  <si>
    <t>DA26</t>
  </si>
  <si>
    <t>DA27</t>
  </si>
  <si>
    <t>DA28</t>
  </si>
  <si>
    <t>DA29</t>
  </si>
  <si>
    <t>DA30</t>
  </si>
  <si>
    <t>DA31</t>
  </si>
  <si>
    <t>DA32</t>
  </si>
  <si>
    <t>DA33</t>
  </si>
  <si>
    <t>DA34</t>
  </si>
  <si>
    <t>DA35</t>
  </si>
  <si>
    <t>DA1</t>
  </si>
  <si>
    <t>Identification and Implementation of Improvement Initiatives</t>
  </si>
  <si>
    <t>[REF]:  Undergrounding in Designated Areas</t>
  </si>
  <si>
    <t>Element of connection that is subject to the apportionment rules</t>
  </si>
  <si>
    <t xml:space="preserve">OHL Removed in DPCR5 under DPCR4 allowance </t>
  </si>
  <si>
    <t xml:space="preserve">OHL inside Designated Areas at end of year (km) </t>
  </si>
  <si>
    <t>Undergrounding inside of Designated Areas under undergrounding scheme - OHL - km removed during year</t>
  </si>
  <si>
    <t>Undergrounding outside of Designated Areas - OHL - km removed during year</t>
  </si>
  <si>
    <t>Undergrounding inside of Designated Areas under undergrounding scheme - 
OHL removed (km) in DPCR5 under DPCR4 allowance</t>
  </si>
  <si>
    <t>WMID</t>
  </si>
  <si>
    <t>EMID</t>
  </si>
  <si>
    <t>ENWL</t>
  </si>
  <si>
    <t>NEDL</t>
  </si>
  <si>
    <t>YEDL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</si>
  <si>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</si>
  <si>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</si>
  <si>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</si>
  <si>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</si>
  <si>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</si>
  <si>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</si>
  <si>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</si>
  <si>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</si>
  <si>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</si>
  <si>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See Cost and Volumes tab C37 - Finance and Regulation</t>
  </si>
  <si>
    <t>Streetworks Cost type</t>
  </si>
  <si>
    <t>See CM15 -Streetworks</t>
  </si>
  <si>
    <t>[REF]: Streetworks</t>
  </si>
  <si>
    <t>Activity Volumes</t>
  </si>
  <si>
    <t>Total Direct Costs</t>
  </si>
  <si>
    <t>Permits, Notifications, Inspections and Penalties (ALL PAID INITIALLY BY THE DNO)</t>
  </si>
  <si>
    <t>DPCR4</t>
  </si>
  <si>
    <t>Permits</t>
  </si>
  <si>
    <t>Connection project which has no element subject to the apportionment rules</t>
  </si>
  <si>
    <t>Network Investment</t>
  </si>
  <si>
    <t>Network Operating Costs associated with planned  and capital work</t>
  </si>
  <si>
    <t>Network Operating Costs associated with unplanned fault work</t>
  </si>
  <si>
    <t>Permitting Penalties</t>
  </si>
  <si>
    <t>Notifications</t>
  </si>
  <si>
    <t>Notification penalties</t>
  </si>
  <si>
    <t>Sample and Investigatory Inspections</t>
  </si>
  <si>
    <t>Inspections Penalties</t>
  </si>
  <si>
    <t>Permits, Notifications, Inspections and Penalties (ALL PAID FOR INITIALLY BY THE DNO)</t>
  </si>
  <si>
    <t>Income from Permits</t>
  </si>
  <si>
    <t>Income from permits - from connectee</t>
  </si>
  <si>
    <t>Recovered from the Price Control</t>
  </si>
  <si>
    <t>Income from Contractors</t>
  </si>
  <si>
    <t>Overstay Fines</t>
  </si>
  <si>
    <t>Quantity of Other Costs - Payments (All paid for initially by the DNO)</t>
  </si>
  <si>
    <t>Lane Rentals</t>
  </si>
  <si>
    <t>Congestion Charges</t>
  </si>
  <si>
    <t>Total Net expenditure on Notifications, Inspections, Penalties and Other Payments</t>
  </si>
  <si>
    <t>Notifications, Inspections, Penalties and Other Payments</t>
  </si>
  <si>
    <t>Other Costs - Admin and Set-Up Costs</t>
  </si>
  <si>
    <t>Streetworks Admin Costs</t>
  </si>
  <si>
    <t>Streetworks Incremental Admin associated with Permitting</t>
  </si>
  <si>
    <t>Streetworks Incremental Admin Costs associated with Permitting</t>
  </si>
  <si>
    <t>Streetworks Set-Up Costs</t>
  </si>
  <si>
    <t>Permitting Condition Costs</t>
  </si>
  <si>
    <t>Streetworks Admin, Set-Up Costs and Permitting Condition Costs</t>
  </si>
  <si>
    <t>Total Net Costs inc all payments and Admin and Set-Up Costs</t>
  </si>
  <si>
    <t>Permitting Reopener Costs</t>
  </si>
  <si>
    <t>Permitting Costs</t>
  </si>
  <si>
    <t>Contractor Penalties</t>
  </si>
  <si>
    <t>Penalties Relating To Contractors (Those Penalties that are charged directly to the contractors working on behalf of the DNO)</t>
  </si>
  <si>
    <t>Penalties relating to contractors</t>
  </si>
  <si>
    <t>Streetworks - Cost Type</t>
  </si>
  <si>
    <t>Check</t>
  </si>
  <si>
    <t xml:space="preserve">Telecoms - Telecontrol </t>
  </si>
  <si>
    <t xml:space="preserve">Telecoms - Network </t>
  </si>
  <si>
    <t xml:space="preserve">IT Lan Support / Services  </t>
  </si>
  <si>
    <t xml:space="preserve">IT Environmental Control Systems </t>
  </si>
  <si>
    <t xml:space="preserve">IT Clients Support/ services  </t>
  </si>
  <si>
    <t>Total IT costs</t>
  </si>
  <si>
    <t>Total Telecoms costs</t>
  </si>
  <si>
    <t>Total IT &amp; Telecoms Costs</t>
  </si>
  <si>
    <t>IT Applications Costs</t>
  </si>
  <si>
    <t>Total IT Applications Costs</t>
  </si>
  <si>
    <t>Check - Total 'New Assets Operational' to C1 Cost Matrix (Core Capex Operational IT&amp;T column)</t>
  </si>
  <si>
    <t>Check - Total 'New Assets Non Operational' to C35 Non-Op Capex (IT &amp; Telecoms row)</t>
  </si>
  <si>
    <t>Check - Total 'IT Maintenance &amp; Running Costs' to C1 Cost Matrix (Indirects IT&amp;T column)</t>
  </si>
  <si>
    <t>Total IT &amp; Telecoms Gross Costs</t>
  </si>
  <si>
    <t>CM1 -Network Des &amp; Eng (DISAG)</t>
  </si>
  <si>
    <t>CM2 - Eng Mgt and CS (DISAG)</t>
  </si>
  <si>
    <t>CM3 -Control Centre (DISAG)</t>
  </si>
  <si>
    <t>CM4 -Op Training -Cost (DISAG)</t>
  </si>
  <si>
    <t>CM6 - Property Mgt (DISAG)</t>
  </si>
  <si>
    <t>CM8 - CEO etc (DISAG)</t>
  </si>
  <si>
    <t>CM10 - IT&amp;T Memo</t>
  </si>
  <si>
    <t>CM15 - Streetworks</t>
  </si>
  <si>
    <t>CM19 - EV Charging Points</t>
  </si>
  <si>
    <t>CM20 - Undergrounding Des areas</t>
  </si>
  <si>
    <t xml:space="preserve">Connection project </t>
  </si>
  <si>
    <t>[REF]: Metal Theft and Vandalism</t>
  </si>
  <si>
    <t>DPCR6</t>
  </si>
  <si>
    <t>DPCR7</t>
  </si>
  <si>
    <t>Annual Unit Cost</t>
  </si>
  <si>
    <t>Multi-Year Average Unit Cost</t>
  </si>
  <si>
    <t>2 year</t>
  </si>
  <si>
    <t>3 year</t>
  </si>
  <si>
    <t>4 year</t>
  </si>
  <si>
    <t>2011-2012</t>
  </si>
  <si>
    <t>2011-2013</t>
  </si>
  <si>
    <t>2011-2014</t>
  </si>
  <si>
    <t>2011-2015</t>
  </si>
  <si>
    <t>Category</t>
  </si>
  <si>
    <t>Units</t>
  </si>
  <si>
    <t>£k/unit</t>
  </si>
  <si>
    <t>Underground Cables</t>
  </si>
  <si>
    <t>O/H lines</t>
  </si>
  <si>
    <t>Distribution Substations</t>
  </si>
  <si>
    <t>Other Substations</t>
  </si>
  <si>
    <t>Risk Mitigation/other</t>
  </si>
  <si>
    <t>Inspections</t>
  </si>
  <si>
    <t>Number of sites inspected</t>
  </si>
  <si>
    <t>O/H Lines</t>
  </si>
  <si>
    <t>Substations</t>
  </si>
  <si>
    <t>Anti Theft Security Enhancements</t>
  </si>
  <si>
    <t xml:space="preserve">Number of sites </t>
  </si>
  <si>
    <t>Substation site security</t>
  </si>
  <si>
    <t>Task force liaison utilities and emergency services</t>
  </si>
  <si>
    <t>Theft of stock</t>
  </si>
  <si>
    <t>Impact</t>
  </si>
  <si>
    <t>Claims &amp; Compensation</t>
  </si>
  <si>
    <t>Number of guaranteed standards/ex-gratia payments</t>
  </si>
  <si>
    <t>Incentive Rate</t>
  </si>
  <si>
    <t>Financial impact</t>
  </si>
  <si>
    <t>CI</t>
  </si>
  <si>
    <t>Number of interruptions per 100 connected customers</t>
  </si>
  <si>
    <t>CML</t>
  </si>
  <si>
    <t>Minutes lost per connected customer</t>
  </si>
  <si>
    <t>[REF]: Smart Meters</t>
  </si>
  <si>
    <t>LV Services (excluding cut out incidents)</t>
  </si>
  <si>
    <t>Overhead replacement required</t>
  </si>
  <si>
    <t>Underground replacement required</t>
  </si>
  <si>
    <t>LV Services</t>
  </si>
  <si>
    <t>Repairs and Maintenance</t>
  </si>
  <si>
    <t xml:space="preserve">Smart Meters - Total </t>
  </si>
  <si>
    <t>See table C6 In Cost &amp; Volumes Pack</t>
  </si>
  <si>
    <t>CM14 - Property Cost 2010</t>
  </si>
  <si>
    <t>CM14 - Property Cost 2011</t>
  </si>
  <si>
    <t>CM14 - Property Cost 2012</t>
  </si>
  <si>
    <t>CM14 - Property Cost 2013</t>
  </si>
  <si>
    <t>CM14 - Property Cost 2014</t>
  </si>
  <si>
    <t>CM14 - Property Cost 2015</t>
  </si>
  <si>
    <t>Connection project which has an element subject to the apportionment rules</t>
  </si>
  <si>
    <t>Projects with expenditure in DPCR5</t>
  </si>
  <si>
    <t>No.</t>
  </si>
  <si>
    <t>Start of Reference period</t>
  </si>
  <si>
    <t>Year  Project completed</t>
  </si>
  <si>
    <t>Scheme id (project number)</t>
  </si>
  <si>
    <t>Feeder Name/Ref</t>
  </si>
  <si>
    <t>Type of scheme (brief description of work done)</t>
  </si>
  <si>
    <t>Customer Information</t>
  </si>
  <si>
    <t>Number of higher voltage Customers Interrupted in WSC reference period</t>
  </si>
  <si>
    <t>Number of higher voltage Customers Interrupted post scheme completion</t>
  </si>
  <si>
    <t>Costs (£k)</t>
  </si>
  <si>
    <t>Revenue Recovery</t>
  </si>
  <si>
    <t>Number of worst served customers on feeder</t>
  </si>
  <si>
    <t>Number of worst served customers expected to benefit from the scheme</t>
  </si>
  <si>
    <t>3 yr total</t>
  </si>
  <si>
    <t>% improvement scheme (post scheme actual vs reference period)</t>
  </si>
  <si>
    <t>Improvement qualifies for revenue recovery</t>
  </si>
  <si>
    <t>Total
DPCR5</t>
  </si>
  <si>
    <t>Year of request for revenue recovery</t>
  </si>
  <si>
    <t>Revenue recovery year</t>
  </si>
  <si>
    <t>Total cost of schemes meeting improvement requirement (£k)</t>
  </si>
  <si>
    <t>Customers benefitting</t>
  </si>
  <si>
    <t>Average cost per customer (£)</t>
  </si>
  <si>
    <t>Number of HV+ Incidents within the reference period</t>
  </si>
  <si>
    <t>Number of HV+ incidents post scheme completion</t>
  </si>
  <si>
    <t>Calculated number of customers interrupted in reference period</t>
  </si>
  <si>
    <t>Primary Name</t>
  </si>
  <si>
    <t>Feeder (Name/Ref)</t>
  </si>
  <si>
    <t>Secondary Substation (name)/Customer Details</t>
  </si>
  <si>
    <t>Secondary Substation Ref/customer ref</t>
  </si>
  <si>
    <t>Number of Worst Served Customers on Substation</t>
  </si>
  <si>
    <t>Number of Customers expected to Benefit</t>
  </si>
  <si>
    <t xml:space="preserve">Costs per WSC benefitting from scheme (£)
</t>
  </si>
  <si>
    <t>Performance Assessment</t>
  </si>
  <si>
    <t>Calculated number of customers interrupted post scheme completion</t>
  </si>
  <si>
    <t>Value for revenue recovery (less than £1k per cust) (£k)</t>
  </si>
  <si>
    <t>Circuit Reference Number</t>
  </si>
  <si>
    <t>2009/10</t>
  </si>
  <si>
    <t>2010/11</t>
  </si>
  <si>
    <t>2011/12</t>
  </si>
  <si>
    <t>2012/13</t>
  </si>
  <si>
    <t>2013/14</t>
  </si>
  <si>
    <t>2014/15</t>
  </si>
  <si>
    <t xml:space="preserve">CM10 - IT&amp;T Memo (New Assets Operational) </t>
  </si>
  <si>
    <t xml:space="preserve">CM10 - IT&amp;T Memo (New Assets Non Operational) </t>
  </si>
  <si>
    <t>CM10 - IT&amp;T Memo (IT Maintenance &amp; Running Costs)</t>
  </si>
  <si>
    <t>Total 'New Assets Operational' to C1 Cost Matrix (Core Capex Operational IT&amp;T column)</t>
  </si>
  <si>
    <t>Total 'New Assets Non Operational' to C35 Non-Op Capex (IT &amp; Telecoms row)</t>
  </si>
  <si>
    <t>Total 'IT Maintenance &amp; Running Costs' to C1 Cost Matrix (Indirects IT&amp;T column)</t>
  </si>
  <si>
    <t>Gross Costs (Check to C1 Cost Matrix)</t>
  </si>
  <si>
    <t>Strategic Network Business Plan Development and Implementation</t>
  </si>
  <si>
    <t>Customer Contributions: Streetworks</t>
  </si>
  <si>
    <t>Streetworks Admin</t>
  </si>
  <si>
    <t>Project Details</t>
  </si>
  <si>
    <t>[REF]: Electronic/Electric Vehicle Charging Point</t>
  </si>
  <si>
    <t xml:space="preserve">Craftspersons </t>
  </si>
  <si>
    <t>Unplanned number of customers interrupted</t>
  </si>
  <si>
    <t>Minimum number of high voltage interruptions in any one year</t>
  </si>
  <si>
    <t>Total number of high voltage interruptions in 3-year period</t>
  </si>
  <si>
    <t>5 or more</t>
  </si>
  <si>
    <t>10 high voltage interruptions in the three year period</t>
  </si>
  <si>
    <t>11 high voltage interruptions in the three year period</t>
  </si>
  <si>
    <t>12 high voltage interruptions in the three year period</t>
  </si>
  <si>
    <t>13 high voltage interruptions in the three year period</t>
  </si>
  <si>
    <t>14 high voltage interruptions in the three year period</t>
  </si>
  <si>
    <t>15 high voltage interruptions in the three year period</t>
  </si>
  <si>
    <t>16 high voltage interruptions in the three year period</t>
  </si>
  <si>
    <t>17 high voltage interruptions in the three year period</t>
  </si>
  <si>
    <t>18 high voltage interruptions in the three year period</t>
  </si>
  <si>
    <t>19 high voltage interruptions in the three year period</t>
  </si>
  <si>
    <t>20 or more high voltage interruptions in the three year period</t>
  </si>
  <si>
    <t>Reference Period</t>
  </si>
  <si>
    <t>&lt;-----------&gt;</t>
  </si>
  <si>
    <t>2008/09</t>
  </si>
  <si>
    <t>Worst Served Customers in year</t>
  </si>
  <si>
    <t>Streetworks - Single Works</t>
  </si>
  <si>
    <t>Streetworks - Works</t>
  </si>
  <si>
    <t>Streetworks - Multiple Works</t>
  </si>
  <si>
    <t>Corporate Communications/Community Awareness</t>
  </si>
  <si>
    <t>Site Security</t>
  </si>
  <si>
    <t>Metal Theft Remedial works</t>
  </si>
  <si>
    <t>Number of thefts</t>
  </si>
  <si>
    <t>(Memo and Disaggregated Pack)</t>
  </si>
  <si>
    <t>Asbestos management</t>
  </si>
  <si>
    <t>Meter positions</t>
  </si>
  <si>
    <t>Cut Outs</t>
  </si>
  <si>
    <t>Cut Out Fuses Only</t>
  </si>
  <si>
    <t>Meters</t>
  </si>
  <si>
    <t>Other Occurences (Not Affecting Power System Voltage Equipment)</t>
  </si>
  <si>
    <t>Power System Voltage Equipment/No Unplanned Incident</t>
  </si>
  <si>
    <t>Others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</si>
</sst>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43" formatCode="_-* #,##0.00_-;\-* #,##0.00_-;_-* &quot;-&quot;??_-;_-@_-"/>
    <numFmt numFmtId="164" formatCode="#,##0.0;[Red]\-#,##0.0;\-"/>
    <numFmt numFmtId="165" formatCode="#,##0.00;[Red]\-#,##0.00;\-"/>
    <numFmt numFmtId="166" formatCode="0.0"/>
    <numFmt numFmtId="167" formatCode="#,##0.000_);\(#,##0.000\);\-"/>
    <numFmt numFmtId="168" formatCode="0.0%"/>
    <numFmt numFmtId="169" formatCode="#,##0;[Red]\-#,##0;\-"/>
    <numFmt numFmtId="170" formatCode="_-&quot;£&quot;* #,##0.0_-;\-&quot;£&quot;* #,##0.0_-;_-&quot;£&quot;* &quot;-&quot;??_-;_-@_-"/>
  </numFmts>
  <fonts count="60">
    <font>
      <sz val="10"/>
      <color theme="1"/>
      <name val="Verdana"/>
      <family val="2"/>
    </font>
    <font>
      <sz val="10"/>
      <color indexed="8"/>
      <name val="Verdana"/>
      <family val="2"/>
    </font>
    <font>
      <sz val="10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sz val="11"/>
      <name val="CG Omega"/>
      <family val="2"/>
    </font>
    <font>
      <b/>
      <sz val="10"/>
      <name val="Arial"/>
      <family val="2"/>
    </font>
    <font>
      <sz val="11"/>
      <name val="Verdana"/>
      <family val="2"/>
    </font>
    <font>
      <b/>
      <sz val="11"/>
      <name val="Verdana"/>
      <family val="2"/>
    </font>
    <font>
      <sz val="11"/>
      <color indexed="12"/>
      <name val="Verdana"/>
      <family val="2"/>
    </font>
    <font>
      <b/>
      <sz val="10"/>
      <name val="CG Omega"/>
      <family val="2"/>
    </font>
    <font>
      <sz val="10"/>
      <name val="CG Omega"/>
    </font>
    <font>
      <sz val="11"/>
      <name val="CG Omega"/>
    </font>
    <font>
      <b/>
      <sz val="18"/>
      <name val="Verdana"/>
      <family val="2"/>
    </font>
    <font>
      <b/>
      <sz val="2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u/>
      <sz val="7.7"/>
      <color indexed="12"/>
      <name val="CG Omeg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2"/>
      <color indexed="8"/>
      <name val="Verdana"/>
      <family val="2"/>
    </font>
    <font>
      <sz val="10"/>
      <color indexed="51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u/>
      <sz val="10"/>
      <color theme="10"/>
      <name val="Verdana"/>
      <family val="2"/>
    </font>
    <font>
      <u/>
      <sz val="8.5"/>
      <color theme="10"/>
      <name val="Verdana"/>
      <family val="2"/>
    </font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2"/>
      <color theme="1"/>
      <name val="Verdana"/>
      <family val="2"/>
    </font>
    <font>
      <b/>
      <sz val="10"/>
      <color rgb="FFFF0000"/>
      <name val="Verdana"/>
      <family val="2"/>
    </font>
    <font>
      <b/>
      <sz val="12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  <font>
      <b/>
      <sz val="16"/>
      <color rgb="FFFF0000"/>
      <name val="Verdana"/>
      <family val="2"/>
    </font>
    <font>
      <b/>
      <sz val="18"/>
      <color theme="1"/>
      <name val="Verdana"/>
      <family val="2"/>
    </font>
    <font>
      <sz val="10"/>
      <color rgb="FF000000"/>
      <name val="Verdana"/>
      <family val="2"/>
    </font>
    <font>
      <b/>
      <sz val="12"/>
      <color theme="0"/>
      <name val="Verdana"/>
      <family val="2"/>
    </font>
    <font>
      <b/>
      <sz val="14"/>
      <name val="Verdana"/>
      <family val="2"/>
    </font>
    <font>
      <b/>
      <sz val="11"/>
      <name val="CG Omega"/>
    </font>
    <font>
      <sz val="10"/>
      <color indexed="12"/>
      <name val="Verdana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10"/>
      <color theme="0"/>
      <name val="Verdana"/>
      <family val="2"/>
    </font>
    <font>
      <sz val="10"/>
      <color theme="0"/>
      <name val="CG Omega"/>
    </font>
  </fonts>
  <fills count="5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47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33CC33"/>
        <bgColor indexed="64"/>
      </patternFill>
    </fill>
    <fill>
      <patternFill patternType="darkUp">
        <fgColor theme="0" tint="-0.1499679555650502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darkUp">
        <fgColor indexed="22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11">
    <xf numFmtId="0" fontId="0" fillId="0" borderId="0"/>
    <xf numFmtId="0" fontId="2" fillId="0" borderId="0"/>
    <xf numFmtId="0" fontId="8" fillId="0" borderId="0"/>
    <xf numFmtId="0" fontId="15" fillId="0" borderId="0"/>
    <xf numFmtId="0" fontId="8" fillId="0" borderId="0"/>
    <xf numFmtId="0" fontId="2" fillId="0" borderId="0"/>
    <xf numFmtId="0" fontId="2" fillId="0" borderId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9" borderId="0" applyNumberFormat="0" applyBorder="0" applyAlignment="0" applyProtection="0"/>
    <xf numFmtId="0" fontId="22" fillId="20" borderId="0" applyNumberFormat="0" applyBorder="0" applyAlignment="0" applyProtection="0"/>
    <xf numFmtId="0" fontId="22" fillId="13" borderId="0" applyNumberFormat="0" applyBorder="0" applyAlignment="0" applyProtection="0"/>
    <xf numFmtId="0" fontId="23" fillId="2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8" fillId="0" borderId="0"/>
    <xf numFmtId="0" fontId="37" fillId="0" borderId="0"/>
    <xf numFmtId="0" fontId="8" fillId="0" borderId="0"/>
    <xf numFmtId="0" fontId="2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4" fontId="37" fillId="38" borderId="1">
      <alignment vertical="center"/>
    </xf>
    <xf numFmtId="164" fontId="1" fillId="28" borderId="1">
      <alignment vertical="center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4" fontId="28" fillId="25" borderId="2" applyNumberFormat="0" applyProtection="0">
      <alignment vertical="center"/>
    </xf>
    <xf numFmtId="4" fontId="29" fillId="25" borderId="2" applyNumberFormat="0" applyProtection="0">
      <alignment vertical="center"/>
    </xf>
    <xf numFmtId="4" fontId="28" fillId="25" borderId="2" applyNumberFormat="0" applyProtection="0">
      <alignment horizontal="left" vertical="center" indent="1"/>
    </xf>
    <xf numFmtId="0" fontId="28" fillId="25" borderId="2" applyNumberFormat="0" applyProtection="0">
      <alignment horizontal="left" vertical="top" indent="1"/>
    </xf>
    <xf numFmtId="4" fontId="28" fillId="30" borderId="0" applyNumberFormat="0" applyProtection="0">
      <alignment horizontal="left" vertical="center" indent="1"/>
    </xf>
    <xf numFmtId="4" fontId="30" fillId="2" borderId="2" applyNumberFormat="0" applyProtection="0">
      <alignment horizontal="right" vertical="center"/>
    </xf>
    <xf numFmtId="4" fontId="30" fillId="4" borderId="2" applyNumberFormat="0" applyProtection="0">
      <alignment horizontal="right" vertical="center"/>
    </xf>
    <xf numFmtId="4" fontId="30" fillId="11" borderId="2" applyNumberFormat="0" applyProtection="0">
      <alignment horizontal="right" vertical="center"/>
    </xf>
    <xf numFmtId="4" fontId="30" fillId="6" borderId="2" applyNumberFormat="0" applyProtection="0">
      <alignment horizontal="right" vertical="center"/>
    </xf>
    <xf numFmtId="4" fontId="30" fillId="7" borderId="2" applyNumberFormat="0" applyProtection="0">
      <alignment horizontal="right" vertical="center"/>
    </xf>
    <xf numFmtId="4" fontId="30" fillId="19" borderId="2" applyNumberFormat="0" applyProtection="0">
      <alignment horizontal="right" vertical="center"/>
    </xf>
    <xf numFmtId="4" fontId="30" fillId="15" borderId="2" applyNumberFormat="0" applyProtection="0">
      <alignment horizontal="right" vertical="center"/>
    </xf>
    <xf numFmtId="4" fontId="30" fillId="31" borderId="2" applyNumberFormat="0" applyProtection="0">
      <alignment horizontal="right" vertical="center"/>
    </xf>
    <xf numFmtId="4" fontId="30" fillId="5" borderId="2" applyNumberFormat="0" applyProtection="0">
      <alignment horizontal="right" vertical="center"/>
    </xf>
    <xf numFmtId="4" fontId="28" fillId="32" borderId="3" applyNumberFormat="0" applyProtection="0">
      <alignment horizontal="left" vertical="center" indent="1"/>
    </xf>
    <xf numFmtId="4" fontId="30" fillId="33" borderId="0" applyNumberFormat="0" applyProtection="0">
      <alignment horizontal="left" vertical="center" indent="1"/>
    </xf>
    <xf numFmtId="4" fontId="31" fillId="34" borderId="0" applyNumberFormat="0" applyProtection="0">
      <alignment horizontal="left" vertical="center" indent="1"/>
    </xf>
    <xf numFmtId="4" fontId="30" fillId="30" borderId="2" applyNumberFormat="0" applyProtection="0">
      <alignment horizontal="right" vertical="center"/>
    </xf>
    <xf numFmtId="4" fontId="30" fillId="33" borderId="0" applyNumberFormat="0" applyProtection="0">
      <alignment horizontal="left" vertical="center" indent="1"/>
    </xf>
    <xf numFmtId="4" fontId="30" fillId="30" borderId="0" applyNumberFormat="0" applyProtection="0">
      <alignment horizontal="left" vertical="center" indent="1"/>
    </xf>
    <xf numFmtId="0" fontId="2" fillId="34" borderId="2" applyNumberFormat="0" applyProtection="0">
      <alignment horizontal="left" vertical="center" indent="1"/>
    </xf>
    <xf numFmtId="0" fontId="2" fillId="34" borderId="2" applyNumberFormat="0" applyProtection="0">
      <alignment horizontal="left" vertical="top" indent="1"/>
    </xf>
    <xf numFmtId="0" fontId="2" fillId="30" borderId="2" applyNumberFormat="0" applyProtection="0">
      <alignment horizontal="left" vertical="center" indent="1"/>
    </xf>
    <xf numFmtId="0" fontId="2" fillId="30" borderId="2" applyNumberFormat="0" applyProtection="0">
      <alignment horizontal="left" vertical="top" indent="1"/>
    </xf>
    <xf numFmtId="0" fontId="2" fillId="3" borderId="2" applyNumberFormat="0" applyProtection="0">
      <alignment horizontal="left" vertical="center" indent="1"/>
    </xf>
    <xf numFmtId="0" fontId="2" fillId="3" borderId="2" applyNumberFormat="0" applyProtection="0">
      <alignment horizontal="left" vertical="top" indent="1"/>
    </xf>
    <xf numFmtId="0" fontId="2" fillId="33" borderId="2" applyNumberFormat="0" applyProtection="0">
      <alignment horizontal="left" vertical="center" indent="1"/>
    </xf>
    <xf numFmtId="0" fontId="2" fillId="33" borderId="2" applyNumberFormat="0" applyProtection="0">
      <alignment horizontal="left" vertical="top" indent="1"/>
    </xf>
    <xf numFmtId="0" fontId="2" fillId="35" borderId="1" applyNumberFormat="0">
      <protection locked="0"/>
    </xf>
    <xf numFmtId="4" fontId="30" fillId="26" borderId="2" applyNumberFormat="0" applyProtection="0">
      <alignment vertical="center"/>
    </xf>
    <xf numFmtId="4" fontId="32" fillId="26" borderId="2" applyNumberFormat="0" applyProtection="0">
      <alignment vertical="center"/>
    </xf>
    <xf numFmtId="4" fontId="30" fillId="26" borderId="2" applyNumberFormat="0" applyProtection="0">
      <alignment horizontal="left" vertical="center" indent="1"/>
    </xf>
    <xf numFmtId="0" fontId="30" fillId="26" borderId="2" applyNumberFormat="0" applyProtection="0">
      <alignment horizontal="left" vertical="top" indent="1"/>
    </xf>
    <xf numFmtId="4" fontId="30" fillId="33" borderId="2" applyNumberFormat="0" applyProtection="0">
      <alignment horizontal="right" vertical="center"/>
    </xf>
    <xf numFmtId="4" fontId="32" fillId="33" borderId="2" applyNumberFormat="0" applyProtection="0">
      <alignment horizontal="right" vertical="center"/>
    </xf>
    <xf numFmtId="4" fontId="30" fillId="30" borderId="2" applyNumberFormat="0" applyProtection="0">
      <alignment horizontal="left" vertical="center" indent="1"/>
    </xf>
    <xf numFmtId="0" fontId="30" fillId="30" borderId="2" applyNumberFormat="0" applyProtection="0">
      <alignment horizontal="left" vertical="top" indent="1"/>
    </xf>
    <xf numFmtId="4" fontId="33" fillId="36" borderId="0" applyNumberFormat="0" applyProtection="0">
      <alignment horizontal="left" vertical="center" indent="1"/>
    </xf>
    <xf numFmtId="4" fontId="20" fillId="33" borderId="2" applyNumberFormat="0" applyProtection="0">
      <alignment horizontal="right" vertical="center"/>
    </xf>
    <xf numFmtId="0" fontId="34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8" fillId="0" borderId="0"/>
    <xf numFmtId="0" fontId="8" fillId="0" borderId="0">
      <alignment vertical="justify"/>
    </xf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7" borderId="1">
      <alignment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165" fontId="1" fillId="29" borderId="1">
      <alignment horizontal="right" vertical="center"/>
      <protection locked="0"/>
    </xf>
    <xf numFmtId="0" fontId="2" fillId="0" borderId="0"/>
  </cellStyleXfs>
  <cellXfs count="574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4" fillId="0" borderId="1" xfId="70" applyFont="1" applyFill="1" applyBorder="1" applyAlignment="1" applyProtection="1">
      <alignment horizontal="center" vertical="center"/>
    </xf>
    <xf numFmtId="0" fontId="4" fillId="0" borderId="1" xfId="50" applyFont="1" applyBorder="1" applyAlignment="1" applyProtection="1">
      <alignment horizontal="center" vertical="center" wrapText="1"/>
    </xf>
    <xf numFmtId="0" fontId="4" fillId="0" borderId="0" xfId="7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4" xfId="70" applyFont="1" applyFill="1" applyBorder="1" applyAlignment="1" applyProtection="1">
      <alignment horizontal="center" vertical="center"/>
    </xf>
    <xf numFmtId="0" fontId="4" fillId="0" borderId="6" xfId="70" applyFont="1" applyFill="1" applyBorder="1" applyAlignment="1" applyProtection="1">
      <alignment horizontal="center" vertical="center"/>
    </xf>
    <xf numFmtId="0" fontId="0" fillId="0" borderId="1" xfId="0" applyBorder="1"/>
    <xf numFmtId="0" fontId="42" fillId="0" borderId="1" xfId="0" applyFont="1" applyBorder="1"/>
    <xf numFmtId="0" fontId="42" fillId="0" borderId="0" xfId="0" applyFont="1"/>
    <xf numFmtId="0" fontId="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4" fillId="0" borderId="0" xfId="0" applyFont="1"/>
    <xf numFmtId="0" fontId="4" fillId="0" borderId="0" xfId="0" applyFont="1" applyBorder="1" applyProtection="1"/>
    <xf numFmtId="0" fontId="4" fillId="0" borderId="1" xfId="0" applyFont="1" applyBorder="1" applyProtection="1"/>
    <xf numFmtId="0" fontId="4" fillId="0" borderId="0" xfId="0" applyFont="1" applyProtection="1"/>
    <xf numFmtId="0" fontId="4" fillId="0" borderId="0" xfId="0" applyFont="1" applyBorder="1"/>
    <xf numFmtId="0" fontId="4" fillId="0" borderId="0" xfId="0" applyFont="1" applyFill="1" applyBorder="1" applyProtection="1"/>
    <xf numFmtId="0" fontId="7" fillId="0" borderId="0" xfId="0" applyFont="1"/>
    <xf numFmtId="0" fontId="44" fillId="0" borderId="0" xfId="0" applyFont="1"/>
    <xf numFmtId="0" fontId="4" fillId="0" borderId="1" xfId="0" applyFont="1" applyFill="1" applyBorder="1" applyAlignment="1" applyProtection="1"/>
    <xf numFmtId="0" fontId="4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/>
    <xf numFmtId="0" fontId="42" fillId="0" borderId="1" xfId="0" applyFont="1" applyFill="1" applyBorder="1"/>
    <xf numFmtId="0" fontId="0" fillId="0" borderId="0" xfId="0" applyFill="1" applyBorder="1"/>
    <xf numFmtId="0" fontId="0" fillId="0" borderId="0" xfId="0" applyBorder="1"/>
    <xf numFmtId="0" fontId="5" fillId="0" borderId="1" xfId="0" applyFont="1" applyFill="1" applyBorder="1" applyAlignment="1" applyProtection="1"/>
    <xf numFmtId="0" fontId="0" fillId="0" borderId="1" xfId="0" applyFont="1" applyBorder="1"/>
    <xf numFmtId="0" fontId="0" fillId="0" borderId="0" xfId="0" applyAlignment="1">
      <alignment horizontal="right"/>
    </xf>
    <xf numFmtId="164" fontId="4" fillId="39" borderId="1" xfId="50" applyNumberFormat="1" applyFont="1" applyFill="1" applyBorder="1" applyAlignment="1" applyProtection="1">
      <alignment horizontal="right" vertical="center"/>
    </xf>
    <xf numFmtId="164" fontId="5" fillId="39" borderId="1" xfId="50" applyNumberFormat="1" applyFont="1" applyFill="1" applyBorder="1" applyAlignment="1" applyProtection="1">
      <alignment horizontal="right" vertical="center"/>
    </xf>
    <xf numFmtId="164" fontId="42" fillId="39" borderId="1" xfId="0" applyNumberFormat="1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/>
    </xf>
    <xf numFmtId="0" fontId="0" fillId="40" borderId="1" xfId="0" applyFont="1" applyFill="1" applyBorder="1"/>
    <xf numFmtId="0" fontId="5" fillId="0" borderId="7" xfId="0" applyFont="1" applyBorder="1" applyProtection="1"/>
    <xf numFmtId="0" fontId="42" fillId="0" borderId="8" xfId="0" applyFont="1" applyBorder="1"/>
    <xf numFmtId="0" fontId="5" fillId="0" borderId="1" xfId="0" applyFont="1" applyBorder="1" applyProtection="1"/>
    <xf numFmtId="164" fontId="4" fillId="0" borderId="1" xfId="5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/>
    <xf numFmtId="0" fontId="0" fillId="0" borderId="1" xfId="0" applyFont="1" applyFill="1" applyBorder="1"/>
    <xf numFmtId="0" fontId="42" fillId="0" borderId="0" xfId="0" applyFont="1" applyFill="1"/>
    <xf numFmtId="0" fontId="5" fillId="0" borderId="0" xfId="0" applyFont="1" applyFill="1" applyBorder="1" applyAlignment="1" applyProtection="1">
      <alignment horizontal="left"/>
    </xf>
    <xf numFmtId="0" fontId="42" fillId="0" borderId="0" xfId="0" applyFont="1" applyBorder="1"/>
    <xf numFmtId="0" fontId="44" fillId="0" borderId="0" xfId="0" applyFont="1" applyFill="1" applyBorder="1"/>
    <xf numFmtId="0" fontId="11" fillId="0" borderId="5" xfId="69" applyFont="1" applyFill="1" applyBorder="1" applyAlignment="1" applyProtection="1">
      <alignment horizontal="left" vertical="center"/>
      <protection locked="0"/>
    </xf>
    <xf numFmtId="0" fontId="5" fillId="0" borderId="9" xfId="69" applyFont="1" applyBorder="1" applyProtection="1"/>
    <xf numFmtId="0" fontId="5" fillId="0" borderId="9" xfId="69" applyFont="1" applyFill="1" applyBorder="1" applyAlignment="1" applyProtection="1">
      <alignment horizontal="left"/>
      <protection locked="0"/>
    </xf>
    <xf numFmtId="0" fontId="5" fillId="0" borderId="9" xfId="69" applyFont="1" applyFill="1" applyBorder="1" applyAlignment="1" applyProtection="1">
      <alignment horizontal="center"/>
      <protection locked="0"/>
    </xf>
    <xf numFmtId="0" fontId="5" fillId="0" borderId="5" xfId="69" applyFont="1" applyBorder="1" applyProtection="1"/>
    <xf numFmtId="0" fontId="5" fillId="0" borderId="10" xfId="69" applyFont="1" applyBorder="1" applyProtection="1"/>
    <xf numFmtId="0" fontId="4" fillId="0" borderId="10" xfId="69" applyFont="1" applyBorder="1" applyProtection="1"/>
    <xf numFmtId="166" fontId="5" fillId="0" borderId="9" xfId="68" applyNumberFormat="1" applyFont="1" applyFill="1" applyBorder="1" applyProtection="1"/>
    <xf numFmtId="166" fontId="4" fillId="0" borderId="9" xfId="68" applyNumberFormat="1" applyFont="1" applyBorder="1" applyProtection="1"/>
    <xf numFmtId="166" fontId="4" fillId="0" borderId="9" xfId="68" quotePrefix="1" applyNumberFormat="1" applyFont="1" applyFill="1" applyBorder="1" applyProtection="1"/>
    <xf numFmtId="166" fontId="5" fillId="0" borderId="9" xfId="68" applyNumberFormat="1" applyFont="1" applyBorder="1" applyProtection="1"/>
    <xf numFmtId="166" fontId="4" fillId="0" borderId="9" xfId="68" quotePrefix="1" applyNumberFormat="1" applyFont="1" applyBorder="1" applyProtection="1"/>
    <xf numFmtId="166" fontId="4" fillId="0" borderId="9" xfId="68" applyNumberFormat="1" applyFont="1" applyFill="1" applyBorder="1" applyProtection="1"/>
    <xf numFmtId="0" fontId="5" fillId="0" borderId="1" xfId="69" applyFont="1" applyFill="1" applyBorder="1" applyProtection="1"/>
    <xf numFmtId="0" fontId="10" fillId="0" borderId="5" xfId="71" applyFont="1" applyBorder="1"/>
    <xf numFmtId="0" fontId="5" fillId="0" borderId="9" xfId="71" applyFont="1" applyBorder="1"/>
    <xf numFmtId="0" fontId="4" fillId="0" borderId="9" xfId="71" applyFont="1" applyBorder="1"/>
    <xf numFmtId="0" fontId="4" fillId="0" borderId="9" xfId="71" quotePrefix="1" applyFont="1" applyFill="1" applyBorder="1"/>
    <xf numFmtId="0" fontId="4" fillId="0" borderId="9" xfId="71" applyFont="1" applyFill="1" applyBorder="1"/>
    <xf numFmtId="0" fontId="5" fillId="0" borderId="11" xfId="71" applyFont="1" applyBorder="1"/>
    <xf numFmtId="0" fontId="4" fillId="0" borderId="0" xfId="50" applyFont="1" applyBorder="1" applyAlignment="1" applyProtection="1">
      <alignment horizontal="center" vertical="center" wrapText="1"/>
    </xf>
    <xf numFmtId="0" fontId="4" fillId="0" borderId="0" xfId="50" applyFont="1" applyFill="1" applyBorder="1" applyAlignment="1" applyProtection="1">
      <alignment horizontal="center" vertical="center"/>
    </xf>
    <xf numFmtId="166" fontId="4" fillId="40" borderId="1" xfId="68" quotePrefix="1" applyNumberFormat="1" applyFont="1" applyFill="1" applyBorder="1" applyProtection="1"/>
    <xf numFmtId="0" fontId="4" fillId="40" borderId="1" xfId="71" applyFont="1" applyFill="1" applyBorder="1"/>
    <xf numFmtId="0" fontId="4" fillId="40" borderId="1" xfId="71" quotePrefix="1" applyFont="1" applyFill="1" applyBorder="1"/>
    <xf numFmtId="0" fontId="11" fillId="0" borderId="7" xfId="69" applyFont="1" applyFill="1" applyBorder="1" applyAlignment="1" applyProtection="1">
      <alignment horizontal="left" vertical="center"/>
      <protection locked="0"/>
    </xf>
    <xf numFmtId="0" fontId="11" fillId="0" borderId="0" xfId="69" applyFont="1" applyFill="1" applyBorder="1" applyAlignment="1" applyProtection="1">
      <alignment horizontal="left" vertical="center"/>
      <protection locked="0"/>
    </xf>
    <xf numFmtId="0" fontId="5" fillId="0" borderId="7" xfId="69" applyFont="1" applyFill="1" applyBorder="1" applyProtection="1"/>
    <xf numFmtId="0" fontId="5" fillId="0" borderId="0" xfId="69" applyFont="1" applyFill="1" applyBorder="1" applyProtection="1"/>
    <xf numFmtId="0" fontId="5" fillId="0" borderId="7" xfId="69" applyFont="1" applyFill="1" applyBorder="1" applyAlignment="1" applyProtection="1">
      <alignment horizontal="left"/>
      <protection locked="0"/>
    </xf>
    <xf numFmtId="0" fontId="5" fillId="0" borderId="0" xfId="69" applyFont="1" applyFill="1" applyBorder="1" applyAlignment="1" applyProtection="1">
      <alignment horizontal="left"/>
      <protection locked="0"/>
    </xf>
    <xf numFmtId="0" fontId="5" fillId="0" borderId="7" xfId="69" applyFont="1" applyFill="1" applyBorder="1" applyAlignment="1" applyProtection="1">
      <alignment horizontal="center"/>
      <protection locked="0"/>
    </xf>
    <xf numFmtId="0" fontId="5" fillId="0" borderId="0" xfId="69" applyFont="1" applyFill="1" applyBorder="1" applyAlignment="1" applyProtection="1">
      <alignment horizontal="center"/>
      <protection locked="0"/>
    </xf>
    <xf numFmtId="0" fontId="4" fillId="0" borderId="7" xfId="69" applyFont="1" applyFill="1" applyBorder="1" applyProtection="1"/>
    <xf numFmtId="0" fontId="4" fillId="0" borderId="0" xfId="69" applyFont="1" applyFill="1" applyBorder="1" applyProtection="1"/>
    <xf numFmtId="166" fontId="5" fillId="0" borderId="7" xfId="68" applyNumberFormat="1" applyFont="1" applyFill="1" applyBorder="1" applyProtection="1"/>
    <xf numFmtId="166" fontId="5" fillId="0" borderId="0" xfId="68" applyNumberFormat="1" applyFont="1" applyFill="1" applyBorder="1" applyProtection="1"/>
    <xf numFmtId="166" fontId="4" fillId="0" borderId="0" xfId="68" applyNumberFormat="1" applyFont="1" applyFill="1" applyBorder="1" applyProtection="1"/>
    <xf numFmtId="166" fontId="4" fillId="0" borderId="7" xfId="68" quotePrefix="1" applyNumberFormat="1" applyFont="1" applyFill="1" applyBorder="1" applyProtection="1"/>
    <xf numFmtId="166" fontId="4" fillId="0" borderId="0" xfId="68" quotePrefix="1" applyNumberFormat="1" applyFont="1" applyFill="1" applyBorder="1" applyProtection="1"/>
    <xf numFmtId="166" fontId="4" fillId="0" borderId="7" xfId="68" applyNumberFormat="1" applyFont="1" applyFill="1" applyBorder="1" applyProtection="1"/>
    <xf numFmtId="0" fontId="10" fillId="0" borderId="7" xfId="71" applyFont="1" applyFill="1" applyBorder="1"/>
    <xf numFmtId="0" fontId="10" fillId="0" borderId="0" xfId="71" applyFont="1" applyFill="1" applyBorder="1"/>
    <xf numFmtId="0" fontId="5" fillId="0" borderId="7" xfId="71" applyFont="1" applyFill="1" applyBorder="1"/>
    <xf numFmtId="0" fontId="5" fillId="0" borderId="0" xfId="71" applyFont="1" applyFill="1" applyBorder="1"/>
    <xf numFmtId="0" fontId="4" fillId="0" borderId="7" xfId="71" applyFont="1" applyFill="1" applyBorder="1"/>
    <xf numFmtId="0" fontId="4" fillId="0" borderId="0" xfId="71" applyFont="1" applyFill="1" applyBorder="1"/>
    <xf numFmtId="0" fontId="4" fillId="0" borderId="7" xfId="71" quotePrefix="1" applyFont="1" applyFill="1" applyBorder="1"/>
    <xf numFmtId="0" fontId="4" fillId="0" borderId="0" xfId="71" quotePrefix="1" applyFont="1" applyFill="1" applyBorder="1"/>
    <xf numFmtId="165" fontId="0" fillId="0" borderId="0" xfId="0" applyNumberFormat="1"/>
    <xf numFmtId="165" fontId="5" fillId="39" borderId="1" xfId="50" applyNumberFormat="1" applyFont="1" applyFill="1" applyBorder="1" applyAlignment="1" applyProtection="1">
      <alignment horizontal="right" vertical="center"/>
    </xf>
    <xf numFmtId="165" fontId="0" fillId="40" borderId="1" xfId="0" applyNumberFormat="1" applyFill="1" applyBorder="1" applyAlignment="1">
      <alignment horizontal="right"/>
    </xf>
    <xf numFmtId="165" fontId="0" fillId="0" borderId="0" xfId="0" applyNumberFormat="1" applyFont="1" applyAlignment="1">
      <alignment horizontal="right"/>
    </xf>
    <xf numFmtId="0" fontId="7" fillId="0" borderId="0" xfId="0" applyFont="1" applyFill="1"/>
    <xf numFmtId="165" fontId="0" fillId="27" borderId="1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Border="1" applyAlignment="1">
      <alignment horizontal="right"/>
    </xf>
    <xf numFmtId="165" fontId="0" fillId="40" borderId="1" xfId="0" applyNumberFormat="1" applyFill="1" applyBorder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164" fontId="4" fillId="0" borderId="0" xfId="50" applyNumberFormat="1" applyFont="1" applyFill="1" applyBorder="1" applyAlignment="1" applyProtection="1">
      <alignment horizontal="right" vertical="center"/>
    </xf>
    <xf numFmtId="164" fontId="42" fillId="0" borderId="0" xfId="0" applyNumberFormat="1" applyFont="1" applyBorder="1"/>
    <xf numFmtId="164" fontId="42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left"/>
    </xf>
    <xf numFmtId="0" fontId="42" fillId="0" borderId="1" xfId="0" applyFont="1" applyBorder="1"/>
    <xf numFmtId="0" fontId="42" fillId="0" borderId="0" xfId="0" applyFo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/>
    <xf numFmtId="165" fontId="0" fillId="40" borderId="1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164" fontId="42" fillId="0" borderId="1" xfId="0" applyNumberFormat="1" applyFont="1" applyBorder="1"/>
    <xf numFmtId="164" fontId="42" fillId="0" borderId="0" xfId="0" applyNumberFormat="1" applyFont="1"/>
    <xf numFmtId="165" fontId="4" fillId="39" borderId="1" xfId="50" applyNumberFormat="1" applyFont="1" applyFill="1" applyBorder="1" applyAlignment="1" applyProtection="1">
      <alignment horizontal="right" vertical="center"/>
    </xf>
    <xf numFmtId="165" fontId="42" fillId="39" borderId="1" xfId="0" applyNumberFormat="1" applyFont="1" applyFill="1" applyBorder="1" applyAlignment="1">
      <alignment horizontal="right"/>
    </xf>
    <xf numFmtId="165" fontId="0" fillId="40" borderId="1" xfId="0" applyNumberFormat="1" applyFont="1" applyFill="1" applyBorder="1" applyAlignment="1">
      <alignment horizontal="right"/>
    </xf>
    <xf numFmtId="0" fontId="15" fillId="0" borderId="0" xfId="51" applyFont="1"/>
    <xf numFmtId="0" fontId="37" fillId="0" borderId="14" xfId="3" applyFont="1" applyBorder="1"/>
    <xf numFmtId="0" fontId="37" fillId="0" borderId="13" xfId="3" applyFont="1" applyBorder="1"/>
    <xf numFmtId="0" fontId="37" fillId="0" borderId="15" xfId="3" applyFont="1" applyBorder="1"/>
    <xf numFmtId="0" fontId="37" fillId="0" borderId="16" xfId="3" applyFont="1" applyBorder="1"/>
    <xf numFmtId="0" fontId="37" fillId="0" borderId="0" xfId="3" applyFont="1" applyBorder="1"/>
    <xf numFmtId="0" fontId="37" fillId="0" borderId="17" xfId="3" applyFont="1" applyBorder="1"/>
    <xf numFmtId="0" fontId="13" fillId="0" borderId="0" xfId="3" applyFont="1"/>
    <xf numFmtId="0" fontId="16" fillId="0" borderId="0" xfId="3" applyFont="1" applyAlignment="1">
      <alignment horizontal="center"/>
    </xf>
    <xf numFmtId="0" fontId="37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0" fontId="37" fillId="0" borderId="0" xfId="3" applyFont="1" applyBorder="1" applyAlignment="1">
      <alignment horizontal="right"/>
    </xf>
    <xf numFmtId="0" fontId="37" fillId="0" borderId="18" xfId="3" applyFont="1" applyBorder="1"/>
    <xf numFmtId="0" fontId="37" fillId="0" borderId="12" xfId="3" applyFont="1" applyBorder="1"/>
    <xf numFmtId="0" fontId="37" fillId="0" borderId="19" xfId="3" applyFont="1" applyBorder="1"/>
    <xf numFmtId="0" fontId="18" fillId="0" borderId="0" xfId="51" applyFont="1"/>
    <xf numFmtId="0" fontId="19" fillId="0" borderId="0" xfId="60"/>
    <xf numFmtId="0" fontId="4" fillId="0" borderId="0" xfId="60" applyFont="1"/>
    <xf numFmtId="0" fontId="4" fillId="0" borderId="1" xfId="60" applyFont="1" applyBorder="1"/>
    <xf numFmtId="0" fontId="4" fillId="0" borderId="0" xfId="60" applyFont="1" applyBorder="1"/>
    <xf numFmtId="0" fontId="21" fillId="0" borderId="0" xfId="60" applyFont="1"/>
    <xf numFmtId="0" fontId="4" fillId="0" borderId="0" xfId="60" applyFont="1" applyFill="1" applyBorder="1"/>
    <xf numFmtId="0" fontId="19" fillId="0" borderId="0" xfId="60" applyFill="1"/>
    <xf numFmtId="0" fontId="5" fillId="0" borderId="0" xfId="60" applyFont="1"/>
    <xf numFmtId="164" fontId="4" fillId="39" borderId="1" xfId="60" applyNumberFormat="1" applyFont="1" applyFill="1" applyBorder="1" applyAlignment="1">
      <alignment horizontal="right"/>
    </xf>
    <xf numFmtId="164" fontId="4" fillId="0" borderId="0" xfId="60" applyNumberFormat="1" applyFont="1" applyAlignment="1">
      <alignment horizontal="right"/>
    </xf>
    <xf numFmtId="0" fontId="4" fillId="0" borderId="0" xfId="60" applyFont="1" applyAlignment="1">
      <alignment horizontal="center" textRotation="90" wrapText="1"/>
    </xf>
    <xf numFmtId="0" fontId="19" fillId="0" borderId="0" xfId="60" applyAlignment="1">
      <alignment horizontal="center" textRotation="90" wrapText="1"/>
    </xf>
    <xf numFmtId="164" fontId="4" fillId="0" borderId="0" xfId="0" applyNumberFormat="1" applyFont="1" applyFill="1" applyBorder="1" applyAlignment="1" applyProtection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4" fillId="0" borderId="1" xfId="50" applyNumberFormat="1" applyFont="1" applyBorder="1" applyAlignment="1" applyProtection="1">
      <alignment horizontal="center" vertical="center" wrapText="1"/>
    </xf>
    <xf numFmtId="164" fontId="0" fillId="0" borderId="0" xfId="0" applyNumberFormat="1" applyFill="1" applyBorder="1" applyAlignment="1">
      <alignment horizontal="right"/>
    </xf>
    <xf numFmtId="164" fontId="42" fillId="39" borderId="1" xfId="0" applyNumberFormat="1" applyFont="1" applyFill="1" applyBorder="1" applyAlignment="1">
      <alignment horizontal="right" vertical="center"/>
    </xf>
    <xf numFmtId="0" fontId="15" fillId="0" borderId="1" xfId="51" applyFont="1" applyBorder="1"/>
    <xf numFmtId="0" fontId="15" fillId="0" borderId="0" xfId="51" applyFont="1" applyFill="1" applyBorder="1"/>
    <xf numFmtId="0" fontId="15" fillId="0" borderId="0" xfId="51" quotePrefix="1" applyFont="1" applyFill="1" applyBorder="1"/>
    <xf numFmtId="164" fontId="0" fillId="0" borderId="0" xfId="0" applyNumberFormat="1" applyFont="1" applyFill="1" applyBorder="1" applyAlignment="1">
      <alignment horizontal="right"/>
    </xf>
    <xf numFmtId="165" fontId="0" fillId="40" borderId="1" xfId="0" applyNumberFormat="1" applyFont="1" applyFill="1" applyBorder="1"/>
    <xf numFmtId="164" fontId="4" fillId="39" borderId="5" xfId="50" applyNumberFormat="1" applyFont="1" applyFill="1" applyBorder="1" applyAlignment="1" applyProtection="1">
      <alignment horizontal="right" vertical="center"/>
    </xf>
    <xf numFmtId="164" fontId="4" fillId="39" borderId="10" xfId="50" applyNumberFormat="1" applyFont="1" applyFill="1" applyBorder="1" applyAlignment="1" applyProtection="1">
      <alignment horizontal="right" vertical="center"/>
    </xf>
    <xf numFmtId="164" fontId="4" fillId="0" borderId="5" xfId="69" applyNumberFormat="1" applyFont="1" applyFill="1" applyBorder="1" applyAlignment="1" applyProtection="1">
      <alignment horizontal="right" vertical="center" wrapText="1"/>
    </xf>
    <xf numFmtId="164" fontId="4" fillId="0" borderId="20" xfId="69" applyNumberFormat="1" applyFont="1" applyFill="1" applyBorder="1" applyAlignment="1" applyProtection="1">
      <alignment horizontal="right" wrapText="1"/>
    </xf>
    <xf numFmtId="164" fontId="4" fillId="0" borderId="21" xfId="69" applyNumberFormat="1" applyFont="1" applyFill="1" applyBorder="1" applyAlignment="1" applyProtection="1">
      <alignment horizontal="right" wrapText="1"/>
    </xf>
    <xf numFmtId="164" fontId="4" fillId="0" borderId="22" xfId="69" applyNumberFormat="1" applyFont="1" applyFill="1" applyBorder="1" applyAlignment="1" applyProtection="1">
      <alignment horizontal="right" wrapText="1"/>
    </xf>
    <xf numFmtId="164" fontId="4" fillId="0" borderId="23" xfId="69" applyNumberFormat="1" applyFont="1" applyFill="1" applyBorder="1" applyAlignment="1" applyProtection="1">
      <alignment horizontal="right" wrapText="1"/>
    </xf>
    <xf numFmtId="164" fontId="4" fillId="0" borderId="6" xfId="69" applyNumberFormat="1" applyFont="1" applyBorder="1" applyAlignment="1" applyProtection="1">
      <alignment horizontal="right"/>
    </xf>
    <xf numFmtId="164" fontId="4" fillId="0" borderId="0" xfId="69" applyNumberFormat="1" applyFont="1" applyFill="1" applyBorder="1" applyAlignment="1" applyProtection="1">
      <alignment horizontal="right"/>
      <protection locked="0"/>
    </xf>
    <xf numFmtId="164" fontId="4" fillId="0" borderId="21" xfId="69" applyNumberFormat="1" applyFont="1" applyFill="1" applyBorder="1" applyAlignment="1" applyProtection="1">
      <alignment horizontal="right"/>
      <protection locked="0"/>
    </xf>
    <xf numFmtId="164" fontId="4" fillId="0" borderId="22" xfId="69" applyNumberFormat="1" applyFont="1" applyFill="1" applyBorder="1" applyAlignment="1" applyProtection="1">
      <alignment horizontal="right"/>
      <protection locked="0"/>
    </xf>
    <xf numFmtId="164" fontId="4" fillId="0" borderId="24" xfId="69" applyNumberFormat="1" applyFont="1" applyFill="1" applyBorder="1" applyAlignment="1" applyProtection="1">
      <alignment horizontal="right"/>
      <protection locked="0"/>
    </xf>
    <xf numFmtId="164" fontId="4" fillId="0" borderId="23" xfId="69" applyNumberFormat="1" applyFont="1" applyFill="1" applyBorder="1" applyAlignment="1" applyProtection="1">
      <alignment horizontal="right"/>
      <protection locked="0"/>
    </xf>
    <xf numFmtId="165" fontId="4" fillId="40" borderId="1" xfId="71" applyNumberFormat="1" applyFont="1" applyFill="1" applyBorder="1" applyAlignment="1">
      <alignment horizontal="right"/>
    </xf>
    <xf numFmtId="165" fontId="4" fillId="40" borderId="1" xfId="69" applyNumberFormat="1" applyFont="1" applyFill="1" applyBorder="1" applyAlignment="1" applyProtection="1">
      <alignment horizontal="right"/>
      <protection locked="0"/>
    </xf>
    <xf numFmtId="165" fontId="4" fillId="40" borderId="5" xfId="69" applyNumberFormat="1" applyFont="1" applyFill="1" applyBorder="1" applyAlignment="1" applyProtection="1">
      <alignment horizontal="right" wrapText="1"/>
    </xf>
    <xf numFmtId="165" fontId="4" fillId="0" borderId="23" xfId="69" applyNumberFormat="1" applyFont="1" applyFill="1" applyBorder="1" applyAlignment="1" applyProtection="1">
      <alignment horizontal="right" wrapText="1"/>
    </xf>
    <xf numFmtId="165" fontId="4" fillId="0" borderId="6" xfId="69" applyNumberFormat="1" applyFont="1" applyBorder="1" applyAlignment="1" applyProtection="1">
      <alignment horizontal="right"/>
    </xf>
    <xf numFmtId="165" fontId="4" fillId="0" borderId="0" xfId="69" applyNumberFormat="1" applyFont="1" applyFill="1" applyBorder="1" applyAlignment="1" applyProtection="1">
      <alignment horizontal="right"/>
      <protection locked="0"/>
    </xf>
    <xf numFmtId="165" fontId="4" fillId="0" borderId="24" xfId="69" applyNumberFormat="1" applyFont="1" applyFill="1" applyBorder="1" applyAlignment="1" applyProtection="1">
      <alignment horizontal="right"/>
      <protection locked="0"/>
    </xf>
    <xf numFmtId="165" fontId="4" fillId="40" borderId="5" xfId="69" applyNumberFormat="1" applyFont="1" applyFill="1" applyBorder="1" applyAlignment="1" applyProtection="1">
      <alignment horizontal="right"/>
      <protection locked="0"/>
    </xf>
    <xf numFmtId="164" fontId="6" fillId="28" borderId="1" xfId="60" applyNumberFormat="1" applyFont="1" applyFill="1" applyBorder="1" applyAlignment="1">
      <alignment horizontal="right"/>
    </xf>
    <xf numFmtId="164" fontId="4" fillId="0" borderId="0" xfId="60" applyNumberFormat="1" applyFont="1" applyFill="1" applyBorder="1" applyAlignment="1">
      <alignment horizontal="right"/>
    </xf>
    <xf numFmtId="165" fontId="4" fillId="27" borderId="1" xfId="60" applyNumberFormat="1" applyFont="1" applyFill="1" applyBorder="1" applyAlignment="1">
      <alignment horizontal="right"/>
    </xf>
    <xf numFmtId="0" fontId="15" fillId="40" borderId="1" xfId="51" applyFont="1" applyFill="1" applyBorder="1"/>
    <xf numFmtId="0" fontId="15" fillId="39" borderId="1" xfId="51" applyFont="1" applyFill="1" applyBorder="1"/>
    <xf numFmtId="0" fontId="15" fillId="41" borderId="1" xfId="51" applyFont="1" applyFill="1" applyBorder="1"/>
    <xf numFmtId="0" fontId="15" fillId="42" borderId="1" xfId="51" applyFont="1" applyFill="1" applyBorder="1"/>
    <xf numFmtId="0" fontId="15" fillId="43" borderId="1" xfId="51" applyFont="1" applyFill="1" applyBorder="1"/>
    <xf numFmtId="0" fontId="14" fillId="0" borderId="0" xfId="51" applyFont="1"/>
    <xf numFmtId="0" fontId="5" fillId="0" borderId="5" xfId="51" applyFont="1" applyBorder="1" applyAlignment="1">
      <alignment horizontal="center"/>
    </xf>
    <xf numFmtId="0" fontId="5" fillId="0" borderId="9" xfId="51" applyFont="1" applyBorder="1" applyAlignment="1">
      <alignment horizontal="center"/>
    </xf>
    <xf numFmtId="0" fontId="5" fillId="0" borderId="9" xfId="51" applyFont="1" applyBorder="1"/>
    <xf numFmtId="0" fontId="4" fillId="0" borderId="1" xfId="51" applyFont="1" applyBorder="1" applyAlignment="1">
      <alignment horizontal="center"/>
    </xf>
    <xf numFmtId="3" fontId="4" fillId="0" borderId="1" xfId="50" applyNumberFormat="1" applyFont="1" applyFill="1" applyBorder="1"/>
    <xf numFmtId="0" fontId="15" fillId="44" borderId="1" xfId="51" applyFont="1" applyFill="1" applyBorder="1"/>
    <xf numFmtId="164" fontId="5" fillId="39" borderId="1" xfId="60" applyNumberFormat="1" applyFont="1" applyFill="1" applyBorder="1" applyAlignment="1">
      <alignment horizontal="right"/>
    </xf>
    <xf numFmtId="167" fontId="4" fillId="42" borderId="1" xfId="71" applyNumberFormat="1" applyFont="1" applyFill="1" applyBorder="1" applyAlignment="1">
      <alignment horizontal="right"/>
    </xf>
    <xf numFmtId="0" fontId="9" fillId="0" borderId="0" xfId="60" applyFont="1"/>
    <xf numFmtId="164" fontId="5" fillId="0" borderId="0" xfId="60" applyNumberFormat="1" applyFont="1" applyAlignment="1">
      <alignment horizontal="right"/>
    </xf>
    <xf numFmtId="164" fontId="5" fillId="0" borderId="23" xfId="60" applyNumberFormat="1" applyFont="1" applyFill="1" applyBorder="1" applyAlignment="1">
      <alignment horizontal="right"/>
    </xf>
    <xf numFmtId="164" fontId="5" fillId="0" borderId="24" xfId="60" applyNumberFormat="1" applyFont="1" applyFill="1" applyBorder="1" applyAlignment="1">
      <alignment horizontal="right"/>
    </xf>
    <xf numFmtId="0" fontId="4" fillId="0" borderId="5" xfId="50" applyFont="1" applyBorder="1" applyAlignment="1" applyProtection="1">
      <alignment vertical="center" wrapText="1"/>
    </xf>
    <xf numFmtId="0" fontId="5" fillId="0" borderId="5" xfId="50" applyFont="1" applyBorder="1" applyAlignment="1" applyProtection="1">
      <alignment vertical="center" wrapText="1"/>
    </xf>
    <xf numFmtId="164" fontId="4" fillId="0" borderId="24" xfId="50" applyNumberFormat="1" applyFont="1" applyFill="1" applyBorder="1" applyAlignment="1" applyProtection="1">
      <alignment horizontal="right" vertical="center"/>
    </xf>
    <xf numFmtId="164" fontId="4" fillId="0" borderId="6" xfId="50" applyNumberFormat="1" applyFont="1" applyFill="1" applyBorder="1" applyAlignment="1" applyProtection="1">
      <alignment horizontal="right" vertical="center"/>
    </xf>
    <xf numFmtId="0" fontId="10" fillId="0" borderId="1" xfId="71" applyFont="1" applyBorder="1"/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 wrapText="1"/>
    </xf>
    <xf numFmtId="165" fontId="0" fillId="40" borderId="1" xfId="0" applyNumberFormat="1" applyFill="1" applyBorder="1" applyAlignment="1"/>
    <xf numFmtId="164" fontId="4" fillId="39" borderId="1" xfId="50" applyNumberFormat="1" applyFont="1" applyFill="1" applyBorder="1" applyAlignment="1" applyProtection="1">
      <alignment vertical="center"/>
    </xf>
    <xf numFmtId="164" fontId="42" fillId="39" borderId="1" xfId="0" applyNumberFormat="1" applyFont="1" applyFill="1" applyBorder="1" applyAlignment="1"/>
    <xf numFmtId="164" fontId="5" fillId="39" borderId="1" xfId="50" applyNumberFormat="1" applyFont="1" applyFill="1" applyBorder="1" applyAlignment="1" applyProtection="1">
      <alignment vertical="center"/>
    </xf>
    <xf numFmtId="0" fontId="5" fillId="0" borderId="0" xfId="60" applyFont="1" applyFill="1" applyBorder="1" applyAlignment="1">
      <alignment horizontal="center" vertical="center" textRotation="90" wrapText="1"/>
    </xf>
    <xf numFmtId="0" fontId="43" fillId="0" borderId="0" xfId="0" applyFont="1" applyBorder="1" applyAlignment="1" applyProtection="1">
      <alignment vertical="center"/>
    </xf>
    <xf numFmtId="0" fontId="10" fillId="0" borderId="0" xfId="69" applyFont="1" applyFill="1" applyBorder="1" applyAlignment="1" applyProtection="1">
      <alignment wrapText="1"/>
    </xf>
    <xf numFmtId="0" fontId="4" fillId="0" borderId="0" xfId="69" applyFont="1" applyAlignment="1" applyProtection="1">
      <alignment wrapText="1"/>
    </xf>
    <xf numFmtId="0" fontId="0" fillId="0" borderId="0" xfId="0" applyAlignment="1">
      <alignment wrapText="1"/>
    </xf>
    <xf numFmtId="165" fontId="4" fillId="40" borderId="20" xfId="69" applyNumberFormat="1" applyFont="1" applyFill="1" applyBorder="1" applyAlignment="1" applyProtection="1">
      <alignment horizontal="right" wrapText="1"/>
    </xf>
    <xf numFmtId="165" fontId="4" fillId="40" borderId="4" xfId="69" applyNumberFormat="1" applyFont="1" applyFill="1" applyBorder="1" applyAlignment="1" applyProtection="1">
      <alignment horizontal="right"/>
      <protection locked="0"/>
    </xf>
    <xf numFmtId="165" fontId="4" fillId="40" borderId="20" xfId="69" applyNumberFormat="1" applyFont="1" applyFill="1" applyBorder="1" applyAlignment="1" applyProtection="1">
      <alignment horizontal="right"/>
      <protection locked="0"/>
    </xf>
    <xf numFmtId="164" fontId="4" fillId="39" borderId="20" xfId="50" applyNumberFormat="1" applyFont="1" applyFill="1" applyBorder="1" applyAlignment="1" applyProtection="1">
      <alignment horizontal="right" vertical="center"/>
    </xf>
    <xf numFmtId="165" fontId="4" fillId="40" borderId="4" xfId="71" applyNumberFormat="1" applyFont="1" applyFill="1" applyBorder="1" applyAlignment="1">
      <alignment horizontal="right"/>
    </xf>
    <xf numFmtId="164" fontId="4" fillId="39" borderId="22" xfId="50" applyNumberFormat="1" applyFont="1" applyFill="1" applyBorder="1" applyAlignment="1" applyProtection="1">
      <alignment horizontal="right" vertical="center"/>
    </xf>
    <xf numFmtId="167" fontId="4" fillId="42" borderId="4" xfId="71" applyNumberFormat="1" applyFont="1" applyFill="1" applyBorder="1" applyAlignment="1">
      <alignment horizontal="right"/>
    </xf>
    <xf numFmtId="165" fontId="4" fillId="0" borderId="0" xfId="69" applyNumberFormat="1" applyFont="1" applyFill="1" applyBorder="1" applyAlignment="1" applyProtection="1">
      <alignment horizontal="right" wrapText="1"/>
    </xf>
    <xf numFmtId="165" fontId="4" fillId="0" borderId="0" xfId="69" applyNumberFormat="1" applyFont="1" applyBorder="1" applyAlignment="1" applyProtection="1">
      <alignment horizontal="right"/>
    </xf>
    <xf numFmtId="0" fontId="4" fillId="0" borderId="25" xfId="69" applyFont="1" applyBorder="1" applyAlignment="1" applyProtection="1">
      <alignment horizontal="center" vertical="center" wrapText="1"/>
    </xf>
    <xf numFmtId="165" fontId="4" fillId="40" borderId="26" xfId="69" applyNumberFormat="1" applyFont="1" applyFill="1" applyBorder="1" applyAlignment="1" applyProtection="1">
      <alignment horizontal="right" wrapText="1"/>
    </xf>
    <xf numFmtId="165" fontId="4" fillId="40" borderId="27" xfId="69" applyNumberFormat="1" applyFont="1" applyFill="1" applyBorder="1" applyAlignment="1" applyProtection="1">
      <alignment horizontal="right" wrapText="1"/>
    </xf>
    <xf numFmtId="165" fontId="4" fillId="40" borderId="28" xfId="69" applyNumberFormat="1" applyFont="1" applyFill="1" applyBorder="1" applyAlignment="1" applyProtection="1">
      <alignment horizontal="right"/>
      <protection locked="0"/>
    </xf>
    <xf numFmtId="165" fontId="4" fillId="40" borderId="25" xfId="69" applyNumberFormat="1" applyFont="1" applyFill="1" applyBorder="1" applyAlignment="1" applyProtection="1">
      <alignment horizontal="right"/>
      <protection locked="0"/>
    </xf>
    <xf numFmtId="165" fontId="4" fillId="40" borderId="29" xfId="69" applyNumberFormat="1" applyFont="1" applyFill="1" applyBorder="1" applyAlignment="1" applyProtection="1">
      <alignment horizontal="right"/>
      <protection locked="0"/>
    </xf>
    <xf numFmtId="164" fontId="4" fillId="39" borderId="26" xfId="50" applyNumberFormat="1" applyFont="1" applyFill="1" applyBorder="1" applyAlignment="1" applyProtection="1">
      <alignment horizontal="right" vertical="center"/>
    </xf>
    <xf numFmtId="165" fontId="4" fillId="40" borderId="25" xfId="71" applyNumberFormat="1" applyFont="1" applyFill="1" applyBorder="1" applyAlignment="1">
      <alignment horizontal="right"/>
    </xf>
    <xf numFmtId="165" fontId="4" fillId="40" borderId="29" xfId="71" applyNumberFormat="1" applyFont="1" applyFill="1" applyBorder="1" applyAlignment="1">
      <alignment horizontal="right"/>
    </xf>
    <xf numFmtId="164" fontId="4" fillId="39" borderId="30" xfId="50" applyNumberFormat="1" applyFont="1" applyFill="1" applyBorder="1" applyAlignment="1" applyProtection="1">
      <alignment horizontal="right" vertical="center"/>
    </xf>
    <xf numFmtId="167" fontId="4" fillId="42" borderId="28" xfId="71" applyNumberFormat="1" applyFont="1" applyFill="1" applyBorder="1" applyAlignment="1">
      <alignment horizontal="right"/>
    </xf>
    <xf numFmtId="0" fontId="45" fillId="0" borderId="0" xfId="60" applyFont="1" applyAlignment="1">
      <alignment horizontal="left" vertical="center" wrapText="1"/>
    </xf>
    <xf numFmtId="0" fontId="0" fillId="45" borderId="0" xfId="0" applyFill="1" applyBorder="1"/>
    <xf numFmtId="0" fontId="0" fillId="45" borderId="21" xfId="0" applyFill="1" applyBorder="1"/>
    <xf numFmtId="0" fontId="0" fillId="45" borderId="24" xfId="0" applyFill="1" applyBorder="1"/>
    <xf numFmtId="0" fontId="0" fillId="45" borderId="22" xfId="0" applyFill="1" applyBorder="1"/>
    <xf numFmtId="0" fontId="0" fillId="46" borderId="0" xfId="0" applyFill="1" applyBorder="1"/>
    <xf numFmtId="0" fontId="38" fillId="46" borderId="0" xfId="0" applyFont="1" applyFill="1" applyBorder="1"/>
    <xf numFmtId="0" fontId="0" fillId="46" borderId="21" xfId="0" applyFill="1" applyBorder="1"/>
    <xf numFmtId="0" fontId="0" fillId="47" borderId="0" xfId="0" applyFill="1" applyBorder="1"/>
    <xf numFmtId="0" fontId="0" fillId="47" borderId="21" xfId="0" applyFill="1" applyBorder="1"/>
    <xf numFmtId="0" fontId="45" fillId="0" borderId="0" xfId="0" applyFont="1" applyBorder="1" applyAlignment="1" applyProtection="1">
      <alignment vertical="center"/>
    </xf>
    <xf numFmtId="0" fontId="46" fillId="0" borderId="0" xfId="69" applyFont="1" applyAlignment="1" applyProtection="1">
      <alignment vertical="center" wrapText="1"/>
    </xf>
    <xf numFmtId="0" fontId="47" fillId="0" borderId="0" xfId="0" applyFont="1" applyProtection="1"/>
    <xf numFmtId="0" fontId="48" fillId="0" borderId="0" xfId="60" applyFont="1"/>
    <xf numFmtId="166" fontId="14" fillId="0" borderId="31" xfId="0" applyNumberFormat="1" applyFont="1" applyFill="1" applyBorder="1" applyAlignment="1" applyProtection="1">
      <alignment horizontal="center" textRotation="90" wrapText="1"/>
    </xf>
    <xf numFmtId="0" fontId="0" fillId="0" borderId="0" xfId="0" applyFill="1" applyBorder="1" applyAlignment="1">
      <alignment horizontal="right"/>
    </xf>
    <xf numFmtId="0" fontId="0" fillId="0" borderId="8" xfId="0" applyFont="1" applyBorder="1"/>
    <xf numFmtId="0" fontId="5" fillId="0" borderId="5" xfId="0" applyFont="1" applyFill="1" applyBorder="1" applyAlignment="1" applyProtection="1"/>
    <xf numFmtId="0" fontId="4" fillId="0" borderId="10" xfId="0" applyFont="1" applyFill="1" applyBorder="1" applyAlignment="1" applyProtection="1"/>
    <xf numFmtId="0" fontId="4" fillId="0" borderId="6" xfId="0" applyFont="1" applyFill="1" applyBorder="1" applyAlignment="1" applyProtection="1"/>
    <xf numFmtId="165" fontId="0" fillId="0" borderId="0" xfId="0" applyNumberFormat="1" applyFill="1" applyBorder="1" applyAlignment="1">
      <alignment horizontal="right"/>
    </xf>
    <xf numFmtId="0" fontId="14" fillId="0" borderId="0" xfId="52" applyFont="1"/>
    <xf numFmtId="0" fontId="14" fillId="0" borderId="0" xfId="52" applyFont="1" applyAlignment="1">
      <alignment horizontal="left" vertical="top"/>
    </xf>
    <xf numFmtId="0" fontId="45" fillId="0" borderId="0" xfId="0" applyFont="1" applyFill="1" applyBorder="1" applyAlignment="1" applyProtection="1"/>
    <xf numFmtId="0" fontId="9" fillId="0" borderId="4" xfId="60" applyFont="1" applyBorder="1"/>
    <xf numFmtId="165" fontId="0" fillId="41" borderId="1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164" fontId="4" fillId="0" borderId="0" xfId="0" applyNumberFormat="1" applyFont="1" applyAlignment="1" applyProtection="1">
      <alignment horizontal="right"/>
    </xf>
    <xf numFmtId="165" fontId="4" fillId="0" borderId="0" xfId="0" applyNumberFormat="1" applyFont="1" applyAlignment="1" applyProtection="1">
      <alignment horizontal="right"/>
    </xf>
    <xf numFmtId="0" fontId="4" fillId="0" borderId="1" xfId="43" applyFont="1" applyBorder="1" applyAlignment="1" applyProtection="1"/>
    <xf numFmtId="164" fontId="0" fillId="0" borderId="0" xfId="0" applyNumberFormat="1" applyFont="1"/>
    <xf numFmtId="164" fontId="4" fillId="0" borderId="0" xfId="50" applyNumberFormat="1" applyFont="1" applyFill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164" fontId="4" fillId="0" borderId="1" xfId="50" applyNumberFormat="1" applyFont="1" applyFill="1" applyBorder="1" applyAlignment="1" applyProtection="1">
      <alignment horizontal="right" vertical="center"/>
    </xf>
    <xf numFmtId="0" fontId="4" fillId="0" borderId="0" xfId="51" applyFont="1" applyBorder="1" applyAlignment="1">
      <alignment horizontal="center"/>
    </xf>
    <xf numFmtId="0" fontId="37" fillId="0" borderId="0" xfId="3" applyFont="1" applyBorder="1" applyAlignment="1">
      <alignment horizontal="center"/>
    </xf>
    <xf numFmtId="0" fontId="50" fillId="40" borderId="0" xfId="3" applyFont="1" applyFill="1" applyBorder="1" applyAlignment="1">
      <alignment horizontal="center"/>
    </xf>
    <xf numFmtId="0" fontId="35" fillId="0" borderId="0" xfId="0" applyFont="1"/>
    <xf numFmtId="0" fontId="39" fillId="0" borderId="0" xfId="31" applyFont="1" applyAlignment="1" applyProtection="1">
      <alignment horizontal="center"/>
    </xf>
    <xf numFmtId="0" fontId="42" fillId="0" borderId="0" xfId="0" applyFont="1" applyBorder="1" applyAlignment="1">
      <alignment horizontal="centerContinuous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2" fillId="0" borderId="1" xfId="0" applyFont="1" applyBorder="1" applyAlignment="1">
      <alignment horizontal="centerContinuous" wrapText="1"/>
    </xf>
    <xf numFmtId="0" fontId="0" fillId="41" borderId="1" xfId="0" applyFont="1" applyFill="1" applyBorder="1"/>
    <xf numFmtId="43" fontId="0" fillId="39" borderId="1" xfId="0" applyNumberFormat="1" applyFont="1" applyFill="1" applyBorder="1"/>
    <xf numFmtId="0" fontId="0" fillId="40" borderId="1" xfId="0" applyFill="1" applyBorder="1"/>
    <xf numFmtId="168" fontId="37" fillId="42" borderId="4" xfId="72" applyNumberFormat="1" applyFont="1" applyFill="1" applyBorder="1"/>
    <xf numFmtId="165" fontId="4" fillId="40" borderId="1" xfId="70" applyNumberFormat="1" applyFont="1" applyFill="1" applyBorder="1" applyAlignment="1" applyProtection="1">
      <alignment vertical="center"/>
      <protection locked="0"/>
    </xf>
    <xf numFmtId="164" fontId="5" fillId="39" borderId="1" xfId="0" applyNumberFormat="1" applyFont="1" applyFill="1" applyBorder="1" applyAlignment="1"/>
    <xf numFmtId="165" fontId="4" fillId="37" borderId="1" xfId="0" applyNumberFormat="1" applyFont="1" applyFill="1" applyBorder="1" applyAlignment="1" applyProtection="1">
      <alignment horizontal="right"/>
    </xf>
    <xf numFmtId="0" fontId="36" fillId="0" borderId="0" xfId="0" applyFont="1" applyAlignment="1">
      <alignment horizontal="center"/>
    </xf>
    <xf numFmtId="0" fontId="4" fillId="0" borderId="1" xfId="50" applyFont="1" applyBorder="1" applyAlignment="1" applyProtection="1">
      <alignment horizontal="left" vertical="center" wrapText="1"/>
    </xf>
    <xf numFmtId="0" fontId="5" fillId="0" borderId="1" xfId="50" applyFont="1" applyBorder="1" applyAlignment="1" applyProtection="1">
      <alignment horizontal="left" vertical="center" wrapText="1"/>
    </xf>
    <xf numFmtId="0" fontId="42" fillId="0" borderId="35" xfId="0" applyFont="1" applyBorder="1" applyAlignment="1">
      <alignment horizontal="left"/>
    </xf>
    <xf numFmtId="165" fontId="6" fillId="0" borderId="0" xfId="0" applyNumberFormat="1" applyFont="1" applyAlignment="1">
      <alignment horizontal="right"/>
    </xf>
    <xf numFmtId="165" fontId="5" fillId="0" borderId="0" xfId="70" applyNumberFormat="1" applyFont="1" applyFill="1" applyBorder="1" applyAlignment="1" applyProtection="1">
      <alignment horizontal="right" vertical="center"/>
    </xf>
    <xf numFmtId="0" fontId="6" fillId="0" borderId="0" xfId="0" applyFont="1"/>
    <xf numFmtId="165" fontId="1" fillId="28" borderId="1" xfId="0" applyNumberFormat="1" applyFont="1" applyFill="1" applyBorder="1" applyAlignment="1">
      <alignment horizontal="right" vertical="center"/>
    </xf>
    <xf numFmtId="165" fontId="6" fillId="28" borderId="1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right"/>
    </xf>
    <xf numFmtId="0" fontId="5" fillId="0" borderId="0" xfId="0" applyFont="1" applyBorder="1" applyProtection="1"/>
    <xf numFmtId="0" fontId="42" fillId="0" borderId="8" xfId="0" applyFont="1" applyFill="1" applyBorder="1" applyAlignment="1"/>
    <xf numFmtId="0" fontId="0" fillId="0" borderId="10" xfId="0" applyFont="1" applyBorder="1"/>
    <xf numFmtId="165" fontId="4" fillId="0" borderId="0" xfId="50" applyNumberFormat="1" applyFont="1" applyFill="1" applyBorder="1" applyAlignment="1" applyProtection="1">
      <alignment horizontal="right" vertical="center" wrapText="1"/>
    </xf>
    <xf numFmtId="0" fontId="51" fillId="0" borderId="1" xfId="0" applyFont="1" applyBorder="1"/>
    <xf numFmtId="0" fontId="5" fillId="0" borderId="24" xfId="0" applyFont="1" applyBorder="1" applyProtection="1"/>
    <xf numFmtId="0" fontId="0" fillId="0" borderId="24" xfId="0" applyFont="1" applyBorder="1"/>
    <xf numFmtId="0" fontId="4" fillId="0" borderId="24" xfId="5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165" fontId="0" fillId="0" borderId="1" xfId="0" applyNumberFormat="1" applyBorder="1"/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right"/>
    </xf>
    <xf numFmtId="165" fontId="0" fillId="0" borderId="0" xfId="0" applyNumberFormat="1" applyBorder="1"/>
    <xf numFmtId="166" fontId="14" fillId="0" borderId="32" xfId="0" applyNumberFormat="1" applyFont="1" applyFill="1" applyBorder="1" applyAlignment="1" applyProtection="1">
      <alignment horizontal="center" textRotation="90" wrapText="1"/>
    </xf>
    <xf numFmtId="0" fontId="4" fillId="0" borderId="10" xfId="60" applyFont="1" applyFill="1" applyBorder="1" applyAlignment="1">
      <alignment horizontal="center" textRotation="90" wrapText="1"/>
    </xf>
    <xf numFmtId="166" fontId="4" fillId="0" borderId="10" xfId="0" applyNumberFormat="1" applyFont="1" applyBorder="1" applyAlignment="1" applyProtection="1">
      <alignment horizontal="center" textRotation="90" wrapText="1"/>
    </xf>
    <xf numFmtId="0" fontId="5" fillId="0" borderId="1" xfId="60" applyFont="1" applyFill="1" applyBorder="1" applyAlignment="1">
      <alignment horizontal="center" textRotation="90" wrapText="1"/>
    </xf>
    <xf numFmtId="165" fontId="0" fillId="48" borderId="1" xfId="0" applyNumberFormat="1" applyFill="1" applyBorder="1" applyAlignment="1"/>
    <xf numFmtId="165" fontId="4" fillId="48" borderId="25" xfId="69" applyNumberFormat="1" applyFont="1" applyFill="1" applyBorder="1" applyAlignment="1" applyProtection="1">
      <alignment horizontal="right"/>
      <protection locked="0"/>
    </xf>
    <xf numFmtId="165" fontId="4" fillId="48" borderId="29" xfId="69" applyNumberFormat="1" applyFont="1" applyFill="1" applyBorder="1" applyAlignment="1" applyProtection="1">
      <alignment horizontal="right"/>
      <protection locked="0"/>
    </xf>
    <xf numFmtId="165" fontId="4" fillId="48" borderId="26" xfId="69" applyNumberFormat="1" applyFont="1" applyFill="1" applyBorder="1" applyAlignment="1" applyProtection="1">
      <alignment horizontal="right"/>
      <protection locked="0"/>
    </xf>
    <xf numFmtId="165" fontId="4" fillId="48" borderId="33" xfId="69" applyNumberFormat="1" applyFont="1" applyFill="1" applyBorder="1" applyAlignment="1" applyProtection="1">
      <alignment horizontal="right" wrapText="1"/>
    </xf>
    <xf numFmtId="165" fontId="4" fillId="48" borderId="26" xfId="69" applyNumberFormat="1" applyFont="1" applyFill="1" applyBorder="1" applyAlignment="1" applyProtection="1">
      <alignment horizontal="right" wrapText="1"/>
    </xf>
    <xf numFmtId="0" fontId="4" fillId="0" borderId="0" xfId="50" applyFont="1" applyFill="1" applyBorder="1" applyAlignment="1" applyProtection="1">
      <alignment horizontal="center" vertical="center" wrapText="1"/>
    </xf>
    <xf numFmtId="0" fontId="47" fillId="0" borderId="0" xfId="0" applyFont="1" applyFill="1" applyBorder="1"/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/>
    </xf>
    <xf numFmtId="165" fontId="5" fillId="0" borderId="0" xfId="5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indent="1"/>
    </xf>
    <xf numFmtId="0" fontId="11" fillId="0" borderId="0" xfId="0" applyFont="1" applyFill="1" applyBorder="1" applyAlignment="1" applyProtection="1">
      <alignment horizontal="left" indent="1"/>
    </xf>
    <xf numFmtId="164" fontId="5" fillId="0" borderId="0" xfId="5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wrapText="1"/>
    </xf>
    <xf numFmtId="0" fontId="35" fillId="0" borderId="0" xfId="0" applyFont="1" applyFill="1"/>
    <xf numFmtId="0" fontId="39" fillId="0" borderId="0" xfId="31" applyFont="1" applyFill="1" applyAlignment="1" applyProtection="1"/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/>
    </xf>
    <xf numFmtId="0" fontId="0" fillId="0" borderId="0" xfId="0" applyFont="1" applyFill="1" applyBorder="1" applyAlignment="1">
      <alignment horizontal="center"/>
    </xf>
    <xf numFmtId="0" fontId="28" fillId="0" borderId="0" xfId="0" applyFont="1" applyBorder="1" applyProtection="1"/>
    <xf numFmtId="0" fontId="4" fillId="0" borderId="8" xfId="0" applyFont="1" applyBorder="1"/>
    <xf numFmtId="0" fontId="30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>
      <alignment horizontal="center"/>
    </xf>
    <xf numFmtId="169" fontId="0" fillId="27" borderId="1" xfId="0" applyNumberFormat="1" applyFont="1" applyFill="1" applyBorder="1" applyAlignment="1">
      <alignment horizontal="right"/>
    </xf>
    <xf numFmtId="169" fontId="6" fillId="28" borderId="1" xfId="0" applyNumberFormat="1" applyFont="1" applyFill="1" applyBorder="1" applyAlignment="1">
      <alignment horizontal="right"/>
    </xf>
    <xf numFmtId="170" fontId="0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center" wrapText="1"/>
    </xf>
    <xf numFmtId="0" fontId="30" fillId="0" borderId="0" xfId="0" applyFont="1" applyBorder="1" applyAlignment="1" applyProtection="1">
      <alignment horizontal="left" indent="1"/>
    </xf>
    <xf numFmtId="0" fontId="6" fillId="0" borderId="0" xfId="0" applyFont="1" applyFill="1" applyBorder="1" applyAlignment="1"/>
    <xf numFmtId="0" fontId="9" fillId="0" borderId="0" xfId="0" applyFont="1" applyFill="1" applyBorder="1" applyAlignment="1" applyProtection="1">
      <alignment horizontal="center" wrapText="1"/>
    </xf>
    <xf numFmtId="0" fontId="28" fillId="49" borderId="0" xfId="0" applyFont="1" applyFill="1" applyBorder="1" applyAlignment="1" applyProtection="1">
      <alignment horizontal="left" indent="1"/>
    </xf>
    <xf numFmtId="0" fontId="51" fillId="0" borderId="0" xfId="0" applyFont="1" applyBorder="1"/>
    <xf numFmtId="164" fontId="5" fillId="0" borderId="1" xfId="0" applyNumberFormat="1" applyFont="1" applyBorder="1"/>
    <xf numFmtId="169" fontId="0" fillId="0" borderId="0" xfId="0" applyNumberFormat="1" applyFont="1"/>
    <xf numFmtId="169" fontId="6" fillId="0" borderId="0" xfId="0" applyNumberFormat="1" applyFont="1"/>
    <xf numFmtId="0" fontId="5" fillId="0" borderId="0" xfId="0" applyFont="1" applyBorder="1"/>
    <xf numFmtId="164" fontId="0" fillId="0" borderId="0" xfId="0" applyNumberFormat="1" applyBorder="1" applyAlignment="1">
      <alignment horizontal="right"/>
    </xf>
    <xf numFmtId="0" fontId="5" fillId="0" borderId="1" xfId="0" applyFont="1" applyFill="1" applyBorder="1"/>
    <xf numFmtId="0" fontId="5" fillId="0" borderId="0" xfId="0" applyFont="1"/>
    <xf numFmtId="169" fontId="0" fillId="0" borderId="0" xfId="0" applyNumberFormat="1" applyFont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0" fontId="6" fillId="0" borderId="1" xfId="0" applyFont="1" applyBorder="1"/>
    <xf numFmtId="164" fontId="42" fillId="0" borderId="1" xfId="0" applyNumberFormat="1" applyFont="1" applyFill="1" applyBorder="1"/>
    <xf numFmtId="164" fontId="4" fillId="0" borderId="1" xfId="0" applyNumberFormat="1" applyFont="1" applyBorder="1"/>
    <xf numFmtId="164" fontId="0" fillId="39" borderId="1" xfId="0" applyNumberFormat="1" applyFill="1" applyBorder="1" applyAlignment="1">
      <alignment horizontal="right"/>
    </xf>
    <xf numFmtId="164" fontId="5" fillId="0" borderId="0" xfId="0" applyNumberFormat="1" applyFont="1" applyBorder="1"/>
    <xf numFmtId="164" fontId="5" fillId="0" borderId="1" xfId="0" applyNumberFormat="1" applyFont="1" applyFill="1" applyBorder="1"/>
    <xf numFmtId="0" fontId="4" fillId="0" borderId="13" xfId="0" applyFont="1" applyBorder="1"/>
    <xf numFmtId="0" fontId="0" fillId="0" borderId="13" xfId="0" applyBorder="1"/>
    <xf numFmtId="164" fontId="0" fillId="0" borderId="13" xfId="0" applyNumberFormat="1" applyBorder="1" applyAlignment="1">
      <alignment horizontal="right"/>
    </xf>
    <xf numFmtId="169" fontId="6" fillId="28" borderId="1" xfId="0" applyNumberFormat="1" applyFont="1" applyFill="1" applyBorder="1" applyAlignment="1">
      <alignment horizontal="right" vertical="center"/>
    </xf>
    <xf numFmtId="165" fontId="0" fillId="27" borderId="1" xfId="0" applyNumberFormat="1" applyFill="1" applyBorder="1" applyAlignment="1">
      <alignment horizontal="right"/>
    </xf>
    <xf numFmtId="165" fontId="5" fillId="28" borderId="1" xfId="50" applyNumberFormat="1" applyFont="1" applyFill="1" applyBorder="1" applyAlignment="1" applyProtection="1">
      <alignment horizontal="right" vertical="center"/>
    </xf>
    <xf numFmtId="165" fontId="6" fillId="28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wrapText="1"/>
    </xf>
    <xf numFmtId="0" fontId="0" fillId="42" borderId="1" xfId="0" applyFill="1" applyBorder="1"/>
    <xf numFmtId="165" fontId="0" fillId="41" borderId="8" xfId="0" applyNumberFormat="1" applyFill="1" applyBorder="1" applyAlignment="1">
      <alignment horizontal="right"/>
    </xf>
    <xf numFmtId="164" fontId="5" fillId="0" borderId="0" xfId="60" applyNumberFormat="1" applyFont="1" applyFill="1" applyBorder="1" applyAlignment="1">
      <alignment horizontal="right"/>
    </xf>
    <xf numFmtId="164" fontId="5" fillId="0" borderId="0" xfId="0" applyNumberFormat="1" applyFont="1"/>
    <xf numFmtId="165" fontId="0" fillId="42" borderId="1" xfId="0" applyNumberFormat="1" applyFill="1" applyBorder="1" applyAlignment="1">
      <alignment horizontal="right"/>
    </xf>
    <xf numFmtId="164" fontId="6" fillId="0" borderId="1" xfId="0" applyNumberFormat="1" applyFont="1" applyBorder="1" applyAlignment="1"/>
    <xf numFmtId="165" fontId="0" fillId="27" borderId="1" xfId="0" applyNumberFormat="1" applyFont="1" applyFill="1" applyBorder="1" applyAlignment="1">
      <alignment horizontal="right" vertical="center"/>
    </xf>
    <xf numFmtId="165" fontId="0" fillId="48" borderId="1" xfId="0" applyNumberFormat="1" applyFont="1" applyFill="1" applyBorder="1" applyAlignment="1">
      <alignment horizontal="right" vertical="center"/>
    </xf>
    <xf numFmtId="165" fontId="6" fillId="48" borderId="1" xfId="0" applyNumberFormat="1" applyFont="1" applyFill="1" applyBorder="1" applyAlignment="1">
      <alignment horizontal="right"/>
    </xf>
    <xf numFmtId="165" fontId="1" fillId="28" borderId="1" xfId="0" applyNumberFormat="1" applyFont="1" applyFill="1" applyBorder="1" applyAlignment="1">
      <alignment horizontal="right"/>
    </xf>
    <xf numFmtId="165" fontId="5" fillId="27" borderId="1" xfId="70" applyNumberFormat="1" applyFont="1" applyFill="1" applyBorder="1" applyAlignment="1" applyProtection="1">
      <alignment horizontal="right" vertical="center"/>
    </xf>
    <xf numFmtId="0" fontId="42" fillId="0" borderId="1" xfId="0" applyFont="1" applyBorder="1" applyAlignment="1">
      <alignment horizontal="centerContinuous"/>
    </xf>
    <xf numFmtId="0" fontId="0" fillId="0" borderId="1" xfId="0" applyFont="1" applyBorder="1" applyAlignment="1">
      <alignment horizontal="centerContinuous"/>
    </xf>
    <xf numFmtId="0" fontId="0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horizontal="center"/>
    </xf>
    <xf numFmtId="164" fontId="5" fillId="28" borderId="1" xfId="70" applyNumberFormat="1" applyFont="1" applyFill="1" applyBorder="1" applyAlignment="1" applyProtection="1">
      <alignment horizontal="right" vertical="center"/>
    </xf>
    <xf numFmtId="165" fontId="0" fillId="39" borderId="1" xfId="0" applyNumberFormat="1" applyFont="1" applyFill="1" applyBorder="1" applyAlignment="1">
      <alignment horizontal="right"/>
    </xf>
    <xf numFmtId="0" fontId="0" fillId="42" borderId="1" xfId="0" applyFont="1" applyFill="1" applyBorder="1" applyAlignment="1">
      <alignment horizontal="right"/>
    </xf>
    <xf numFmtId="0" fontId="0" fillId="42" borderId="1" xfId="0" applyFill="1" applyBorder="1" applyAlignment="1">
      <alignment horizontal="right"/>
    </xf>
    <xf numFmtId="0" fontId="4" fillId="0" borderId="22" xfId="60" applyFont="1" applyFill="1" applyBorder="1" applyAlignment="1" applyProtection="1">
      <alignment horizontal="center" textRotation="90" wrapText="1"/>
    </xf>
    <xf numFmtId="0" fontId="4" fillId="0" borderId="10" xfId="60" applyFont="1" applyFill="1" applyBorder="1" applyAlignment="1" applyProtection="1">
      <alignment horizontal="center" textRotation="90" wrapText="1"/>
    </xf>
    <xf numFmtId="0" fontId="5" fillId="0" borderId="41" xfId="60" applyFont="1" applyFill="1" applyBorder="1" applyAlignment="1" applyProtection="1">
      <alignment horizontal="center" textRotation="90" wrapText="1"/>
    </xf>
    <xf numFmtId="166" fontId="14" fillId="0" borderId="10" xfId="0" applyNumberFormat="1" applyFont="1" applyBorder="1" applyAlignment="1" applyProtection="1">
      <alignment horizontal="center" textRotation="90" wrapText="1"/>
    </xf>
    <xf numFmtId="166" fontId="14" fillId="0" borderId="10" xfId="0" applyNumberFormat="1" applyFont="1" applyFill="1" applyBorder="1" applyAlignment="1" applyProtection="1">
      <alignment horizontal="center" textRotation="90" wrapText="1"/>
    </xf>
    <xf numFmtId="0" fontId="4" fillId="0" borderId="34" xfId="60" applyFont="1" applyBorder="1" applyAlignment="1"/>
    <xf numFmtId="0" fontId="4" fillId="0" borderId="36" xfId="60" applyFont="1" applyBorder="1" applyAlignment="1"/>
    <xf numFmtId="0" fontId="5" fillId="0" borderId="36" xfId="60" applyFont="1" applyBorder="1"/>
    <xf numFmtId="0" fontId="19" fillId="0" borderId="37" xfId="60" applyBorder="1"/>
    <xf numFmtId="0" fontId="4" fillId="0" borderId="8" xfId="70" applyFont="1" applyFill="1" applyBorder="1" applyAlignment="1" applyProtection="1">
      <alignment horizontal="center" vertical="center"/>
    </xf>
    <xf numFmtId="0" fontId="4" fillId="0" borderId="23" xfId="7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6" fillId="0" borderId="0" xfId="0" applyFont="1" applyBorder="1"/>
    <xf numFmtId="0" fontId="0" fillId="0" borderId="4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Continuous"/>
    </xf>
    <xf numFmtId="0" fontId="6" fillId="0" borderId="24" xfId="0" applyFont="1" applyBorder="1"/>
    <xf numFmtId="0" fontId="0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70" applyFont="1" applyFill="1" applyBorder="1" applyAlignment="1" applyProtection="1">
      <alignment horizontal="center"/>
    </xf>
    <xf numFmtId="0" fontId="0" fillId="0" borderId="0" xfId="0" applyFont="1" applyBorder="1" applyAlignment="1">
      <alignment horizontal="center"/>
    </xf>
    <xf numFmtId="3" fontId="4" fillId="0" borderId="1" xfId="210" applyNumberFormat="1" applyFont="1" applyFill="1" applyBorder="1" applyProtection="1">
      <protection locked="0"/>
    </xf>
    <xf numFmtId="169" fontId="0" fillId="27" borderId="1" xfId="0" applyNumberFormat="1" applyFont="1" applyFill="1" applyBorder="1"/>
    <xf numFmtId="41" fontId="6" fillId="28" borderId="1" xfId="0" applyNumberFormat="1" applyFont="1" applyFill="1" applyBorder="1"/>
    <xf numFmtId="165" fontId="0" fillId="27" borderId="1" xfId="0" applyNumberFormat="1" applyFont="1" applyFill="1" applyBorder="1"/>
    <xf numFmtId="165" fontId="6" fillId="28" borderId="1" xfId="0" applyNumberFormat="1" applyFont="1" applyFill="1" applyBorder="1"/>
    <xf numFmtId="166" fontId="0" fillId="28" borderId="1" xfId="0" applyNumberFormat="1" applyFont="1" applyFill="1" applyBorder="1" applyAlignment="1">
      <alignment horizontal="center"/>
    </xf>
    <xf numFmtId="165" fontId="0" fillId="50" borderId="0" xfId="0" applyNumberFormat="1" applyFont="1" applyFill="1" applyBorder="1"/>
    <xf numFmtId="3" fontId="4" fillId="0" borderId="0" xfId="210" applyNumberFormat="1" applyFont="1" applyFill="1" applyBorder="1" applyProtection="1">
      <protection locked="0"/>
    </xf>
    <xf numFmtId="0" fontId="0" fillId="0" borderId="5" xfId="0" applyFont="1" applyFill="1" applyBorder="1"/>
    <xf numFmtId="0" fontId="7" fillId="0" borderId="0" xfId="210" applyFont="1" applyFill="1"/>
    <xf numFmtId="3" fontId="4" fillId="0" borderId="0" xfId="210" applyNumberFormat="1" applyFont="1" applyFill="1"/>
    <xf numFmtId="3" fontId="4" fillId="0" borderId="0" xfId="210" applyNumberFormat="1" applyFont="1" applyFill="1" applyBorder="1"/>
    <xf numFmtId="0" fontId="4" fillId="0" borderId="1" xfId="210" applyFont="1" applyFill="1" applyBorder="1" applyProtection="1"/>
    <xf numFmtId="164" fontId="0" fillId="27" borderId="1" xfId="0" applyNumberFormat="1" applyFont="1" applyFill="1" applyBorder="1" applyAlignment="1">
      <alignment horizontal="right"/>
    </xf>
    <xf numFmtId="164" fontId="0" fillId="28" borderId="1" xfId="0" applyNumberFormat="1" applyFont="1" applyFill="1" applyBorder="1" applyAlignment="1">
      <alignment horizontal="right"/>
    </xf>
    <xf numFmtId="165" fontId="4" fillId="27" borderId="1" xfId="70" applyNumberFormat="1" applyFont="1" applyFill="1" applyBorder="1" applyAlignment="1" applyProtection="1">
      <alignment horizontal="right" vertical="center"/>
      <protection locked="0"/>
    </xf>
    <xf numFmtId="166" fontId="0" fillId="28" borderId="1" xfId="0" applyNumberFormat="1" applyFill="1" applyBorder="1" applyAlignment="1">
      <alignment horizontal="center"/>
    </xf>
    <xf numFmtId="9" fontId="1" fillId="0" borderId="0" xfId="77" applyFont="1"/>
    <xf numFmtId="0" fontId="0" fillId="0" borderId="0" xfId="0" applyFont="1" applyBorder="1" applyAlignment="1">
      <alignment vertical="center"/>
    </xf>
    <xf numFmtId="165" fontId="0" fillId="27" borderId="10" xfId="0" applyNumberFormat="1" applyFont="1" applyFill="1" applyBorder="1"/>
    <xf numFmtId="0" fontId="2" fillId="0" borderId="1" xfId="52" applyFont="1" applyBorder="1" applyAlignment="1" applyProtection="1">
      <alignment horizontal="center" vertical="center" wrapText="1"/>
    </xf>
    <xf numFmtId="0" fontId="4" fillId="0" borderId="1" xfId="52" applyFont="1" applyBorder="1" applyAlignment="1" applyProtection="1">
      <alignment horizontal="center" vertical="center" wrapText="1"/>
    </xf>
    <xf numFmtId="0" fontId="1" fillId="0" borderId="1" xfId="52" applyFont="1" applyBorder="1" applyAlignment="1" applyProtection="1">
      <alignment horizontal="center" vertical="center" wrapText="1"/>
    </xf>
    <xf numFmtId="0" fontId="55" fillId="27" borderId="1" xfId="52" applyFont="1" applyFill="1" applyBorder="1" applyAlignment="1" applyProtection="1">
      <alignment horizontal="center" vertical="center" wrapText="1"/>
      <protection locked="0"/>
    </xf>
    <xf numFmtId="0" fontId="55" fillId="27" borderId="1" xfId="52" applyFont="1" applyFill="1" applyBorder="1" applyAlignment="1" applyProtection="1">
      <alignment vertical="center" wrapText="1"/>
      <protection locked="0"/>
    </xf>
    <xf numFmtId="0" fontId="15" fillId="0" borderId="1" xfId="52" applyBorder="1" applyAlignment="1" applyProtection="1">
      <alignment horizontal="center"/>
      <protection locked="0"/>
    </xf>
    <xf numFmtId="0" fontId="55" fillId="27" borderId="1" xfId="52" applyFont="1" applyFill="1" applyBorder="1" applyAlignment="1" applyProtection="1">
      <alignment horizontal="center"/>
      <protection locked="0"/>
    </xf>
    <xf numFmtId="0" fontId="55" fillId="27" borderId="1" xfId="52" applyFont="1" applyFill="1" applyBorder="1" applyProtection="1">
      <protection locked="0"/>
    </xf>
    <xf numFmtId="0" fontId="15" fillId="0" borderId="0" xfId="52"/>
    <xf numFmtId="0" fontId="15" fillId="0" borderId="0" xfId="52" applyAlignment="1">
      <alignment horizontal="left" vertical="top"/>
    </xf>
    <xf numFmtId="0" fontId="15" fillId="0" borderId="0" xfId="52" applyAlignment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5" xfId="52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0" xfId="52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1" fontId="6" fillId="28" borderId="1" xfId="0" applyNumberFormat="1" applyFont="1" applyFill="1" applyBorder="1" applyAlignment="1">
      <alignment horizontal="center" vertical="center" wrapText="1"/>
    </xf>
    <xf numFmtId="0" fontId="15" fillId="0" borderId="0" xfId="52" applyAlignment="1">
      <alignment horizontal="left" vertical="center" wrapText="1"/>
    </xf>
    <xf numFmtId="9" fontId="4" fillId="28" borderId="1" xfId="75" applyFont="1" applyFill="1" applyBorder="1" applyAlignment="1" applyProtection="1">
      <alignment horizontal="center" vertical="center" wrapText="1"/>
      <protection locked="0"/>
    </xf>
    <xf numFmtId="2" fontId="55" fillId="27" borderId="1" xfId="52" applyNumberFormat="1" applyFont="1" applyFill="1" applyBorder="1" applyAlignment="1" applyProtection="1">
      <alignment horizontal="center" vertical="center" wrapText="1"/>
      <protection locked="0"/>
    </xf>
    <xf numFmtId="41" fontId="6" fillId="28" borderId="1" xfId="0" applyNumberFormat="1" applyFont="1" applyFill="1" applyBorder="1" applyAlignment="1">
      <alignment vertical="center" wrapText="1"/>
    </xf>
    <xf numFmtId="41" fontId="6" fillId="28" borderId="1" xfId="0" applyNumberFormat="1" applyFont="1" applyFill="1" applyBorder="1" applyAlignment="1">
      <alignment horizontal="right" vertical="center" wrapText="1"/>
    </xf>
    <xf numFmtId="0" fontId="15" fillId="0" borderId="1" xfId="52" applyBorder="1"/>
    <xf numFmtId="41" fontId="6" fillId="28" borderId="1" xfId="0" applyNumberFormat="1" applyFont="1" applyFill="1" applyBorder="1" applyAlignment="1">
      <alignment horizontal="center"/>
    </xf>
    <xf numFmtId="9" fontId="4" fillId="28" borderId="1" xfId="75" applyFont="1" applyFill="1" applyBorder="1" applyAlignment="1" applyProtection="1">
      <alignment horizontal="center"/>
      <protection locked="0"/>
    </xf>
    <xf numFmtId="0" fontId="15" fillId="27" borderId="1" xfId="52" applyFill="1" applyBorder="1"/>
    <xf numFmtId="41" fontId="6" fillId="28" borderId="1" xfId="0" applyNumberFormat="1" applyFont="1" applyFill="1" applyBorder="1" applyAlignment="1">
      <alignment horizontal="right"/>
    </xf>
    <xf numFmtId="1" fontId="4" fillId="28" borderId="1" xfId="75" applyNumberFormat="1" applyFont="1" applyFill="1" applyBorder="1" applyAlignment="1" applyProtection="1">
      <alignment horizontal="center"/>
      <protection locked="0"/>
    </xf>
    <xf numFmtId="0" fontId="56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57" fillId="0" borderId="0" xfId="0" applyFont="1" applyFill="1" applyAlignment="1">
      <alignment horizontal="center" wrapText="1"/>
    </xf>
    <xf numFmtId="0" fontId="0" fillId="0" borderId="5" xfId="0" applyFill="1" applyBorder="1" applyAlignment="1">
      <alignment horizontal="center"/>
    </xf>
    <xf numFmtId="164" fontId="4" fillId="39" borderId="4" xfId="50" applyNumberFormat="1" applyFont="1" applyFill="1" applyBorder="1" applyAlignment="1" applyProtection="1">
      <alignment horizontal="right" vertical="center"/>
    </xf>
    <xf numFmtId="0" fontId="15" fillId="0" borderId="10" xfId="52" applyBorder="1" applyAlignment="1" applyProtection="1">
      <alignment horizontal="center"/>
      <protection locked="0"/>
    </xf>
    <xf numFmtId="0" fontId="39" fillId="0" borderId="0" xfId="31" applyAlignment="1" applyProtection="1"/>
    <xf numFmtId="0" fontId="15" fillId="0" borderId="0" xfId="52" applyFont="1"/>
    <xf numFmtId="0" fontId="53" fillId="51" borderId="0" xfId="0" applyFont="1" applyFill="1" applyBorder="1" applyAlignment="1" applyProtection="1">
      <alignment horizontal="left" vertical="center"/>
    </xf>
    <xf numFmtId="0" fontId="4" fillId="51" borderId="0" xfId="0" applyFont="1" applyFill="1" applyBorder="1" applyAlignment="1" applyProtection="1">
      <alignment vertical="center"/>
    </xf>
    <xf numFmtId="0" fontId="4" fillId="51" borderId="0" xfId="0" applyFont="1" applyFill="1" applyBorder="1" applyProtection="1"/>
    <xf numFmtId="0" fontId="0" fillId="51" borderId="0" xfId="0" applyFont="1" applyFill="1" applyBorder="1"/>
    <xf numFmtId="0" fontId="0" fillId="51" borderId="0" xfId="0" applyFont="1" applyFill="1"/>
    <xf numFmtId="0" fontId="0" fillId="51" borderId="0" xfId="0" applyFill="1"/>
    <xf numFmtId="0" fontId="0" fillId="51" borderId="0" xfId="0" applyFill="1" applyBorder="1"/>
    <xf numFmtId="0" fontId="4" fillId="0" borderId="0" xfId="0" applyFont="1" applyAlignment="1">
      <alignment horizontal="left"/>
    </xf>
    <xf numFmtId="165" fontId="0" fillId="50" borderId="35" xfId="0" applyNumberFormat="1" applyFont="1" applyFill="1" applyBorder="1"/>
    <xf numFmtId="165" fontId="0" fillId="50" borderId="23" xfId="0" applyNumberFormat="1" applyFont="1" applyFill="1" applyBorder="1"/>
    <xf numFmtId="165" fontId="0" fillId="50" borderId="20" xfId="0" applyNumberFormat="1" applyFont="1" applyFill="1" applyBorder="1"/>
    <xf numFmtId="165" fontId="0" fillId="50" borderId="7" xfId="0" applyNumberFormat="1" applyFont="1" applyFill="1" applyBorder="1"/>
    <xf numFmtId="165" fontId="0" fillId="50" borderId="21" xfId="0" applyNumberFormat="1" applyFont="1" applyFill="1" applyBorder="1"/>
    <xf numFmtId="165" fontId="0" fillId="50" borderId="38" xfId="0" applyNumberFormat="1" applyFont="1" applyFill="1" applyBorder="1"/>
    <xf numFmtId="165" fontId="0" fillId="50" borderId="24" xfId="0" applyNumberFormat="1" applyFont="1" applyFill="1" applyBorder="1"/>
    <xf numFmtId="165" fontId="0" fillId="50" borderId="22" xfId="0" applyNumberFormat="1" applyFont="1" applyFill="1" applyBorder="1"/>
    <xf numFmtId="0" fontId="5" fillId="0" borderId="0" xfId="0" applyFont="1" applyBorder="1" applyAlignment="1">
      <alignment horizontal="left"/>
    </xf>
    <xf numFmtId="0" fontId="55" fillId="41" borderId="1" xfId="52" applyFont="1" applyFill="1" applyBorder="1" applyAlignment="1" applyProtection="1">
      <alignment horizontal="center" vertical="center" wrapText="1"/>
      <protection locked="0"/>
    </xf>
    <xf numFmtId="0" fontId="55" fillId="41" borderId="1" xfId="52" applyFont="1" applyFill="1" applyBorder="1" applyAlignment="1" applyProtection="1">
      <alignment horizontal="center"/>
      <protection locked="0"/>
    </xf>
    <xf numFmtId="3" fontId="7" fillId="0" borderId="1" xfId="210" applyNumberFormat="1" applyFont="1" applyFill="1" applyBorder="1" applyProtection="1">
      <protection locked="0"/>
    </xf>
    <xf numFmtId="0" fontId="14" fillId="0" borderId="6" xfId="52" applyFont="1" applyBorder="1"/>
    <xf numFmtId="0" fontId="14" fillId="0" borderId="4" xfId="52" applyFont="1" applyBorder="1"/>
    <xf numFmtId="0" fontId="58" fillId="0" borderId="0" xfId="0" applyFont="1" applyBorder="1" applyAlignment="1">
      <alignment horizontal="center"/>
    </xf>
    <xf numFmtId="0" fontId="59" fillId="0" borderId="0" xfId="52" applyFont="1" applyAlignment="1">
      <alignment horizontal="left" vertical="top"/>
    </xf>
    <xf numFmtId="0" fontId="58" fillId="0" borderId="0" xfId="70" applyFont="1" applyFill="1" applyBorder="1" applyAlignment="1" applyProtection="1">
      <alignment horizontal="center" vertical="center"/>
    </xf>
    <xf numFmtId="0" fontId="14" fillId="0" borderId="1" xfId="52" applyFont="1" applyBorder="1"/>
    <xf numFmtId="166" fontId="14" fillId="0" borderId="0" xfId="0" applyNumberFormat="1" applyFont="1" applyFill="1" applyBorder="1" applyAlignment="1" applyProtection="1">
      <alignment horizontal="center" textRotation="90" wrapText="1"/>
    </xf>
    <xf numFmtId="0" fontId="4" fillId="0" borderId="0" xfId="60" applyFont="1" applyFill="1" applyBorder="1" applyAlignment="1" applyProtection="1">
      <alignment horizontal="center" textRotation="90" wrapText="1"/>
    </xf>
    <xf numFmtId="0" fontId="5" fillId="0" borderId="0" xfId="60" applyFont="1" applyFill="1" applyBorder="1" applyAlignment="1" applyProtection="1">
      <alignment horizontal="center" textRotation="90" wrapText="1"/>
    </xf>
    <xf numFmtId="0" fontId="4" fillId="0" borderId="0" xfId="60" applyFont="1" applyFill="1" applyBorder="1" applyAlignment="1">
      <alignment horizontal="center" textRotation="90" wrapText="1"/>
    </xf>
    <xf numFmtId="166" fontId="4" fillId="0" borderId="0" xfId="0" applyNumberFormat="1" applyFont="1" applyBorder="1" applyAlignment="1" applyProtection="1">
      <alignment horizontal="center" textRotation="90" wrapText="1"/>
    </xf>
    <xf numFmtId="166" fontId="14" fillId="0" borderId="0" xfId="0" applyNumberFormat="1" applyFont="1" applyBorder="1" applyAlignment="1" applyProtection="1">
      <alignment horizontal="center" textRotation="90" wrapText="1"/>
    </xf>
    <xf numFmtId="0" fontId="5" fillId="0" borderId="0" xfId="60" applyFont="1" applyFill="1" applyBorder="1" applyAlignment="1">
      <alignment horizontal="center" textRotation="90" wrapText="1"/>
    </xf>
    <xf numFmtId="0" fontId="0" fillId="0" borderId="1" xfId="0" applyFont="1" applyBorder="1" applyAlignment="1"/>
    <xf numFmtId="0" fontId="4" fillId="0" borderId="1" xfId="43" applyFont="1" applyBorder="1" applyAlignment="1" applyProtection="1">
      <alignment wrapText="1"/>
    </xf>
    <xf numFmtId="0" fontId="4" fillId="0" borderId="1" xfId="0" applyFont="1" applyFill="1" applyBorder="1" applyAlignment="1" applyProtection="1">
      <alignment vertical="center"/>
    </xf>
    <xf numFmtId="0" fontId="44" fillId="45" borderId="23" xfId="0" applyFont="1" applyFill="1" applyBorder="1" applyAlignment="1">
      <alignment horizontal="center"/>
    </xf>
    <xf numFmtId="0" fontId="44" fillId="45" borderId="20" xfId="0" applyFont="1" applyFill="1" applyBorder="1" applyAlignment="1">
      <alignment horizontal="center"/>
    </xf>
    <xf numFmtId="0" fontId="52" fillId="46" borderId="23" xfId="0" applyFont="1" applyFill="1" applyBorder="1" applyAlignment="1">
      <alignment horizontal="center"/>
    </xf>
    <xf numFmtId="0" fontId="52" fillId="46" borderId="20" xfId="0" applyFont="1" applyFill="1" applyBorder="1" applyAlignment="1">
      <alignment horizontal="center"/>
    </xf>
    <xf numFmtId="0" fontId="44" fillId="47" borderId="0" xfId="0" applyFont="1" applyFill="1" applyBorder="1" applyAlignment="1">
      <alignment horizontal="center"/>
    </xf>
    <xf numFmtId="0" fontId="44" fillId="47" borderId="21" xfId="0" applyFont="1" applyFill="1" applyBorder="1" applyAlignment="1">
      <alignment horizontal="center"/>
    </xf>
    <xf numFmtId="0" fontId="5" fillId="0" borderId="8" xfId="0" applyFont="1" applyFill="1" applyBorder="1" applyAlignment="1" applyProtection="1">
      <alignment horizontal="left"/>
    </xf>
    <xf numFmtId="0" fontId="5" fillId="0" borderId="4" xfId="0" applyFont="1" applyFill="1" applyBorder="1" applyAlignment="1" applyProtection="1">
      <alignment horizontal="left"/>
    </xf>
    <xf numFmtId="0" fontId="5" fillId="0" borderId="6" xfId="0" applyFont="1" applyFill="1" applyBorder="1" applyAlignment="1" applyProtection="1">
      <alignment horizontal="left"/>
    </xf>
    <xf numFmtId="0" fontId="4" fillId="0" borderId="6" xfId="69" applyFont="1" applyBorder="1" applyAlignment="1" applyProtection="1">
      <alignment horizontal="center" vertical="center" wrapText="1"/>
    </xf>
    <xf numFmtId="0" fontId="4" fillId="0" borderId="4" xfId="69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36" xfId="60" applyFont="1" applyBorder="1" applyAlignment="1">
      <alignment horizontal="center"/>
    </xf>
    <xf numFmtId="0" fontId="4" fillId="0" borderId="37" xfId="60" applyFont="1" applyBorder="1" applyAlignment="1">
      <alignment horizontal="center"/>
    </xf>
    <xf numFmtId="0" fontId="4" fillId="0" borderId="34" xfId="60" applyFont="1" applyBorder="1" applyAlignment="1">
      <alignment horizontal="center"/>
    </xf>
    <xf numFmtId="0" fontId="2" fillId="0" borderId="34" xfId="60" applyFont="1" applyBorder="1" applyAlignment="1">
      <alignment horizontal="center"/>
    </xf>
    <xf numFmtId="0" fontId="2" fillId="0" borderId="36" xfId="60" applyFont="1" applyBorder="1" applyAlignment="1">
      <alignment horizontal="center"/>
    </xf>
    <xf numFmtId="0" fontId="2" fillId="0" borderId="39" xfId="60" applyFont="1" applyBorder="1" applyAlignment="1">
      <alignment horizontal="center"/>
    </xf>
    <xf numFmtId="0" fontId="2" fillId="0" borderId="40" xfId="60" applyFont="1" applyBorder="1" applyAlignment="1">
      <alignment horizontal="center"/>
    </xf>
    <xf numFmtId="0" fontId="15" fillId="0" borderId="1" xfId="52" applyBorder="1" applyAlignment="1">
      <alignment horizontal="center"/>
    </xf>
    <xf numFmtId="0" fontId="15" fillId="0" borderId="8" xfId="52" applyBorder="1" applyAlignment="1">
      <alignment horizontal="center"/>
    </xf>
    <xf numFmtId="0" fontId="15" fillId="0" borderId="6" xfId="52" applyBorder="1" applyAlignment="1">
      <alignment horizontal="center"/>
    </xf>
    <xf numFmtId="0" fontId="15" fillId="0" borderId="4" xfId="52" applyBorder="1" applyAlignment="1">
      <alignment horizontal="center"/>
    </xf>
    <xf numFmtId="0" fontId="54" fillId="0" borderId="8" xfId="52" applyFont="1" applyBorder="1" applyAlignment="1">
      <alignment horizontal="center" vertical="center"/>
    </xf>
    <xf numFmtId="0" fontId="54" fillId="0" borderId="6" xfId="52" applyFont="1" applyBorder="1" applyAlignment="1">
      <alignment horizontal="center" vertical="center"/>
    </xf>
    <xf numFmtId="0" fontId="54" fillId="0" borderId="4" xfId="52" applyFont="1" applyBorder="1" applyAlignment="1">
      <alignment horizontal="center" vertical="center"/>
    </xf>
    <xf numFmtId="0" fontId="54" fillId="0" borderId="8" xfId="52" applyFont="1" applyBorder="1" applyAlignment="1">
      <alignment horizontal="center" vertical="top"/>
    </xf>
    <xf numFmtId="0" fontId="54" fillId="0" borderId="6" xfId="52" applyFont="1" applyBorder="1" applyAlignment="1">
      <alignment horizontal="center" vertical="top"/>
    </xf>
    <xf numFmtId="0" fontId="54" fillId="0" borderId="4" xfId="52" applyFont="1" applyBorder="1" applyAlignment="1">
      <alignment horizontal="center" vertical="top"/>
    </xf>
    <xf numFmtId="0" fontId="15" fillId="0" borderId="38" xfId="52" applyFont="1" applyBorder="1" applyAlignment="1">
      <alignment horizontal="center" vertical="center" wrapText="1"/>
    </xf>
    <xf numFmtId="0" fontId="15" fillId="0" borderId="24" xfId="52" applyFont="1" applyBorder="1" applyAlignment="1">
      <alignment horizontal="center" vertical="center" wrapText="1"/>
    </xf>
    <xf numFmtId="0" fontId="15" fillId="0" borderId="22" xfId="52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</cellXfs>
  <cellStyles count="211">
    <cellStyle name="%" xfId="180"/>
    <cellStyle name="_070323 - 5yr opex BPQ (Final)" xfId="1"/>
    <cellStyle name="=C:\WINNT\SYSTEM32\COMMAND.COM" xfId="2"/>
    <cellStyle name="=C:\WINNT\SYSTEM32\COMMAND.COM 2" xfId="3"/>
    <cellStyle name="=C:\WINNT\SYSTEM32\COMMAND.COM 2 2" xfId="4"/>
    <cellStyle name="=C:\WINNT\SYSTEM32\COMMAND.COM 3" xfId="5"/>
    <cellStyle name="=C:\WINNT\SYSTEM32\COMMAND.COM_A1_Total" xfId="6"/>
    <cellStyle name="=C:\WINNT35\SYSTEM32\COMMAND.COM" xfId="181"/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 2" xfId="25"/>
    <cellStyle name="Comma 2 2" xfId="26"/>
    <cellStyle name="Comma 2 3" xfId="27"/>
    <cellStyle name="Emphasis 1" xfId="28"/>
    <cellStyle name="Emphasis 2" xfId="29"/>
    <cellStyle name="Emphasis 3" xfId="30"/>
    <cellStyle name="Hyperlink 2" xfId="31"/>
    <cellStyle name="Hyperlink 2 2" xfId="32"/>
    <cellStyle name="Hyperlink 2 3" xfId="33"/>
    <cellStyle name="Hyperlink 2 4" xfId="34"/>
    <cellStyle name="Hyperlink 2 5" xfId="35"/>
    <cellStyle name="Hyperlink 2 6" xfId="36"/>
    <cellStyle name="Hyperlink 2 7" xfId="37"/>
    <cellStyle name="Hyperlink 2 8" xfId="38"/>
    <cellStyle name="Hyperlink 2_Book1" xfId="39"/>
    <cellStyle name="Hyperlink 3" xfId="40"/>
    <cellStyle name="Hyperlink 4" xfId="41"/>
    <cellStyle name="Hyperlink_NADPR_2011sampleL" xfId="42"/>
    <cellStyle name="Normal" xfId="0" builtinId="0"/>
    <cellStyle name="Normal 2" xfId="43"/>
    <cellStyle name="Normal 2 2" xfId="44"/>
    <cellStyle name="Normal 2 3" xfId="45"/>
    <cellStyle name="Normal 2 4" xfId="46"/>
    <cellStyle name="Normal 2 5" xfId="47"/>
    <cellStyle name="Normal 2 6" xfId="48"/>
    <cellStyle name="Normal 2_A1_Total" xfId="49"/>
    <cellStyle name="Normal 3" xfId="50"/>
    <cellStyle name="Normal 4" xfId="51"/>
    <cellStyle name="Normal 4 2" xfId="52"/>
    <cellStyle name="Normal 4 3" xfId="53"/>
    <cellStyle name="Normal 4 4" xfId="54"/>
    <cellStyle name="Normal 4 5" xfId="55"/>
    <cellStyle name="Normal 4 6" xfId="56"/>
    <cellStyle name="Normal 4 7" xfId="57"/>
    <cellStyle name="Normal 4 8" xfId="58"/>
    <cellStyle name="Normal 4_Book1" xfId="59"/>
    <cellStyle name="Normal 5" xfId="60"/>
    <cellStyle name="Normal 5 10" xfId="182"/>
    <cellStyle name="Normal 5 2" xfId="61"/>
    <cellStyle name="Normal 5 3" xfId="62"/>
    <cellStyle name="Normal 5 4" xfId="63"/>
    <cellStyle name="Normal 5 5" xfId="64"/>
    <cellStyle name="Normal 5 6" xfId="65"/>
    <cellStyle name="Normal 5 7" xfId="66"/>
    <cellStyle name="Normal 5 8" xfId="183"/>
    <cellStyle name="Normal 5 9" xfId="184"/>
    <cellStyle name="Normal 6" xfId="67"/>
    <cellStyle name="Normal_BPQ template v1 from NGT 22 June" xfId="68"/>
    <cellStyle name="Normal_Draft Property Sheet for RRP" xfId="69"/>
    <cellStyle name="Normal_risk table" xfId="70"/>
    <cellStyle name="Normal_South Wales - OFGEM IIP DATA (2003-05-01)" xfId="210"/>
    <cellStyle name="Normal_TPCR Electricity Capex Questionnaire Historical v2 050711" xfId="71"/>
    <cellStyle name="Percent" xfId="72" builtinId="5"/>
    <cellStyle name="Percent 2" xfId="73"/>
    <cellStyle name="Percent 2 2" xfId="74"/>
    <cellStyle name="Percent 2 3" xfId="185"/>
    <cellStyle name="Percent 2 4" xfId="186"/>
    <cellStyle name="Percent 2 5" xfId="187"/>
    <cellStyle name="Percent 3" xfId="75"/>
    <cellStyle name="Percent 4" xfId="76"/>
    <cellStyle name="Percent 4 10" xfId="77"/>
    <cellStyle name="Percent 4 11" xfId="78"/>
    <cellStyle name="Percent 4 12" xfId="79"/>
    <cellStyle name="Percent 4 13" xfId="80"/>
    <cellStyle name="Percent 4 14" xfId="81"/>
    <cellStyle name="Percent 4 15" xfId="82"/>
    <cellStyle name="Percent 4 16" xfId="83"/>
    <cellStyle name="Percent 4 17" xfId="84"/>
    <cellStyle name="Percent 4 18" xfId="188"/>
    <cellStyle name="Percent 4 19" xfId="189"/>
    <cellStyle name="Percent 4 2" xfId="85"/>
    <cellStyle name="Percent 4 2 10" xfId="86"/>
    <cellStyle name="Percent 4 2 11" xfId="87"/>
    <cellStyle name="Percent 4 2 12" xfId="88"/>
    <cellStyle name="Percent 4 2 13" xfId="89"/>
    <cellStyle name="Percent 4 2 14" xfId="190"/>
    <cellStyle name="Percent 4 2 15" xfId="191"/>
    <cellStyle name="Percent 4 2 16" xfId="192"/>
    <cellStyle name="Percent 4 2 2" xfId="90"/>
    <cellStyle name="Percent 4 2 3" xfId="91"/>
    <cellStyle name="Percent 4 2 4" xfId="92"/>
    <cellStyle name="Percent 4 2 5" xfId="93"/>
    <cellStyle name="Percent 4 2 6" xfId="94"/>
    <cellStyle name="Percent 4 2 7" xfId="95"/>
    <cellStyle name="Percent 4 2 8" xfId="96"/>
    <cellStyle name="Percent 4 2 9" xfId="97"/>
    <cellStyle name="Percent 4 20" xfId="193"/>
    <cellStyle name="Percent 4 3" xfId="98"/>
    <cellStyle name="Percent 4 3 10" xfId="194"/>
    <cellStyle name="Percent 4 3 2" xfId="99"/>
    <cellStyle name="Percent 4 3 3" xfId="100"/>
    <cellStyle name="Percent 4 3 4" xfId="101"/>
    <cellStyle name="Percent 4 3 5" xfId="102"/>
    <cellStyle name="Percent 4 3 6" xfId="103"/>
    <cellStyle name="Percent 4 3 7" xfId="104"/>
    <cellStyle name="Percent 4 3 8" xfId="195"/>
    <cellStyle name="Percent 4 3 9" xfId="196"/>
    <cellStyle name="Percent 4 4" xfId="105"/>
    <cellStyle name="Percent 4 4 10" xfId="197"/>
    <cellStyle name="Percent 4 4 2" xfId="106"/>
    <cellStyle name="Percent 4 4 3" xfId="107"/>
    <cellStyle name="Percent 4 4 4" xfId="108"/>
    <cellStyle name="Percent 4 4 5" xfId="109"/>
    <cellStyle name="Percent 4 4 6" xfId="110"/>
    <cellStyle name="Percent 4 4 7" xfId="111"/>
    <cellStyle name="Percent 4 4 8" xfId="198"/>
    <cellStyle name="Percent 4 4 9" xfId="199"/>
    <cellStyle name="Percent 4 5" xfId="112"/>
    <cellStyle name="Percent 4 5 10" xfId="200"/>
    <cellStyle name="Percent 4 5 2" xfId="113"/>
    <cellStyle name="Percent 4 5 3" xfId="114"/>
    <cellStyle name="Percent 4 5 4" xfId="115"/>
    <cellStyle name="Percent 4 5 5" xfId="116"/>
    <cellStyle name="Percent 4 5 6" xfId="117"/>
    <cellStyle name="Percent 4 5 7" xfId="118"/>
    <cellStyle name="Percent 4 5 8" xfId="201"/>
    <cellStyle name="Percent 4 5 9" xfId="202"/>
    <cellStyle name="Percent 4 6" xfId="119"/>
    <cellStyle name="Percent 4 7" xfId="120"/>
    <cellStyle name="Percent 4 8" xfId="121"/>
    <cellStyle name="Percent 4 9" xfId="122"/>
    <cellStyle name="Percent 6" xfId="203"/>
    <cellStyle name="RIGs input cells" xfId="123"/>
    <cellStyle name="RIGs input cells 10" xfId="204"/>
    <cellStyle name="RIGs input cells 2" xfId="124"/>
    <cellStyle name="RIGs input cells 3" xfId="125"/>
    <cellStyle name="RIGs input cells 4" xfId="126"/>
    <cellStyle name="RIGs input cells 5" xfId="127"/>
    <cellStyle name="RIGs input cells 6" xfId="128"/>
    <cellStyle name="RIGs input cells 7" xfId="129"/>
    <cellStyle name="RIGs input cells 8" xfId="205"/>
    <cellStyle name="RIGs input cells 9" xfId="206"/>
    <cellStyle name="RIGs input totals" xfId="130"/>
    <cellStyle name="RIGs input totals 2" xfId="131"/>
    <cellStyle name="RIGs linked cells" xfId="132"/>
    <cellStyle name="RIGs linked cells 10" xfId="207"/>
    <cellStyle name="RIGs linked cells 2" xfId="133"/>
    <cellStyle name="RIGs linked cells 3" xfId="134"/>
    <cellStyle name="RIGs linked cells 4" xfId="135"/>
    <cellStyle name="RIGs linked cells 5" xfId="136"/>
    <cellStyle name="RIGs linked cells 6" xfId="137"/>
    <cellStyle name="RIGs linked cells 7" xfId="138"/>
    <cellStyle name="RIGs linked cells 8" xfId="208"/>
    <cellStyle name="RIGs linked cells 9" xfId="209"/>
    <cellStyle name="SAPBEXaggData" xfId="139"/>
    <cellStyle name="SAPBEXaggDataEmph" xfId="140"/>
    <cellStyle name="SAPBEXaggItem" xfId="141"/>
    <cellStyle name="SAPBEXaggItemX" xfId="142"/>
    <cellStyle name="SAPBEXchaText" xfId="143"/>
    <cellStyle name="SAPBEXexcBad7" xfId="144"/>
    <cellStyle name="SAPBEXexcBad8" xfId="145"/>
    <cellStyle name="SAPBEXexcBad9" xfId="146"/>
    <cellStyle name="SAPBEXexcCritical4" xfId="147"/>
    <cellStyle name="SAPBEXexcCritical5" xfId="148"/>
    <cellStyle name="SAPBEXexcCritical6" xfId="149"/>
    <cellStyle name="SAPBEXexcGood1" xfId="150"/>
    <cellStyle name="SAPBEXexcGood2" xfId="151"/>
    <cellStyle name="SAPBEXexcGood3" xfId="152"/>
    <cellStyle name="SAPBEXfilterDrill" xfId="153"/>
    <cellStyle name="SAPBEXfilterItem" xfId="154"/>
    <cellStyle name="SAPBEXfilterText" xfId="155"/>
    <cellStyle name="SAPBEXformats" xfId="156"/>
    <cellStyle name="SAPBEXheaderItem" xfId="157"/>
    <cellStyle name="SAPBEXheaderText" xfId="158"/>
    <cellStyle name="SAPBEXHLevel0" xfId="159"/>
    <cellStyle name="SAPBEXHLevel0X" xfId="160"/>
    <cellStyle name="SAPBEXHLevel1" xfId="161"/>
    <cellStyle name="SAPBEXHLevel1X" xfId="162"/>
    <cellStyle name="SAPBEXHLevel2" xfId="163"/>
    <cellStyle name="SAPBEXHLevel2X" xfId="164"/>
    <cellStyle name="SAPBEXHLevel3" xfId="165"/>
    <cellStyle name="SAPBEXHLevel3X" xfId="166"/>
    <cellStyle name="SAPBEXinputData" xfId="167"/>
    <cellStyle name="SAPBEXresData" xfId="168"/>
    <cellStyle name="SAPBEXresDataEmph" xfId="169"/>
    <cellStyle name="SAPBEXresItem" xfId="170"/>
    <cellStyle name="SAPBEXresItemX" xfId="171"/>
    <cellStyle name="SAPBEXstdData" xfId="172"/>
    <cellStyle name="SAPBEXstdDataEmph" xfId="173"/>
    <cellStyle name="SAPBEXstdItem" xfId="174"/>
    <cellStyle name="SAPBEXstdItemX" xfId="175"/>
    <cellStyle name="SAPBEXtitle" xfId="176"/>
    <cellStyle name="SAPBEXundefined" xfId="177"/>
    <cellStyle name="Sheet Title" xfId="178"/>
    <cellStyle name="Style 1" xfId="179"/>
  </cellStyles>
  <dxfs count="2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calcChain" Target="calcChain.xml"/><Relationship Id="rId47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CM1 -Network Des &amp; Eng (DISAG)'!A1"/><Relationship Id="rId13" Type="http://schemas.openxmlformats.org/officeDocument/2006/relationships/hyperlink" Target="#'CM15 - Streetworks'!A1"/><Relationship Id="rId18" Type="http://schemas.openxmlformats.org/officeDocument/2006/relationships/hyperlink" Target="#'Check Sheet'!A1"/><Relationship Id="rId3" Type="http://schemas.openxmlformats.org/officeDocument/2006/relationships/hyperlink" Target="#'CM4 -Op Training -Cost (DISAG)'!A1"/><Relationship Id="rId21" Type="http://schemas.openxmlformats.org/officeDocument/2006/relationships/hyperlink" Target="#'CM19 - EV Charging Points'!A1"/><Relationship Id="rId7" Type="http://schemas.openxmlformats.org/officeDocument/2006/relationships/hyperlink" Target="#'CM3 -Control Centre (DISAG)'!A1"/><Relationship Id="rId12" Type="http://schemas.openxmlformats.org/officeDocument/2006/relationships/hyperlink" Target="#'CM14 - Property Cost '!A1"/><Relationship Id="rId17" Type="http://schemas.openxmlformats.org/officeDocument/2006/relationships/hyperlink" Target="#Cover!A1"/><Relationship Id="rId2" Type="http://schemas.openxmlformats.org/officeDocument/2006/relationships/hyperlink" Target="#'CM6 - Property Mgt (DISAG)'!A1"/><Relationship Id="rId16" Type="http://schemas.openxmlformats.org/officeDocument/2006/relationships/hyperlink" Target="#'CM12- Materials Provided Cont'!A1"/><Relationship Id="rId20" Type="http://schemas.openxmlformats.org/officeDocument/2006/relationships/hyperlink" Target="#'CM18 - WSC schemes'!A1"/><Relationship Id="rId1" Type="http://schemas.openxmlformats.org/officeDocument/2006/relationships/hyperlink" Target="#'CM2 - Eng Mgt and CS (DISAG)'!A1"/><Relationship Id="rId6" Type="http://schemas.openxmlformats.org/officeDocument/2006/relationships/hyperlink" Target="#'CM8 - CEO etc (DISAG)'!A1"/><Relationship Id="rId11" Type="http://schemas.openxmlformats.org/officeDocument/2006/relationships/hyperlink" Target="#'CM11 - Contractor Type Analysis'!A1"/><Relationship Id="rId24" Type="http://schemas.openxmlformats.org/officeDocument/2006/relationships/hyperlink" Target="#'CM22 - Smart Meters'!A1"/><Relationship Id="rId5" Type="http://schemas.openxmlformats.org/officeDocument/2006/relationships/hyperlink" Target="#'CM7 - Finance and Reg (DISAG)'!A1"/><Relationship Id="rId15" Type="http://schemas.openxmlformats.org/officeDocument/2006/relationships/hyperlink" Target="#'CM16 - Streetworks (CT) MEMO'!A1"/><Relationship Id="rId23" Type="http://schemas.openxmlformats.org/officeDocument/2006/relationships/hyperlink" Target="#'CM21 - Metal Theft'!A1"/><Relationship Id="rId10" Type="http://schemas.openxmlformats.org/officeDocument/2006/relationships/hyperlink" Target="#'CM10 - IT&amp;T Memo'!A1"/><Relationship Id="rId19" Type="http://schemas.openxmlformats.org/officeDocument/2006/relationships/hyperlink" Target="#'CM17 - FTEs'!A1"/><Relationship Id="rId4" Type="http://schemas.openxmlformats.org/officeDocument/2006/relationships/hyperlink" Target="#'CM5 -Op Training -NCost (DISAG)'!A1"/><Relationship Id="rId9" Type="http://schemas.openxmlformats.org/officeDocument/2006/relationships/hyperlink" Target="#'CM9 - DG'!A1"/><Relationship Id="rId14" Type="http://schemas.openxmlformats.org/officeDocument/2006/relationships/hyperlink" Target="#'CM13 - Indirects in Contractors'!A1"/><Relationship Id="rId22" Type="http://schemas.openxmlformats.org/officeDocument/2006/relationships/hyperlink" Target="#'CM20 - Undergrounding Des areas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359569</xdr:colOff>
      <xdr:row>17</xdr:row>
      <xdr:rowOff>140493</xdr:rowOff>
    </xdr:from>
    <xdr:to>
      <xdr:col>5</xdr:col>
      <xdr:colOff>521569</xdr:colOff>
      <xdr:row>23</xdr:row>
      <xdr:rowOff>140943</xdr:rowOff>
    </xdr:to>
    <xdr:sp macro="" textlink="">
      <xdr:nvSpPr>
        <xdr:cNvPr id="14" name="Oval 13">
          <a:hlinkClick xmlns:r="http://schemas.openxmlformats.org/officeDocument/2006/relationships" r:id="rId1"/>
        </xdr:cNvPr>
        <xdr:cNvSpPr/>
      </xdr:nvSpPr>
      <xdr:spPr>
        <a:xfrm>
          <a:off x="2431257" y="3355181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CM2</a:t>
          </a:r>
        </a:p>
        <a:p>
          <a:pPr algn="ctr"/>
          <a:r>
            <a:rPr lang="en-GB" sz="900">
              <a:solidFill>
                <a:sysClr val="windowText" lastClr="000000"/>
              </a:solidFill>
            </a:rPr>
            <a:t>Engineering </a:t>
          </a:r>
          <a:r>
            <a:rPr lang="en-GB" sz="800">
              <a:solidFill>
                <a:sysClr val="windowText" lastClr="000000"/>
              </a:solidFill>
            </a:rPr>
            <a:t>Management</a:t>
          </a:r>
          <a:r>
            <a:rPr lang="en-GB" sz="900">
              <a:solidFill>
                <a:sysClr val="windowText" lastClr="000000"/>
              </a:solidFill>
            </a:rPr>
            <a:t> &amp; Clerical Support Activity</a:t>
          </a:r>
        </a:p>
      </xdr:txBody>
    </xdr:sp>
    <xdr:clientData/>
  </xdr:twoCellAnchor>
  <xdr:twoCellAnchor>
    <xdr:from>
      <xdr:col>3</xdr:col>
      <xdr:colOff>316705</xdr:colOff>
      <xdr:row>27</xdr:row>
      <xdr:rowOff>152400</xdr:rowOff>
    </xdr:from>
    <xdr:to>
      <xdr:col>5</xdr:col>
      <xdr:colOff>478705</xdr:colOff>
      <xdr:row>33</xdr:row>
      <xdr:rowOff>152850</xdr:rowOff>
    </xdr:to>
    <xdr:sp macro="" textlink="">
      <xdr:nvSpPr>
        <xdr:cNvPr id="15" name="Oval 14">
          <a:hlinkClick xmlns:r="http://schemas.openxmlformats.org/officeDocument/2006/relationships" r:id="rId2"/>
        </xdr:cNvPr>
        <xdr:cNvSpPr/>
      </xdr:nvSpPr>
      <xdr:spPr>
        <a:xfrm>
          <a:off x="2388393" y="5033963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CM6</a:t>
          </a:r>
          <a:r>
            <a:rPr lang="en-GB" sz="100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GB" sz="1000">
              <a:solidFill>
                <a:sysClr val="windowText" lastClr="000000"/>
              </a:solidFill>
            </a:rPr>
            <a:t>Property Management</a:t>
          </a:r>
        </a:p>
      </xdr:txBody>
    </xdr:sp>
    <xdr:clientData/>
  </xdr:twoCellAnchor>
  <xdr:twoCellAnchor>
    <xdr:from>
      <xdr:col>10</xdr:col>
      <xdr:colOff>7145</xdr:colOff>
      <xdr:row>18</xdr:row>
      <xdr:rowOff>26194</xdr:rowOff>
    </xdr:from>
    <xdr:to>
      <xdr:col>12</xdr:col>
      <xdr:colOff>169145</xdr:colOff>
      <xdr:row>24</xdr:row>
      <xdr:rowOff>26644</xdr:rowOff>
    </xdr:to>
    <xdr:sp macro="" textlink="">
      <xdr:nvSpPr>
        <xdr:cNvPr id="16" name="Oval 15">
          <a:hlinkClick xmlns:r="http://schemas.openxmlformats.org/officeDocument/2006/relationships" r:id="rId3"/>
        </xdr:cNvPr>
        <xdr:cNvSpPr/>
      </xdr:nvSpPr>
      <xdr:spPr>
        <a:xfrm>
          <a:off x="6912770" y="3407569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CM4</a:t>
          </a:r>
        </a:p>
        <a:p>
          <a:pPr algn="ctr"/>
          <a:r>
            <a:rPr lang="en-GB" sz="900">
              <a:solidFill>
                <a:sysClr val="windowText" lastClr="000000"/>
              </a:solidFill>
            </a:rPr>
            <a:t>Operational training including Workforce renewal</a:t>
          </a:r>
        </a:p>
      </xdr:txBody>
    </xdr:sp>
    <xdr:clientData/>
  </xdr:twoCellAnchor>
  <xdr:twoCellAnchor>
    <xdr:from>
      <xdr:col>0</xdr:col>
      <xdr:colOff>252412</xdr:colOff>
      <xdr:row>27</xdr:row>
      <xdr:rowOff>140493</xdr:rowOff>
    </xdr:from>
    <xdr:to>
      <xdr:col>2</xdr:col>
      <xdr:colOff>414412</xdr:colOff>
      <xdr:row>33</xdr:row>
      <xdr:rowOff>140943</xdr:rowOff>
    </xdr:to>
    <xdr:sp macro="" textlink="">
      <xdr:nvSpPr>
        <xdr:cNvPr id="17" name="Oval 16">
          <a:hlinkClick xmlns:r="http://schemas.openxmlformats.org/officeDocument/2006/relationships" r:id="rId4"/>
        </xdr:cNvPr>
        <xdr:cNvSpPr/>
      </xdr:nvSpPr>
      <xdr:spPr>
        <a:xfrm>
          <a:off x="252412" y="5022056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CM5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Operational Training non-Cost Data</a:t>
          </a:r>
        </a:p>
        <a:p>
          <a:pPr algn="ctr"/>
          <a:endParaRPr lang="en-GB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531020</xdr:colOff>
      <xdr:row>27</xdr:row>
      <xdr:rowOff>126206</xdr:rowOff>
    </xdr:from>
    <xdr:to>
      <xdr:col>9</xdr:col>
      <xdr:colOff>2457</xdr:colOff>
      <xdr:row>33</xdr:row>
      <xdr:rowOff>126656</xdr:rowOff>
    </xdr:to>
    <xdr:sp macro="" textlink="">
      <xdr:nvSpPr>
        <xdr:cNvPr id="18" name="Oval 17">
          <a:hlinkClick xmlns:r="http://schemas.openxmlformats.org/officeDocument/2006/relationships" r:id="rId5"/>
        </xdr:cNvPr>
        <xdr:cNvSpPr/>
      </xdr:nvSpPr>
      <xdr:spPr>
        <a:xfrm>
          <a:off x="4674395" y="5007769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CM7</a:t>
          </a:r>
        </a:p>
        <a:p>
          <a:pPr algn="ctr"/>
          <a:r>
            <a:rPr lang="en-GB" sz="900" b="0">
              <a:solidFill>
                <a:sysClr val="windowText" lastClr="000000"/>
              </a:solidFill>
            </a:rPr>
            <a:t>Finance and Regulation</a:t>
          </a:r>
        </a:p>
      </xdr:txBody>
    </xdr:sp>
    <xdr:clientData/>
  </xdr:twoCellAnchor>
  <xdr:twoCellAnchor>
    <xdr:from>
      <xdr:col>10</xdr:col>
      <xdr:colOff>33867</xdr:colOff>
      <xdr:row>27</xdr:row>
      <xdr:rowOff>132820</xdr:rowOff>
    </xdr:from>
    <xdr:to>
      <xdr:col>12</xdr:col>
      <xdr:colOff>195867</xdr:colOff>
      <xdr:row>33</xdr:row>
      <xdr:rowOff>133270</xdr:rowOff>
    </xdr:to>
    <xdr:sp macro="" textlink="">
      <xdr:nvSpPr>
        <xdr:cNvPr id="19" name="Oval 18">
          <a:hlinkClick xmlns:r="http://schemas.openxmlformats.org/officeDocument/2006/relationships" r:id="rId6"/>
        </xdr:cNvPr>
        <xdr:cNvSpPr/>
      </xdr:nvSpPr>
      <xdr:spPr>
        <a:xfrm>
          <a:off x="6939492" y="5014383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CM8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CEO Etc</a:t>
          </a:r>
        </a:p>
      </xdr:txBody>
    </xdr:sp>
    <xdr:clientData/>
  </xdr:twoCellAnchor>
  <xdr:twoCellAnchor>
    <xdr:from>
      <xdr:col>6</xdr:col>
      <xdr:colOff>533400</xdr:colOff>
      <xdr:row>18</xdr:row>
      <xdr:rowOff>7144</xdr:rowOff>
    </xdr:from>
    <xdr:to>
      <xdr:col>9</xdr:col>
      <xdr:colOff>4837</xdr:colOff>
      <xdr:row>24</xdr:row>
      <xdr:rowOff>7594</xdr:rowOff>
    </xdr:to>
    <xdr:sp macro="" textlink="">
      <xdr:nvSpPr>
        <xdr:cNvPr id="21" name="Oval 20">
          <a:hlinkClick xmlns:r="http://schemas.openxmlformats.org/officeDocument/2006/relationships" r:id="rId7"/>
        </xdr:cNvPr>
        <xdr:cNvSpPr/>
      </xdr:nvSpPr>
      <xdr:spPr>
        <a:xfrm>
          <a:off x="4676775" y="3388519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CM3</a:t>
          </a:r>
          <a:r>
            <a:rPr lang="en-GB" sz="9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GB" sz="900" b="0" baseline="0">
              <a:solidFill>
                <a:sysClr val="windowText" lastClr="000000"/>
              </a:solidFill>
            </a:rPr>
            <a:t>Control Centre</a:t>
          </a:r>
          <a:endParaRPr lang="en-GB" sz="9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356394</xdr:colOff>
      <xdr:row>17</xdr:row>
      <xdr:rowOff>78580</xdr:rowOff>
    </xdr:from>
    <xdr:to>
      <xdr:col>2</xdr:col>
      <xdr:colOff>518394</xdr:colOff>
      <xdr:row>23</xdr:row>
      <xdr:rowOff>79030</xdr:rowOff>
    </xdr:to>
    <xdr:sp macro="" textlink="">
      <xdr:nvSpPr>
        <xdr:cNvPr id="22" name="Oval 21">
          <a:hlinkClick xmlns:r="http://schemas.openxmlformats.org/officeDocument/2006/relationships" r:id="rId8"/>
        </xdr:cNvPr>
        <xdr:cNvSpPr/>
      </xdr:nvSpPr>
      <xdr:spPr>
        <a:xfrm>
          <a:off x="356394" y="3293268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CM1</a:t>
          </a:r>
          <a:endParaRPr lang="en-GB" sz="900" b="0">
            <a:solidFill>
              <a:sysClr val="windowText" lastClr="000000"/>
            </a:solidFill>
          </a:endParaRPr>
        </a:p>
        <a:p>
          <a:pPr algn="ctr"/>
          <a:r>
            <a:rPr lang="en-GB" sz="900" b="0">
              <a:solidFill>
                <a:sysClr val="windowText" lastClr="000000"/>
              </a:solidFill>
            </a:rPr>
            <a:t>Network Design &amp; Engineering</a:t>
          </a:r>
          <a:endParaRPr lang="en-GB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121973</xdr:colOff>
      <xdr:row>39</xdr:row>
      <xdr:rowOff>80698</xdr:rowOff>
    </xdr:from>
    <xdr:to>
      <xdr:col>2</xdr:col>
      <xdr:colOff>283973</xdr:colOff>
      <xdr:row>45</xdr:row>
      <xdr:rowOff>104961</xdr:rowOff>
    </xdr:to>
    <xdr:sp macro="" textlink="">
      <xdr:nvSpPr>
        <xdr:cNvPr id="28" name="Oval 27">
          <a:hlinkClick xmlns:r="http://schemas.openxmlformats.org/officeDocument/2006/relationships" r:id="rId9"/>
        </xdr:cNvPr>
        <xdr:cNvSpPr/>
      </xdr:nvSpPr>
      <xdr:spPr>
        <a:xfrm>
          <a:off x="121973" y="6986323"/>
          <a:ext cx="1543125" cy="1024388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CM9</a:t>
          </a:r>
        </a:p>
        <a:p>
          <a:pPr algn="ctr"/>
          <a:r>
            <a:rPr lang="en-GB" sz="1000">
              <a:solidFill>
                <a:sysClr val="windowText" lastClr="000000"/>
              </a:solidFill>
            </a:rPr>
            <a:t>Distributed Generation</a:t>
          </a:r>
        </a:p>
      </xdr:txBody>
    </xdr:sp>
    <xdr:clientData/>
  </xdr:twoCellAnchor>
  <xdr:twoCellAnchor>
    <xdr:from>
      <xdr:col>2</xdr:col>
      <xdr:colOff>635529</xdr:colOff>
      <xdr:row>39</xdr:row>
      <xdr:rowOff>82284</xdr:rowOff>
    </xdr:from>
    <xdr:to>
      <xdr:col>5</xdr:col>
      <xdr:colOff>106966</xdr:colOff>
      <xdr:row>45</xdr:row>
      <xdr:rowOff>106546</xdr:rowOff>
    </xdr:to>
    <xdr:sp macro="" textlink="">
      <xdr:nvSpPr>
        <xdr:cNvPr id="30" name="Oval 29">
          <a:hlinkClick xmlns:r="http://schemas.openxmlformats.org/officeDocument/2006/relationships" r:id="rId10"/>
        </xdr:cNvPr>
        <xdr:cNvSpPr/>
      </xdr:nvSpPr>
      <xdr:spPr>
        <a:xfrm>
          <a:off x="2016654" y="6987909"/>
          <a:ext cx="1543125" cy="1024387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CM10</a:t>
          </a:r>
        </a:p>
        <a:p>
          <a:pPr algn="ctr"/>
          <a:r>
            <a:rPr lang="en-GB" sz="1000">
              <a:solidFill>
                <a:sysClr val="windowText" lastClr="000000"/>
              </a:solidFill>
            </a:rPr>
            <a:t>Information Technology Systems Overview</a:t>
          </a:r>
        </a:p>
      </xdr:txBody>
    </xdr:sp>
    <xdr:clientData/>
  </xdr:twoCellAnchor>
  <xdr:twoCellAnchor>
    <xdr:from>
      <xdr:col>5</xdr:col>
      <xdr:colOff>527050</xdr:colOff>
      <xdr:row>39</xdr:row>
      <xdr:rowOff>50006</xdr:rowOff>
    </xdr:from>
    <xdr:to>
      <xdr:col>7</xdr:col>
      <xdr:colOff>689050</xdr:colOff>
      <xdr:row>45</xdr:row>
      <xdr:rowOff>74269</xdr:rowOff>
    </xdr:to>
    <xdr:sp macro="" textlink="">
      <xdr:nvSpPr>
        <xdr:cNvPr id="31" name="Oval 30">
          <a:hlinkClick xmlns:r="http://schemas.openxmlformats.org/officeDocument/2006/relationships" r:id="rId11"/>
        </xdr:cNvPr>
        <xdr:cNvSpPr/>
      </xdr:nvSpPr>
      <xdr:spPr>
        <a:xfrm>
          <a:off x="3979863" y="6955631"/>
          <a:ext cx="1543125" cy="1024388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CM11</a:t>
          </a:r>
        </a:p>
        <a:p>
          <a:pPr algn="ctr"/>
          <a:r>
            <a:rPr lang="en-GB" sz="1000">
              <a:solidFill>
                <a:sysClr val="windowText" lastClr="000000"/>
              </a:solidFill>
            </a:rPr>
            <a:t>Contractor Type Analysis</a:t>
          </a:r>
        </a:p>
      </xdr:txBody>
    </xdr:sp>
    <xdr:clientData/>
  </xdr:twoCellAnchor>
  <xdr:twoCellAnchor>
    <xdr:from>
      <xdr:col>0</xdr:col>
      <xdr:colOff>127795</xdr:colOff>
      <xdr:row>47</xdr:row>
      <xdr:rowOff>103715</xdr:rowOff>
    </xdr:from>
    <xdr:to>
      <xdr:col>2</xdr:col>
      <xdr:colOff>289795</xdr:colOff>
      <xdr:row>53</xdr:row>
      <xdr:rowOff>104165</xdr:rowOff>
    </xdr:to>
    <xdr:sp macro="" textlink="">
      <xdr:nvSpPr>
        <xdr:cNvPr id="33" name="Oval 32">
          <a:hlinkClick xmlns:r="http://schemas.openxmlformats.org/officeDocument/2006/relationships" r:id="rId12"/>
        </xdr:cNvPr>
        <xdr:cNvSpPr/>
      </xdr:nvSpPr>
      <xdr:spPr>
        <a:xfrm>
          <a:off x="127795" y="8342840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CM14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Non</a:t>
          </a:r>
          <a:r>
            <a:rPr lang="en-GB" sz="1000" b="0" baseline="0">
              <a:solidFill>
                <a:sysClr val="windowText" lastClr="000000"/>
              </a:solidFill>
            </a:rPr>
            <a:t> Op </a:t>
          </a:r>
          <a:r>
            <a:rPr lang="en-GB" sz="1000" b="0">
              <a:solidFill>
                <a:sysClr val="windowText" lastClr="000000"/>
              </a:solidFill>
            </a:rPr>
            <a:t>Property Cost </a:t>
          </a:r>
        </a:p>
      </xdr:txBody>
    </xdr:sp>
    <xdr:clientData/>
  </xdr:twoCellAnchor>
  <xdr:twoCellAnchor>
    <xdr:from>
      <xdr:col>2</xdr:col>
      <xdr:colOff>566210</xdr:colOff>
      <xdr:row>47</xdr:row>
      <xdr:rowOff>146050</xdr:rowOff>
    </xdr:from>
    <xdr:to>
      <xdr:col>5</xdr:col>
      <xdr:colOff>37647</xdr:colOff>
      <xdr:row>53</xdr:row>
      <xdr:rowOff>146500</xdr:rowOff>
    </xdr:to>
    <xdr:sp macro="" textlink="">
      <xdr:nvSpPr>
        <xdr:cNvPr id="35" name="Oval 34">
          <a:hlinkClick xmlns:r="http://schemas.openxmlformats.org/officeDocument/2006/relationships" r:id="rId13"/>
        </xdr:cNvPr>
        <xdr:cNvSpPr/>
      </xdr:nvSpPr>
      <xdr:spPr>
        <a:xfrm>
          <a:off x="1947335" y="8051800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CM15</a:t>
          </a:r>
          <a:endParaRPr lang="en-GB" sz="1000" b="1" baseline="0">
            <a:solidFill>
              <a:sysClr val="windowText" lastClr="000000"/>
            </a:solidFill>
          </a:endParaRP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Streetworks</a:t>
          </a:r>
        </a:p>
      </xdr:txBody>
    </xdr:sp>
    <xdr:clientData/>
  </xdr:twoCellAnchor>
  <xdr:twoCellAnchor>
    <xdr:from>
      <xdr:col>11</xdr:col>
      <xdr:colOff>457728</xdr:colOff>
      <xdr:row>39</xdr:row>
      <xdr:rowOff>115887</xdr:rowOff>
    </xdr:from>
    <xdr:to>
      <xdr:col>13</xdr:col>
      <xdr:colOff>619728</xdr:colOff>
      <xdr:row>45</xdr:row>
      <xdr:rowOff>116337</xdr:rowOff>
    </xdr:to>
    <xdr:sp macro="" textlink="">
      <xdr:nvSpPr>
        <xdr:cNvPr id="36" name="Oval 35">
          <a:hlinkClick xmlns:r="http://schemas.openxmlformats.org/officeDocument/2006/relationships" r:id="rId14"/>
        </xdr:cNvPr>
        <xdr:cNvSpPr/>
      </xdr:nvSpPr>
      <xdr:spPr>
        <a:xfrm>
          <a:off x="8053916" y="7021512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CM13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Indirects Within Contractors</a:t>
          </a:r>
        </a:p>
      </xdr:txBody>
    </xdr:sp>
    <xdr:clientData/>
  </xdr:twoCellAnchor>
  <xdr:twoCellAnchor>
    <xdr:from>
      <xdr:col>5</xdr:col>
      <xdr:colOff>505620</xdr:colOff>
      <xdr:row>47</xdr:row>
      <xdr:rowOff>158486</xdr:rowOff>
    </xdr:from>
    <xdr:to>
      <xdr:col>7</xdr:col>
      <xdr:colOff>667620</xdr:colOff>
      <xdr:row>53</xdr:row>
      <xdr:rowOff>158936</xdr:rowOff>
    </xdr:to>
    <xdr:sp macro="" textlink="">
      <xdr:nvSpPr>
        <xdr:cNvPr id="38" name="Oval 37">
          <a:hlinkClick xmlns:r="http://schemas.openxmlformats.org/officeDocument/2006/relationships" r:id="rId15"/>
        </xdr:cNvPr>
        <xdr:cNvSpPr/>
      </xdr:nvSpPr>
      <xdr:spPr>
        <a:xfrm>
          <a:off x="3958433" y="8064236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CM16</a:t>
          </a:r>
          <a:endParaRPr lang="en-GB" sz="900" b="0">
            <a:solidFill>
              <a:sysClr val="windowText" lastClr="000000"/>
            </a:solidFill>
          </a:endParaRPr>
        </a:p>
        <a:p>
          <a:pPr algn="ctr"/>
          <a:r>
            <a:rPr lang="en-GB" sz="900" b="0">
              <a:solidFill>
                <a:sysClr val="windowText" lastClr="000000"/>
              </a:solidFill>
            </a:rPr>
            <a:t>Streetworks - Cost Type</a:t>
          </a:r>
          <a:endParaRPr lang="en-GB" sz="9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452439</xdr:colOff>
      <xdr:row>39</xdr:row>
      <xdr:rowOff>66676</xdr:rowOff>
    </xdr:from>
    <xdr:to>
      <xdr:col>10</xdr:col>
      <xdr:colOff>614439</xdr:colOff>
      <xdr:row>45</xdr:row>
      <xdr:rowOff>90938</xdr:rowOff>
    </xdr:to>
    <xdr:sp macro="" textlink="">
      <xdr:nvSpPr>
        <xdr:cNvPr id="72" name="Oval 71">
          <a:hlinkClick xmlns:r="http://schemas.openxmlformats.org/officeDocument/2006/relationships" r:id="rId16"/>
        </xdr:cNvPr>
        <xdr:cNvSpPr/>
      </xdr:nvSpPr>
      <xdr:spPr>
        <a:xfrm>
          <a:off x="5976939" y="6972301"/>
          <a:ext cx="1543125" cy="1024387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900" b="1">
              <a:solidFill>
                <a:sysClr val="windowText" lastClr="000000"/>
              </a:solidFill>
            </a:rPr>
            <a:t>CM12</a:t>
          </a:r>
        </a:p>
        <a:p>
          <a:pPr algn="ctr"/>
          <a:r>
            <a:rPr lang="en-GB" sz="900" b="0">
              <a:solidFill>
                <a:sysClr val="windowText" lastClr="000000"/>
              </a:solidFill>
            </a:rPr>
            <a:t>Materials Provided by Contractors</a:t>
          </a:r>
        </a:p>
      </xdr:txBody>
    </xdr:sp>
    <xdr:clientData/>
  </xdr:twoCellAnchor>
  <xdr:twoCellAnchor>
    <xdr:from>
      <xdr:col>4</xdr:col>
      <xdr:colOff>414338</xdr:colOff>
      <xdr:row>5</xdr:row>
      <xdr:rowOff>59531</xdr:rowOff>
    </xdr:from>
    <xdr:to>
      <xdr:col>6</xdr:col>
      <xdr:colOff>576338</xdr:colOff>
      <xdr:row>11</xdr:row>
      <xdr:rowOff>59981</xdr:rowOff>
    </xdr:to>
    <xdr:sp macro="" textlink="">
      <xdr:nvSpPr>
        <xdr:cNvPr id="73" name="Oval 72">
          <a:hlinkClick xmlns:r="http://schemas.openxmlformats.org/officeDocument/2006/relationships" r:id="rId17"/>
        </xdr:cNvPr>
        <xdr:cNvSpPr/>
      </xdr:nvSpPr>
      <xdr:spPr>
        <a:xfrm>
          <a:off x="3176588" y="1250156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chemeClr val="bg1"/>
          </a:solidFill>
        </a:ln>
        <a:effectLst>
          <a:outerShdw blurRad="40640"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  <a:bevelB w="0"/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GB" sz="1100"/>
            <a:t>Cover Sheet</a:t>
          </a:r>
        </a:p>
      </xdr:txBody>
    </xdr:sp>
    <xdr:clientData/>
  </xdr:twoCellAnchor>
  <xdr:twoCellAnchor>
    <xdr:from>
      <xdr:col>7</xdr:col>
      <xdr:colOff>576263</xdr:colOff>
      <xdr:row>5</xdr:row>
      <xdr:rowOff>52387</xdr:rowOff>
    </xdr:from>
    <xdr:to>
      <xdr:col>10</xdr:col>
      <xdr:colOff>52463</xdr:colOff>
      <xdr:row>11</xdr:row>
      <xdr:rowOff>52837</xdr:rowOff>
    </xdr:to>
    <xdr:sp macro="" textlink="">
      <xdr:nvSpPr>
        <xdr:cNvPr id="74" name="Oval 73">
          <a:hlinkClick xmlns:r="http://schemas.openxmlformats.org/officeDocument/2006/relationships" r:id="rId18"/>
        </xdr:cNvPr>
        <xdr:cNvSpPr/>
      </xdr:nvSpPr>
      <xdr:spPr>
        <a:xfrm>
          <a:off x="5410201" y="1243012"/>
          <a:ext cx="1547887" cy="1000575"/>
        </a:xfrm>
        <a:prstGeom prst="ellipse">
          <a:avLst/>
        </a:prstGeom>
        <a:solidFill>
          <a:srgbClr val="CCFFFF"/>
        </a:solidFill>
        <a:ln w="12700">
          <a:solidFill>
            <a:schemeClr val="bg1">
              <a:lumMod val="75000"/>
            </a:schemeClr>
          </a:solidFill>
        </a:ln>
        <a:effectLst>
          <a:outerShdw blurRad="38100"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n-GB" sz="1100"/>
            <a:t>Check</a:t>
          </a:r>
          <a:r>
            <a:rPr lang="en-GB" sz="1100" baseline="0"/>
            <a:t> Sheet</a:t>
          </a:r>
          <a:endParaRPr lang="en-GB" sz="1100"/>
        </a:p>
      </xdr:txBody>
    </xdr:sp>
    <xdr:clientData/>
  </xdr:twoCellAnchor>
  <xdr:twoCellAnchor>
    <xdr:from>
      <xdr:col>8</xdr:col>
      <xdr:colOff>452439</xdr:colOff>
      <xdr:row>48</xdr:row>
      <xdr:rowOff>16669</xdr:rowOff>
    </xdr:from>
    <xdr:to>
      <xdr:col>10</xdr:col>
      <xdr:colOff>614439</xdr:colOff>
      <xdr:row>54</xdr:row>
      <xdr:rowOff>17119</xdr:rowOff>
    </xdr:to>
    <xdr:sp macro="" textlink="">
      <xdr:nvSpPr>
        <xdr:cNvPr id="77" name="Oval 76">
          <a:hlinkClick xmlns:r="http://schemas.openxmlformats.org/officeDocument/2006/relationships" r:id="rId19"/>
        </xdr:cNvPr>
        <xdr:cNvSpPr/>
      </xdr:nvSpPr>
      <xdr:spPr>
        <a:xfrm>
          <a:off x="5976939" y="8089107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CM17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FTE s </a:t>
          </a:r>
        </a:p>
      </xdr:txBody>
    </xdr:sp>
    <xdr:clientData/>
  </xdr:twoCellAnchor>
  <xdr:twoCellAnchor>
    <xdr:from>
      <xdr:col>11</xdr:col>
      <xdr:colOff>478631</xdr:colOff>
      <xdr:row>48</xdr:row>
      <xdr:rowOff>2381</xdr:rowOff>
    </xdr:from>
    <xdr:to>
      <xdr:col>13</xdr:col>
      <xdr:colOff>640631</xdr:colOff>
      <xdr:row>54</xdr:row>
      <xdr:rowOff>2831</xdr:rowOff>
    </xdr:to>
    <xdr:sp macro="" textlink="">
      <xdr:nvSpPr>
        <xdr:cNvPr id="23" name="Oval 22">
          <a:hlinkClick xmlns:r="http://schemas.openxmlformats.org/officeDocument/2006/relationships" r:id="rId20"/>
        </xdr:cNvPr>
        <xdr:cNvSpPr/>
      </xdr:nvSpPr>
      <xdr:spPr>
        <a:xfrm>
          <a:off x="8074819" y="8074819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CM18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WSC Scheme</a:t>
          </a:r>
        </a:p>
      </xdr:txBody>
    </xdr:sp>
    <xdr:clientData/>
  </xdr:twoCellAnchor>
  <xdr:twoCellAnchor>
    <xdr:from>
      <xdr:col>0</xdr:col>
      <xdr:colOff>130969</xdr:colOff>
      <xdr:row>56</xdr:row>
      <xdr:rowOff>100012</xdr:rowOff>
    </xdr:from>
    <xdr:to>
      <xdr:col>2</xdr:col>
      <xdr:colOff>292969</xdr:colOff>
      <xdr:row>62</xdr:row>
      <xdr:rowOff>100462</xdr:rowOff>
    </xdr:to>
    <xdr:sp macro="" textlink="">
      <xdr:nvSpPr>
        <xdr:cNvPr id="24" name="Oval 23">
          <a:hlinkClick xmlns:r="http://schemas.openxmlformats.org/officeDocument/2006/relationships" r:id="rId21"/>
        </xdr:cNvPr>
        <xdr:cNvSpPr/>
      </xdr:nvSpPr>
      <xdr:spPr>
        <a:xfrm>
          <a:off x="130969" y="10672762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CM19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EV</a:t>
          </a:r>
          <a:r>
            <a:rPr lang="en-GB" sz="1000" b="0" baseline="0">
              <a:solidFill>
                <a:sysClr val="windowText" lastClr="000000"/>
              </a:solidFill>
            </a:rPr>
            <a:t> Charging Points</a:t>
          </a:r>
          <a:endParaRPr lang="en-GB" sz="10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611984</xdr:colOff>
      <xdr:row>56</xdr:row>
      <xdr:rowOff>123827</xdr:rowOff>
    </xdr:from>
    <xdr:to>
      <xdr:col>5</xdr:col>
      <xdr:colOff>83421</xdr:colOff>
      <xdr:row>62</xdr:row>
      <xdr:rowOff>124277</xdr:rowOff>
    </xdr:to>
    <xdr:sp macro="" textlink="">
      <xdr:nvSpPr>
        <xdr:cNvPr id="25" name="Oval 24">
          <a:hlinkClick xmlns:r="http://schemas.openxmlformats.org/officeDocument/2006/relationships" r:id="rId22"/>
        </xdr:cNvPr>
        <xdr:cNvSpPr/>
      </xdr:nvSpPr>
      <xdr:spPr>
        <a:xfrm>
          <a:off x="1993109" y="10696577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CM20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Undergrounding Des Areas</a:t>
          </a:r>
        </a:p>
      </xdr:txBody>
    </xdr:sp>
    <xdr:clientData/>
  </xdr:twoCellAnchor>
  <xdr:twoCellAnchor>
    <xdr:from>
      <xdr:col>5</xdr:col>
      <xdr:colOff>523876</xdr:colOff>
      <xdr:row>56</xdr:row>
      <xdr:rowOff>83345</xdr:rowOff>
    </xdr:from>
    <xdr:to>
      <xdr:col>7</xdr:col>
      <xdr:colOff>685876</xdr:colOff>
      <xdr:row>62</xdr:row>
      <xdr:rowOff>83795</xdr:rowOff>
    </xdr:to>
    <xdr:sp macro="" textlink="">
      <xdr:nvSpPr>
        <xdr:cNvPr id="26" name="Oval 25">
          <a:hlinkClick xmlns:r="http://schemas.openxmlformats.org/officeDocument/2006/relationships" r:id="rId23"/>
        </xdr:cNvPr>
        <xdr:cNvSpPr/>
      </xdr:nvSpPr>
      <xdr:spPr>
        <a:xfrm>
          <a:off x="3976689" y="10656095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CM21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Metal Theft</a:t>
          </a:r>
        </a:p>
      </xdr:txBody>
    </xdr:sp>
    <xdr:clientData/>
  </xdr:twoCellAnchor>
  <xdr:twoCellAnchor>
    <xdr:from>
      <xdr:col>8</xdr:col>
      <xdr:colOff>511970</xdr:colOff>
      <xdr:row>56</xdr:row>
      <xdr:rowOff>47626</xdr:rowOff>
    </xdr:from>
    <xdr:to>
      <xdr:col>10</xdr:col>
      <xdr:colOff>673970</xdr:colOff>
      <xdr:row>62</xdr:row>
      <xdr:rowOff>48076</xdr:rowOff>
    </xdr:to>
    <xdr:sp macro="" textlink="">
      <xdr:nvSpPr>
        <xdr:cNvPr id="27" name="Oval 26">
          <a:hlinkClick xmlns:r="http://schemas.openxmlformats.org/officeDocument/2006/relationships" r:id="rId24"/>
        </xdr:cNvPr>
        <xdr:cNvSpPr/>
      </xdr:nvSpPr>
      <xdr:spPr>
        <a:xfrm>
          <a:off x="6036470" y="10620376"/>
          <a:ext cx="1543125" cy="1000575"/>
        </a:xfrm>
        <a:prstGeom prst="ellipse">
          <a:avLst/>
        </a:prstGeom>
        <a:solidFill>
          <a:srgbClr val="F5F793"/>
        </a:solidFill>
        <a:ln w="12700">
          <a:solidFill>
            <a:srgbClr val="CCFFCC"/>
          </a:solidFill>
        </a:ln>
        <a:effectLst>
          <a:outerShdw dist="50800" dir="5400000" algn="ctr" rotWithShape="0">
            <a:srgbClr val="000000">
              <a:alpha val="38000"/>
            </a:srgbClr>
          </a:outerShdw>
        </a:effectLst>
        <a:scene3d>
          <a:camera prst="orthographicFront"/>
          <a:lightRig rig="threePt" dir="t"/>
        </a:scene3d>
        <a:sp3d>
          <a:bevelT w="63500" h="254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000" b="1">
              <a:solidFill>
                <a:sysClr val="windowText" lastClr="000000"/>
              </a:solidFill>
            </a:rPr>
            <a:t>CM22</a:t>
          </a:r>
        </a:p>
        <a:p>
          <a:pPr algn="ctr"/>
          <a:r>
            <a:rPr lang="en-GB" sz="1000" b="0">
              <a:solidFill>
                <a:sysClr val="windowText" lastClr="000000"/>
              </a:solidFill>
            </a:rPr>
            <a:t>Smart</a:t>
          </a:r>
          <a:r>
            <a:rPr lang="en-GB" sz="1000" b="0" baseline="0">
              <a:solidFill>
                <a:sysClr val="windowText" lastClr="000000"/>
              </a:solidFill>
            </a:rPr>
            <a:t> Meters</a:t>
          </a:r>
          <a:endParaRPr lang="en-GB" sz="100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5238750</xdr:colOff>
      <xdr:row>0</xdr:row>
      <xdr:rowOff>0</xdr:rowOff>
    </xdr:from>
    <xdr:to>
      <xdr:col>38</xdr:col>
      <xdr:colOff>5238750</xdr:colOff>
      <xdr:row>0</xdr:row>
      <xdr:rowOff>25400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47758350" y="0"/>
          <a:ext cx="0" cy="25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100">
              <a:solidFill>
                <a:srgbClr val="FFC000"/>
              </a:solidFill>
            </a:rPr>
            <a:t>Click to navigate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tworks\ElecDistrib\Elec_Distrib_Lib\Regulatory_Reporting\Cost_Reporting_\Models_and_Spreadsheets\2006-07RAV\CE-NEDL_0607_RRP_RA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GasDistrib/Gas_Distrib_Lib/Cost%20Reporting/Comparability/GDN%20cost%20Packs/Cost%20Packs%20received/2008-09/National%20Grid/2008_9%20East%20of%20England%20RRP%200109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CO/Cost_and_Outputs_Lib/ED/DR5%20RIGs/Post%20Stat%20Con%20March%202012%20Working%20Folder/Cost_and_Volumes_Lates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hoganm/Cost%20and%20Volume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CO/Cost_and_Outputs_Lib/ED/DR5%20RIGs/Post%20Stat%20Con%20March%202012%20Working%20Folder/Cost_and_Volum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Networks/Rig%20Development/Network%20Asset%20Data%20and%20Performance%20Reporting/New%20Tables/5th%20draft/QoS_May_retur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tworks\Transmission\Transmission_Price_Controls_Lib\Regulatory_Reporting\RRP_2008\RRP_Guidelines_Forms\Transmission%20PCRRP%20tables_SHETL_2007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Elec_Distrib_Lib/Technical%20Team/Cost%20Reporting/Master_0607_RRP_v2%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ElecDistrib/DPCR5_Lib/Networks/FBPQ%20Submissons/Final%20FBPQ/CE_NEDL_Final_FBP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4%20FINAL%20RIGS/OFGEM%20DOCUMENTS/Network%20Outputs%20Reporting%20workboo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/CO/Cost_and_Outputs_Lib/SUBS/ED/RIGs/2010/Data/Outputs/WPD/WPD_S_WALES_NO_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etworks\ElecDistrib\Elec_Distrib_Lib\Regulatory_Reporting\Cost_Reporting_\Cost_Reporting_Rules\Rules%202007-08%20development\Master%20RRP%200708%20v7-1-PR%20(inc%20LPN%20test%20data)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OPS/DISTR/DPCR5/2010-11%20Distribution%20Regulatory%20Reporting/SSE%20Master%20Tables/Workings/Source%20Data/1011_Job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avigation"/>
      <sheetName val="Cover"/>
      <sheetName val="Contents"/>
      <sheetName val="Check&amp;Bal report"/>
      <sheetName val="Names and date input"/>
      <sheetName val="1.1 DPCR4 Summary Indicators"/>
      <sheetName val="1.1a Activity Analysis"/>
      <sheetName val="1.1b Full Activity costs"/>
      <sheetName val="1.2 RAV rollforward"/>
      <sheetName val="1.3 Indirect Cost Adjustment"/>
      <sheetName val="1.4 RP Margin Adjustment"/>
      <sheetName val="1.5 DPCR4 basis"/>
      <sheetName val="2.1 Reg Accounts Rec"/>
      <sheetName val="2.2 Detailed Cost Matrix"/>
      <sheetName val="2.3 Insp, maint,tree &amp; Faults"/>
      <sheetName val="2.4 Detailed Capex"/>
      <sheetName val="2.5 Atypicals &amp; provisions"/>
      <sheetName val="2.6 Miscellaneous"/>
      <sheetName val="2.7 FTEs"/>
      <sheetName val="2.8 Detailed IT"/>
      <sheetName val="2.9 Business Support"/>
      <sheetName val="2.10 Excluded Services"/>
      <sheetName val="2.11 Related Party analysis"/>
      <sheetName val="2.12 Cash Pension contributions"/>
      <sheetName val="2.13 Tax Capital allowances"/>
      <sheetName val="2.14 Tax computation"/>
      <sheetName val="2.15 Capex scheme analysis"/>
      <sheetName val="3.1 Asset data"/>
      <sheetName val="3.2 Asset age profile"/>
      <sheetName val="3.3 Net Debt and Borrowings"/>
      <sheetName val="4.1 Cost Mapping"/>
      <sheetName val="4.2 Year movement"/>
      <sheetName val="4.3 Network Analysis Load"/>
      <sheetName val="4.4 Network Analysis Non-Load"/>
      <sheetName val="2.2p Detailed Cost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hanges Log"/>
      <sheetName val="Fixed Data"/>
      <sheetName val="Check&amp;Bal report"/>
      <sheetName val="Contents"/>
      <sheetName val="1.1 Summary"/>
      <sheetName val=" 1.2 Rec to Reg Accts"/>
      <sheetName val="1.3 Net Debt "/>
      <sheetName val="1.4 Tax comp"/>
      <sheetName val="1.5 Capital allowances"/>
      <sheetName val="1.6 Fixed asset disposals"/>
      <sheetName val="1.7 RAV"/>
      <sheetName val="2.1 Op Cost Matrix"/>
      <sheetName val="2.2 Maintenance"/>
      <sheetName val="2.3  Related Party"/>
      <sheetName val=" 2.4 Exc &amp; Demin "/>
      <sheetName val="2.5a YOY movements"/>
      <sheetName val="2.5b YOY movements "/>
      <sheetName val=" 2.6 Cost mapping"/>
      <sheetName val=" 2.7 Labour Costs &amp; FTEs"/>
      <sheetName val="2.8 Apprentices &amp; Training"/>
      <sheetName val="2.9 Pension data"/>
      <sheetName val="2.10 Provisions"/>
      <sheetName val=" 2.11 Accruals"/>
      <sheetName val=" 2.12 Shrinkage"/>
      <sheetName val="2.13 TMA &amp; NRSWA Costs"/>
      <sheetName val="3.1 Capex Summary"/>
      <sheetName val="3.2 LTS"/>
      <sheetName val="3.3 Mains"/>
      <sheetName val="3.4 Governors"/>
      <sheetName val="3.5 Connections"/>
      <sheetName val="3.6 Other Capex"/>
      <sheetName val="3.7 Breakdown of Cap. OHs"/>
      <sheetName val="3.8 Cap Expenditure Analysis"/>
      <sheetName val="3.9 Repex Summary"/>
      <sheetName val="3.9a Repex to RAV"/>
      <sheetName val="3.10 Repex Mains "/>
      <sheetName val="3.11 Repex Services "/>
      <sheetName val="3.11a Expenditure analysis "/>
      <sheetName val="3.12 LTS Asset Data"/>
      <sheetName val="3.13 Capacity&amp;Storage "/>
      <sheetName val="3.14 Mains&amp;Governors "/>
      <sheetName val="3.15 Additional Data"/>
      <sheetName val="3.16 Capacity &amp; Demand Dat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8">
          <cell r="N8" t="str">
            <v>Mains</v>
          </cell>
          <cell r="O8" t="str">
            <v>Services</v>
          </cell>
          <cell r="P8" t="str">
            <v>Other</v>
          </cell>
          <cell r="Q8" t="str">
            <v>Total</v>
          </cell>
        </row>
        <row r="9">
          <cell r="M9">
            <v>1</v>
          </cell>
          <cell r="N9">
            <v>63.3</v>
          </cell>
          <cell r="O9">
            <v>28.1</v>
          </cell>
          <cell r="P9">
            <v>1.66</v>
          </cell>
          <cell r="Q9">
            <v>93.06</v>
          </cell>
        </row>
        <row r="10">
          <cell r="M10">
            <v>2</v>
          </cell>
          <cell r="N10">
            <v>73.099999999999994</v>
          </cell>
          <cell r="O10">
            <v>21.6</v>
          </cell>
          <cell r="P10">
            <v>5.0999999999999996</v>
          </cell>
          <cell r="Q10">
            <v>99.799999999999983</v>
          </cell>
        </row>
        <row r="11">
          <cell r="M11">
            <v>3</v>
          </cell>
          <cell r="N11">
            <v>68.819999999999993</v>
          </cell>
          <cell r="O11">
            <v>24.72</v>
          </cell>
          <cell r="P11">
            <v>1.36</v>
          </cell>
          <cell r="Q11">
            <v>94.899999999999991</v>
          </cell>
        </row>
        <row r="12">
          <cell r="M12">
            <v>4</v>
          </cell>
          <cell r="N12">
            <v>54.9</v>
          </cell>
          <cell r="O12">
            <v>18.48</v>
          </cell>
          <cell r="P12">
            <v>0.9</v>
          </cell>
          <cell r="Q12">
            <v>74.28</v>
          </cell>
        </row>
        <row r="13">
          <cell r="M13">
            <v>5</v>
          </cell>
          <cell r="N13">
            <v>45.28</v>
          </cell>
          <cell r="O13">
            <v>24.44</v>
          </cell>
          <cell r="P13">
            <v>6.9</v>
          </cell>
          <cell r="Q13">
            <v>76.62</v>
          </cell>
        </row>
        <row r="14">
          <cell r="M14">
            <v>6</v>
          </cell>
          <cell r="N14">
            <v>32.200000000000003</v>
          </cell>
          <cell r="O14">
            <v>15.94</v>
          </cell>
          <cell r="P14">
            <v>0.8</v>
          </cell>
          <cell r="Q14">
            <v>48.94</v>
          </cell>
        </row>
        <row r="15">
          <cell r="M15">
            <v>7</v>
          </cell>
          <cell r="N15">
            <v>83.38</v>
          </cell>
          <cell r="O15">
            <v>46.2</v>
          </cell>
          <cell r="P15">
            <v>4.9000000000000004</v>
          </cell>
          <cell r="Q15">
            <v>134.47999999999999</v>
          </cell>
        </row>
        <row r="16">
          <cell r="M16">
            <v>8</v>
          </cell>
          <cell r="N16">
            <v>36.5</v>
          </cell>
          <cell r="O16">
            <v>23.3</v>
          </cell>
          <cell r="P16">
            <v>4.3</v>
          </cell>
          <cell r="Q16">
            <v>64.099999999999994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Navigation"/>
      <sheetName val="Costs Matrix 2010"/>
      <sheetName val="C1 - Costs Matrix 2011"/>
      <sheetName val="C1 - Costs Matrix 2012"/>
      <sheetName val="C1 - Costs Matrix 2013"/>
      <sheetName val="C1 - Costs Matrix 2014"/>
      <sheetName val="C1 - Costs Matrix 2015"/>
      <sheetName val="C2 - Check Sheet"/>
      <sheetName val="C3 - Yr on yr Comp 2011"/>
      <sheetName val="C3 - Yr on yr Comp 2012"/>
      <sheetName val="C3 - Yr on yr Comp 2013"/>
      <sheetName val="C3 - Yr on yr Comp 2014"/>
      <sheetName val="C3 - Yr on yr Comp 2015"/>
      <sheetName val="C4 - RAV "/>
      <sheetName val="C5 - Summary - Tax Pool &amp; Se"/>
      <sheetName val="C6 - Contractor Adj Memo"/>
      <sheetName val="C7 - Related Party Analysis"/>
      <sheetName val="C8 - Related Party Cross Sub"/>
      <sheetName val="C9 - Related Party dis Marg"/>
      <sheetName val="C10 - NI"/>
      <sheetName val="C11 - Summary - Core (CT)"/>
      <sheetName val="C12 - Reinforcements &amp; DSM"/>
      <sheetName val="C13 - Asset Rep, Refurb, Civil"/>
      <sheetName val="C14 - Operational IT &amp; Telecoms"/>
      <sheetName val="C15 - QoS"/>
      <sheetName val="C16 - Summary-Non-Core Ex Ante"/>
      <sheetName val="C17 - Summary - Non-Core Reopen"/>
      <sheetName val="C18 - HILP "/>
      <sheetName val="C19 - CNI"/>
      <sheetName val="C20 - Summary - SAF not RAV(CT)"/>
      <sheetName val="C21 - IFI"/>
      <sheetName val="C22 - LCN Fund First Tier"/>
      <sheetName val="C23 - LCN Fund Second Tier"/>
      <sheetName val="C24 - Summary - NOC (CT)"/>
      <sheetName val="C25-Atypicals-Sev Weath 1 in 20"/>
      <sheetName val="C26 - NOCs Other"/>
      <sheetName val="C27 - Summary-Non Price Control"/>
      <sheetName val="C28 - Ex Services (exc conns)"/>
      <sheetName val="C29 - Legacy Metering"/>
      <sheetName val="C30 - Out Of Area Networks"/>
      <sheetName val="C31 - de minimis"/>
      <sheetName val="C32 - Other (cons) activities"/>
      <sheetName val="C33 - Atypicals 2010"/>
      <sheetName val="C33 - Atypicals 2011"/>
      <sheetName val="C33 - Atypicals 2012"/>
      <sheetName val="C33 - Atypicals 2013"/>
      <sheetName val="C33 - Atypicals 2014"/>
      <sheetName val="C33 - Atypicals 2015"/>
      <sheetName val="C34 - Non Activity Based Costs"/>
      <sheetName val="C35 - Non-Op Capex"/>
      <sheetName val="C36 - Indirects total"/>
      <sheetName val="C37 - Finance and Reg"/>
      <sheetName val="CV1 - Diversions"/>
      <sheetName val="CV2 - ESQCR"/>
      <sheetName val="CV3 - Asset Replacement"/>
      <sheetName val="CV4 - Asset_Repl_(Memo)"/>
      <sheetName val="CV5 - Refurbishment"/>
      <sheetName val="CV6 - Civil Works"/>
      <sheetName val="CV7 - Undergrounding Des Areas"/>
      <sheetName val="CV8 - Legal &amp; Safety"/>
      <sheetName val="CV9 - High Value Proj (Scheme)"/>
      <sheetName val="CV10 - BT21CN"/>
      <sheetName val="CV11 - Flood mitigation"/>
      <sheetName val="CV12 - Environmental Reporting"/>
      <sheetName val="CV13 - I&amp;M"/>
      <sheetName val="CV14 - Tree_Cutting"/>
      <sheetName val="CV15 - MTP all incidents"/>
      <sheetName val="CV 16 - WSC Schemes"/>
      <sheetName val="CV17 - Connections Summary"/>
      <sheetName val="CV18 - Black Start"/>
      <sheetName val="NADPR Navigation"/>
      <sheetName val="V1 - Total Asset Movement"/>
      <sheetName val="V2 - AR - Connection projects"/>
      <sheetName val="V3 - AR - Gen Reinforcement"/>
      <sheetName val="V4 - AR - Other Movements"/>
      <sheetName val="V5 - AR - Age profile"/>
      <sheetName val="V6 - Fault Levels"/>
      <sheetName val="V7 - Flood mitigation (site)"/>
      <sheetName val="V8 - Streetworks"/>
      <sheetName val="V9 - MTP one-off EEs only"/>
      <sheetName val="V10-MTP sev weather EEs only"/>
      <sheetName val="V10a-MTP sev weather 1 in 20"/>
      <sheetName val="V11 - MTP excluding all EEs"/>
      <sheetName val="V12 - BCF"/>
      <sheetName val="V13 - TCP"/>
      <sheetName val="V14 - RPZ"/>
      <sheetName val="V15 - Losses"/>
      <sheetName val="V16 - Losses DG Adj. (LAG)"/>
      <sheetName val="V17 - Losses DG Adj. (DGA)"/>
      <sheetName val="V18 - QoS Acivity Placeholder"/>
    </sheetNames>
    <sheetDataSet>
      <sheetData sheetId="0">
        <row r="21">
          <cell r="C21" t="str">
            <v>- none -</v>
          </cell>
        </row>
        <row r="22">
          <cell r="C22" t="str">
            <v>- none -</v>
          </cell>
        </row>
        <row r="23">
          <cell r="C23" t="str">
            <v>- none -</v>
          </cell>
        </row>
        <row r="24">
          <cell r="C24" t="str">
            <v>- none -</v>
          </cell>
        </row>
        <row r="25">
          <cell r="C25" t="str">
            <v>- none -</v>
          </cell>
        </row>
        <row r="26">
          <cell r="C26" t="str">
            <v>- none -</v>
          </cell>
        </row>
        <row r="27">
          <cell r="C27" t="str">
            <v>- none -</v>
          </cell>
        </row>
        <row r="28">
          <cell r="C28" t="str">
            <v>- none -</v>
          </cell>
        </row>
        <row r="29">
          <cell r="C29" t="str">
            <v>- none -</v>
          </cell>
        </row>
        <row r="30">
          <cell r="C30" t="str">
            <v>- none -</v>
          </cell>
        </row>
        <row r="31">
          <cell r="C31" t="str">
            <v>- none -</v>
          </cell>
        </row>
        <row r="32">
          <cell r="C32" t="str">
            <v>- none -</v>
          </cell>
        </row>
        <row r="33">
          <cell r="C33" t="str">
            <v>- none -</v>
          </cell>
        </row>
        <row r="34">
          <cell r="C34" t="str">
            <v>- none -</v>
          </cell>
        </row>
        <row r="35">
          <cell r="C35" t="str">
            <v>- none -</v>
          </cell>
        </row>
      </sheetData>
      <sheetData sheetId="1"/>
      <sheetData sheetId="2">
        <row r="52">
          <cell r="I52">
            <v>0</v>
          </cell>
          <cell r="X52">
            <v>0</v>
          </cell>
          <cell r="Z52">
            <v>0</v>
          </cell>
          <cell r="AB52">
            <v>0</v>
          </cell>
          <cell r="AE52">
            <v>0</v>
          </cell>
          <cell r="AM52">
            <v>0</v>
          </cell>
          <cell r="AN52">
            <v>0</v>
          </cell>
          <cell r="AO52">
            <v>0</v>
          </cell>
        </row>
      </sheetData>
      <sheetData sheetId="3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</row>
        <row r="77">
          <cell r="I77">
            <v>0</v>
          </cell>
          <cell r="Z77">
            <v>0</v>
          </cell>
          <cell r="AB77">
            <v>0</v>
          </cell>
          <cell r="AE77">
            <v>0</v>
          </cell>
          <cell r="AM77">
            <v>0</v>
          </cell>
          <cell r="AN77">
            <v>0</v>
          </cell>
          <cell r="AO77">
            <v>0</v>
          </cell>
        </row>
      </sheetData>
      <sheetData sheetId="4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</row>
        <row r="77">
          <cell r="I77">
            <v>0</v>
          </cell>
          <cell r="X77">
            <v>0</v>
          </cell>
          <cell r="Z77">
            <v>0</v>
          </cell>
          <cell r="AB77">
            <v>0</v>
          </cell>
          <cell r="AE77">
            <v>0</v>
          </cell>
          <cell r="AM77">
            <v>0</v>
          </cell>
          <cell r="AN77">
            <v>0</v>
          </cell>
          <cell r="AO77">
            <v>0</v>
          </cell>
        </row>
      </sheetData>
      <sheetData sheetId="5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</row>
      </sheetData>
      <sheetData sheetId="6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</row>
      </sheetData>
      <sheetData sheetId="7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Q29">
            <v>0</v>
          </cell>
          <cell r="AR29">
            <v>0</v>
          </cell>
          <cell r="AS29">
            <v>0</v>
          </cell>
          <cell r="AU29">
            <v>0</v>
          </cell>
          <cell r="AV29">
            <v>0</v>
          </cell>
          <cell r="AW29">
            <v>0</v>
          </cell>
          <cell r="AY29">
            <v>0</v>
          </cell>
          <cell r="AZ29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st NADPR Cover"/>
      <sheetName val="Navigation"/>
      <sheetName val="Costs Matrix 2010"/>
      <sheetName val="C1 -Costs Matrix 2011"/>
      <sheetName val="C2 - Check Sheet"/>
      <sheetName val="C3 -Yr on yr Comp"/>
      <sheetName val="C4 -RAV "/>
      <sheetName val="C5 -Summary - Tax Pool &amp; Se"/>
      <sheetName val="C6- Contractor Adj Memo"/>
      <sheetName val="C7 - Related Party Analysis"/>
      <sheetName val="C8 - Related Party cross sub"/>
      <sheetName val="C9- Related Party dis Margin"/>
      <sheetName val="C10 - NI (CT)"/>
      <sheetName val="C11 -Summary -Core (CT)"/>
      <sheetName val="C12 - Reinforcements &amp; DSM"/>
      <sheetName val="C13 -Asset Rep, Refurb, Civ SUB"/>
      <sheetName val="C14-Operational IT and Telecoms"/>
      <sheetName val="C15 - QoS"/>
      <sheetName val="C16 -Summary -Non Core ex ante"/>
      <sheetName val="C17 - Summary -Non-Core Reopen"/>
      <sheetName val="C18 - HILP "/>
      <sheetName val="C19 - CNI"/>
      <sheetName val="C20 - Black Start"/>
      <sheetName val="C22- Summary -SAF -not RAV (CT)"/>
      <sheetName val="C23 - IFI"/>
      <sheetName val="C24 - LCN Tier 1"/>
      <sheetName val="C25 - LCN Tier 2"/>
      <sheetName val="C26- Summary -NOC (CT)"/>
      <sheetName val="C27-Atypicals-Sev Weath 1 in 20"/>
      <sheetName val="C28 - NOCs Other"/>
      <sheetName val="C29-Summary -Non Price Control"/>
      <sheetName val="C30 - Ex Services (exc conns)"/>
      <sheetName val="C31 - Legacy Metering"/>
      <sheetName val="C32 - Out Of Area Networks"/>
      <sheetName val="C33 - de minimis"/>
      <sheetName val="C34- Other (cons) activities"/>
      <sheetName val="C35 - Atypicals"/>
      <sheetName val="C36 - Non Activity Based Costs"/>
      <sheetName val="C37 - Non-Op Capex"/>
      <sheetName val="C38 - Indirects total"/>
      <sheetName val="CV1 - Diversions"/>
      <sheetName val="CV2 - ESQCR"/>
      <sheetName val="CV3 - Asset Replacement"/>
      <sheetName val="CV4 - Asset_Repl_(Memo)"/>
      <sheetName val="CV5 - Refurbishment"/>
      <sheetName val="CV6 - Civils Activity"/>
      <sheetName val="CV7 - AONB"/>
      <sheetName val="CV8 - Legal_&amp;_safety"/>
      <sheetName val="CV9 - High Value Proj (Scheme)"/>
      <sheetName val="CV10 - BT21CN"/>
      <sheetName val="CV11-Flood mitigation"/>
      <sheetName val="CV12 - Environmental Reporting"/>
      <sheetName val="CV13 -I&amp;M + insp cycle"/>
      <sheetName val="CV14 - Tree_Cutting"/>
      <sheetName val="CV15 -  MTP all incidents"/>
      <sheetName val="CV16 - WSC schemes"/>
      <sheetName val="NADPR Navigation"/>
      <sheetName val="Check Sheet "/>
      <sheetName val="V1 - Asset register - Total"/>
      <sheetName val="V2 - Asset Register-Dem Conn"/>
      <sheetName val="V3 - Asset Register-Gen Reinf"/>
      <sheetName val="V4-Asset Register-Other"/>
      <sheetName val="V5 - Age_profile"/>
      <sheetName val="V6 - Fault_levels"/>
      <sheetName val="V7 - Flood mitigation (site)"/>
      <sheetName val="V8 - Streetworks"/>
      <sheetName val="V9 - MTP one-off EEs only"/>
      <sheetName val="V10-MTP sev weather EEs only"/>
      <sheetName val="V11 - MTP excluding all EEs"/>
      <sheetName val="V12 - BCF"/>
      <sheetName val="V13 - TCP"/>
      <sheetName val="V15 - RPZ"/>
      <sheetName val="V16 - Losses"/>
      <sheetName val="V17 - Losses DG Adj. (LAG)"/>
      <sheetName val="V18 - Losses DG Adj. (DGV)"/>
      <sheetName val="V19 - QoS Acivity Placeholder"/>
    </sheetNames>
    <sheetDataSet>
      <sheetData sheetId="0" refreshError="1">
        <row r="13">
          <cell r="D13" t="str">
            <v>[DNO]</v>
          </cell>
        </row>
        <row r="15">
          <cell r="D15" t="str">
            <v>[Year]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Navigation"/>
      <sheetName val="C1 - Costs Matrix 2011"/>
      <sheetName val="Costs Matrix 2010"/>
      <sheetName val="C2 - Check Sheet"/>
      <sheetName val="C3 - Yr on yr Comp"/>
      <sheetName val="C4 - RAV "/>
      <sheetName val="C5 - Summary - Tax Pool &amp; Se"/>
      <sheetName val="C6 - Contractor Adj Memo"/>
      <sheetName val="C7 - Related Party Analysis"/>
      <sheetName val="C8 - Related Party Cross Sub"/>
      <sheetName val="C9 - Related Party dis Marg"/>
      <sheetName val="C10 - NI"/>
      <sheetName val="C11 - Summary - Core (CT)"/>
      <sheetName val="C12 - Reinforcements &amp; DSM"/>
      <sheetName val="C13 - Asset Rep, Refurb, Civil"/>
      <sheetName val="C14 - Operational IT &amp; Telecoms"/>
      <sheetName val="C15 - QoS"/>
      <sheetName val="C16 - Summary-Non-Core Ex Ante"/>
      <sheetName val="C17 - Summary - Non-Core Reopen"/>
      <sheetName val="C18 - HILP "/>
      <sheetName val="C19 - CNI"/>
      <sheetName val="C20 - Summary - SAF not RAV(CT)"/>
      <sheetName val="C21 - IFI"/>
      <sheetName val="C22 - LCN Fund First Tier"/>
      <sheetName val="C23 - LCN Fund Second Tier"/>
      <sheetName val="C24 - Summary - NOC (CT)"/>
      <sheetName val="C25-Atypicals-Sev Weath 1 in 20"/>
      <sheetName val="C26 - NOCs Other"/>
      <sheetName val="C27 - Summary-Non Price Control"/>
      <sheetName val="C28 - Ex Services (exc conns)"/>
      <sheetName val="C29 - Legacy Metering"/>
      <sheetName val="C30 - Out Of Area Networks"/>
      <sheetName val="C31 - de minimis"/>
      <sheetName val="C32 - Other (cons) activities"/>
      <sheetName val="C33 - Atypicals"/>
      <sheetName val="C34 - Non Activity Based Costs"/>
      <sheetName val="C35 - Non-Op Capex"/>
      <sheetName val="C36 - Indirects total"/>
      <sheetName val="CV1 - Diversions"/>
      <sheetName val="CV2 - ESQCR"/>
      <sheetName val="CV3 - Asset Replacement"/>
      <sheetName val="CV4 - Asset_Repl_(Memo)"/>
      <sheetName val="CV5 - Refurbishment"/>
      <sheetName val="CV6 - Civil Works"/>
      <sheetName val="CV7 - Undergrounding Des Areas"/>
      <sheetName val="CV8 - Legal &amp; Safety"/>
      <sheetName val="CV9 - High Value Proj (Scheme)"/>
      <sheetName val="CV10 - BT21CN"/>
      <sheetName val="CV11 - Flood mitigation"/>
      <sheetName val="CV12 - Environmental Reporting"/>
      <sheetName val="CV13 - I&amp;M + insp cycle"/>
      <sheetName val="CV14 - Tree_Cutting"/>
      <sheetName val="CV15 - MTP all incidents"/>
      <sheetName val="CV16 - WSC schemes Place Holder"/>
      <sheetName val="CV17 - Connections Summary"/>
      <sheetName val="CV18 - Black Start"/>
      <sheetName val="NADPR Navigation"/>
      <sheetName val="Check Sheet "/>
      <sheetName val="V1 - Total Asset Movement"/>
      <sheetName val="V2 - AR - Demand Connections"/>
      <sheetName val="V3 - AR - Gen Reinforcement"/>
      <sheetName val="V4 - AR - Other Movements"/>
      <sheetName val="V5 - AR - Age profile"/>
      <sheetName val="V6 - Fault Levels"/>
      <sheetName val="V7 - Flood mitigation (site)"/>
      <sheetName val="V8 - Streetworks"/>
      <sheetName val="V9 - MTP one-off EEs only"/>
      <sheetName val="V10-MTP sev weather EEs only"/>
      <sheetName val="V11 - MTP excluding all EEs"/>
      <sheetName val="V12 - BCF"/>
      <sheetName val="V13 - TCP"/>
      <sheetName val="V14 - RPZ"/>
      <sheetName val="V15 - Losses"/>
      <sheetName val="V16 - Losses DG Adj. (LAG)"/>
      <sheetName val="V17 - Losses DG Adj. (DGV)"/>
      <sheetName val="V18 - QoS Acivity Placeholder"/>
      <sheetName val="C1 - Costs Matrix 2012"/>
    </sheetNames>
    <sheetDataSet>
      <sheetData sheetId="0" refreshError="1"/>
      <sheetData sheetId="1" refreshError="1"/>
      <sheetData sheetId="2" refreshError="1">
        <row r="10">
          <cell r="B10">
            <v>0</v>
          </cell>
          <cell r="C10">
            <v>0</v>
          </cell>
          <cell r="D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Q10">
            <v>0</v>
          </cell>
          <cell r="AR10">
            <v>0</v>
          </cell>
          <cell r="AS10">
            <v>0</v>
          </cell>
          <cell r="AU10">
            <v>0</v>
          </cell>
          <cell r="AV10">
            <v>0</v>
          </cell>
          <cell r="AW10">
            <v>0</v>
          </cell>
          <cell r="AY10">
            <v>0</v>
          </cell>
          <cell r="AZ10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0</v>
          </cell>
          <cell r="AR24">
            <v>0</v>
          </cell>
          <cell r="AS24">
            <v>0</v>
          </cell>
          <cell r="AU24">
            <v>0</v>
          </cell>
          <cell r="AV24">
            <v>0</v>
          </cell>
          <cell r="AW24">
            <v>0</v>
          </cell>
          <cell r="AY24">
            <v>0</v>
          </cell>
          <cell r="AZ2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ur band, freq band, shorts"/>
      <sheetName val="Dis HV Circuit Data all incdnt "/>
      <sheetName val="Dis HV Circuit Data excl ee"/>
      <sheetName val="QoS_schemes_annual"/>
      <sheetName val="QoS CI and CML improvements"/>
      <sheetName val="WSC_schem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dex"/>
      <sheetName val="Universal data"/>
      <sheetName val="Check and Balances"/>
      <sheetName val="1.1 Published Data"/>
      <sheetName val="1.2s Ofgem Adjustments Scots"/>
      <sheetName val="1.3s Accounting C Costs Scots"/>
      <sheetName val="1.4s Performance Scots"/>
      <sheetName val="1.5s Reconciliation Scots"/>
      <sheetName val="1.8 Cash Flow"/>
      <sheetName val="2.1 Eng Opex Elec "/>
      <sheetName val="2.2 Non Op Capex"/>
      <sheetName val="2.4 Exc &amp; Demin "/>
      <sheetName val="2.5 Corporate Costs Scots"/>
      <sheetName val="2.6 IT Scots"/>
      <sheetName val="2.7s Insurance"/>
      <sheetName val="2.7 Captive Insure"/>
      <sheetName val="2.10 Related Party Scots"/>
      <sheetName val="2.11s Staff Scots"/>
      <sheetName val="2.14 Year on Year Movt"/>
      <sheetName val="3.1s Pensions Scots"/>
      <sheetName val="3.2 Net Debt"/>
      <sheetName val="3.3 Tax"/>
      <sheetName val="3.4 Fixed Asset Disposals"/>
      <sheetName val="4.1  System Info"/>
      <sheetName val="4.2  Activity indicators"/>
      <sheetName val="4.3  System performance"/>
      <sheetName val="4.4  Defects SHETL"/>
      <sheetName val="4.5  Faults"/>
      <sheetName val="4.6  Failures SHETL"/>
      <sheetName val="4.7B Condition Assessment SHETL"/>
      <sheetName val="4.8  Boundary Transfers"/>
      <sheetName val="4.9  Demand &amp; Supply at subs"/>
      <sheetName val="4.10 Reactive compensation"/>
      <sheetName val="4.11 Asset description SHETL"/>
      <sheetName val="4.12 Asset age 2007"/>
      <sheetName val="4.12 Asset age 2008"/>
      <sheetName val="4.13 Asset disposal LRE by age"/>
      <sheetName val="4.14 Asset disposal NLRE by age"/>
      <sheetName val="4.15 Asset adds &amp; disps"/>
      <sheetName val="4.16 Asset lives"/>
      <sheetName val="4.17 Unit costs"/>
      <sheetName val="4.18 Capex summary e"/>
      <sheetName val="4.19 Scheme Listing LR"/>
      <sheetName val="4.20 Scheme Listing NLR"/>
      <sheetName val="4.21 Quasi Capex"/>
      <sheetName val="4.22 Other Capex costs"/>
      <sheetName val="4.23 TIRG"/>
      <sheetName val="4.24 Revenue Driver info"/>
      <sheetName val="4.25 CEI"/>
      <sheetName val="4.26 Capex Movment"/>
      <sheetName val="4.27 Capex Price Vol Var"/>
    </sheetNames>
    <sheetDataSet>
      <sheetData sheetId="0"/>
      <sheetData sheetId="1"/>
      <sheetData sheetId="2" refreshError="1">
        <row r="8">
          <cell r="C8" t="str">
            <v>Scottish Hydro Electric Transmission Ltd</v>
          </cell>
        </row>
        <row r="9">
          <cell r="C9" t="str">
            <v>SHETL</v>
          </cell>
        </row>
        <row r="20">
          <cell r="C20" t="str">
            <v>2006/07</v>
          </cell>
        </row>
        <row r="21">
          <cell r="C21" t="str">
            <v>2007/08</v>
          </cell>
        </row>
        <row r="22">
          <cell r="C22" t="str">
            <v>2008/09</v>
          </cell>
        </row>
        <row r="26">
          <cell r="C26" t="str">
            <v>2012/13</v>
          </cell>
        </row>
        <row r="29">
          <cell r="C29">
            <v>0.2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avigation"/>
      <sheetName val="Cover"/>
      <sheetName val="Contents"/>
      <sheetName val="Check&amp;Bal report"/>
      <sheetName val="Names and date input"/>
      <sheetName val="1.1 DPCR4 Summary Indicators"/>
      <sheetName val="1.1a Activity Analysis"/>
      <sheetName val="1.1b Full Activity costs"/>
      <sheetName val="1.2 RAV rollforward"/>
      <sheetName val="1.3 Indirect Cost Adjustment"/>
      <sheetName val="1.4 RP Margin Adjustment"/>
      <sheetName val="1.5 DPCR4 basis"/>
      <sheetName val="2.1 Reg Accounts Rec"/>
      <sheetName val="2.2 Detailed Cost Matrix"/>
      <sheetName val="2.3 Insp, maint,tree &amp; Faults"/>
      <sheetName val="2.4 Detailed Capex"/>
      <sheetName val="2.5 Atypicals &amp; provisions"/>
      <sheetName val="2.6 Miscellaneous"/>
      <sheetName val="2.7 FTEs"/>
      <sheetName val="2.8 Detailed IT"/>
      <sheetName val="2.9 Business Support"/>
      <sheetName val="2.10 Excluded Services"/>
      <sheetName val="2.11 Related Party analysis"/>
      <sheetName val="2.12 Cash Pension contributions"/>
      <sheetName val="2.13 Tax Capital allowances"/>
      <sheetName val="2.14 Tax computation"/>
      <sheetName val="2.15 Capex scheme analysis"/>
      <sheetName val="3.1 Asset data"/>
      <sheetName val="3.2 Asset age profile"/>
      <sheetName val="3.3 Net Debt and Borrowings"/>
      <sheetName val="4.1 Cost Mapping"/>
      <sheetName val="4.2 Year movement"/>
      <sheetName val="4.3 Network Analysis Load"/>
      <sheetName val="4.4 Network Analysis Non-Load"/>
      <sheetName val="2.2p Detailed Cost 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ersion control"/>
      <sheetName val="Contents"/>
      <sheetName val="Summary for publishing B"/>
      <sheetName val="Summary for publishing"/>
      <sheetName val="Totals"/>
      <sheetName val="T0 - Model Input new"/>
      <sheetName val="T1 - Summary"/>
      <sheetName val="T1A - Network costs summary"/>
      <sheetName val="T2 - Total Network Costs"/>
      <sheetName val="T2A - T2 including indirects"/>
      <sheetName val="T3 - Total Business Costs"/>
      <sheetName val="T4 - Volume Summary"/>
      <sheetName val="T5 - Major schemes"/>
      <sheetName val="Business Costs"/>
      <sheetName val="BC1A - Summary Indirects Total"/>
      <sheetName val="BC1B - Sum Indirects within PC"/>
      <sheetName val="BC2A - Connections (sole use)"/>
      <sheetName val="BC2B - Connections (sh cust)"/>
      <sheetName val="BC2C - Connections (sh DUoS)"/>
      <sheetName val="BC3 - Distribution Exc Conn"/>
      <sheetName val="BC4 - Indirects Relevant DG"/>
      <sheetName val="BC5 - Indirects Metering"/>
      <sheetName val="BC6 - Indirects IFI"/>
      <sheetName val="BC7 - Indirects Excl Svcs"/>
      <sheetName val="BC7a - Indirects Non-op"/>
      <sheetName val="BC8 - Non op Capex"/>
      <sheetName val="BC9 - Adjustments"/>
      <sheetName val="Cash atypicals"/>
      <sheetName val="AT1 - Cash atypicals 2008-09"/>
      <sheetName val="AT1A Forecast"/>
      <sheetName val="Load Related"/>
      <sheetName val="LR1 - Demand"/>
      <sheetName val="LR2 - Generation"/>
      <sheetName val="LR3 - Diversions"/>
      <sheetName val="LR4 - General reinforcement"/>
      <sheetName val="LR5 - System utilisation"/>
      <sheetName val="LR6 - Fault levels"/>
      <sheetName val="LR7 - DNO discretionary"/>
      <sheetName val="LR8 - LRE Volume"/>
      <sheetName val="Non Load"/>
      <sheetName val="NL1 - Condition based exp"/>
      <sheetName val="NL1a - NL1 Including Indirect"/>
      <sheetName val="NL2 - Condition based QoS"/>
      <sheetName val="NL3 - Condition based vol"/>
      <sheetName val="NL3a - Non-load other vol"/>
      <sheetName val="NL4 - Remaining useful life"/>
      <sheetName val="NL5 - QoS (DNO IIS)"/>
      <sheetName val="NL5a - QoS (Ofgem IIS)"/>
      <sheetName val="NL6 - QoS (Non IIS)"/>
      <sheetName val="NL7 - Major Sys Risks "/>
      <sheetName val="NL8 - Operatnl IT &amp; Telecoms"/>
      <sheetName val="NL9 - Legal &amp; Safety"/>
      <sheetName val="NL10 - Environmental"/>
      <sheetName val="NL11 - Losses"/>
      <sheetName val="Network Operating Costs"/>
      <sheetName val="NOC1 - I&amp;M"/>
      <sheetName val="NOC1a - I&amp;M by Cost Type"/>
      <sheetName val="NOC2 - Fault Costs"/>
      <sheetName val="NOC2a Faults by Cost Type"/>
      <sheetName val="NOC2b Non QofS by Cost Type"/>
      <sheetName val="NOC3 - Tree cutting"/>
      <sheetName val="NOC3a Tree Cutting by Cost Type"/>
      <sheetName val="NOC4 - Other Network costs"/>
      <sheetName val="NOC5 - TMA"/>
      <sheetName val="Costs"/>
      <sheetName val="C1 - Cost increase"/>
      <sheetName val="C2 - Unit Costs"/>
      <sheetName val="C3 - Unit Fault Costs"/>
      <sheetName val="C4 - Workforce Renewal"/>
      <sheetName val="C5 - Savings"/>
      <sheetName val="C6 - Cost of Savings"/>
      <sheetName val="Reconciliation"/>
      <sheetName val="RR1 T2-RRP"/>
      <sheetName val="RR1 T2-RRP (2)"/>
      <sheetName val="Other"/>
    </sheetNames>
    <sheetDataSet>
      <sheetData sheetId="0">
        <row r="1">
          <cell r="A1" t="str">
            <v>June Forecast Business Plan DPCR5</v>
          </cell>
        </row>
        <row r="33">
          <cell r="B33">
            <v>1</v>
          </cell>
          <cell r="C33" t="str">
            <v>CN West</v>
          </cell>
        </row>
        <row r="34">
          <cell r="B34">
            <v>2</v>
          </cell>
          <cell r="C34" t="str">
            <v>CN East</v>
          </cell>
        </row>
        <row r="35">
          <cell r="B35">
            <v>3</v>
          </cell>
          <cell r="C35" t="str">
            <v>ENW</v>
          </cell>
        </row>
        <row r="36">
          <cell r="B36">
            <v>4</v>
          </cell>
          <cell r="C36" t="str">
            <v>CE NEDL</v>
          </cell>
        </row>
        <row r="37">
          <cell r="B37">
            <v>5</v>
          </cell>
          <cell r="C37" t="str">
            <v>CE YEDL</v>
          </cell>
        </row>
        <row r="38">
          <cell r="B38">
            <v>6</v>
          </cell>
          <cell r="C38" t="str">
            <v>WPD SWales</v>
          </cell>
        </row>
        <row r="39">
          <cell r="B39">
            <v>7</v>
          </cell>
          <cell r="C39" t="str">
            <v>WPD SWest</v>
          </cell>
        </row>
        <row r="40">
          <cell r="B40">
            <v>8</v>
          </cell>
          <cell r="C40" t="str">
            <v>EDFE LPN</v>
          </cell>
        </row>
        <row r="41">
          <cell r="B41">
            <v>9</v>
          </cell>
          <cell r="C41" t="str">
            <v>EDFE SPN</v>
          </cell>
        </row>
        <row r="42">
          <cell r="B42">
            <v>10</v>
          </cell>
          <cell r="C42" t="str">
            <v>EDFE EPN</v>
          </cell>
        </row>
        <row r="43">
          <cell r="B43">
            <v>11</v>
          </cell>
          <cell r="C43" t="str">
            <v>SP Distribution</v>
          </cell>
        </row>
        <row r="44">
          <cell r="B44">
            <v>12</v>
          </cell>
          <cell r="C44" t="str">
            <v>SP Manweb</v>
          </cell>
        </row>
        <row r="45">
          <cell r="B45">
            <v>13</v>
          </cell>
          <cell r="C45" t="str">
            <v>SSE Hydro</v>
          </cell>
        </row>
        <row r="46">
          <cell r="B46">
            <v>14</v>
          </cell>
          <cell r="C46" t="str">
            <v>SSE Southern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U12">
            <v>2591.3000000000006</v>
          </cell>
        </row>
      </sheetData>
      <sheetData sheetId="12"/>
      <sheetData sheetId="13"/>
      <sheetData sheetId="14">
        <row r="10">
          <cell r="H10">
            <v>3.8000000000000003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7">
          <cell r="F47">
            <v>1.6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38">
          <cell r="H38">
            <v>0</v>
          </cell>
        </row>
      </sheetData>
      <sheetData sheetId="56"/>
      <sheetData sheetId="57">
        <row r="16">
          <cell r="H16">
            <v>0.5</v>
          </cell>
        </row>
      </sheetData>
      <sheetData sheetId="58">
        <row r="115">
          <cell r="H115">
            <v>0</v>
          </cell>
        </row>
      </sheetData>
      <sheetData sheetId="59">
        <row r="55">
          <cell r="G55">
            <v>-0.09</v>
          </cell>
        </row>
      </sheetData>
      <sheetData sheetId="60">
        <row r="15">
          <cell r="H15">
            <v>2.9569233669525872</v>
          </cell>
        </row>
      </sheetData>
      <sheetData sheetId="61"/>
      <sheetData sheetId="62">
        <row r="13">
          <cell r="G13">
            <v>0.8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ersion &amp; Contents"/>
      <sheetName val="LI Logic"/>
      <sheetName val="LI data"/>
      <sheetName val="LI charts"/>
      <sheetName val="HI data"/>
      <sheetName val="HI charts"/>
      <sheetName val="Fault rate data"/>
      <sheetName val="MTP all incidents"/>
      <sheetName val="MTP one-off ee's only"/>
      <sheetName val="MTP severe weather ee's only"/>
      <sheetName val="MTP excluding all ee's"/>
      <sheetName val="Fault rate charts"/>
      <sheetName val="Volume Reconcili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Version &amp; Contents"/>
      <sheetName val="LI Logic"/>
      <sheetName val="LI data"/>
      <sheetName val="LI charts"/>
      <sheetName val="HI data"/>
      <sheetName val="HI charts"/>
      <sheetName val="Fault rate data"/>
      <sheetName val="MTP all incidents"/>
      <sheetName val="MTP one-off ee's only"/>
      <sheetName val="MTP severe weather ee's only"/>
      <sheetName val="MTP excluding all ee's"/>
      <sheetName val="Fault rate charts"/>
      <sheetName val="Volume Reconcili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C6">
            <v>0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Navigation"/>
      <sheetName val="Cover"/>
      <sheetName val="Contents"/>
      <sheetName val="Check&amp;Bal report"/>
      <sheetName val="Names and date input"/>
      <sheetName val="1.1 DPCR4 Summary Indicators"/>
      <sheetName val="1.2 Activity Analysis"/>
      <sheetName val="1.3 Full Activity costs"/>
      <sheetName val="2.1 Reg Accounts Rec"/>
      <sheetName val="2.2 Detailed Cost Matrix"/>
      <sheetName val="2.3 Insp, maint,tree &amp; Faults"/>
      <sheetName val="2.4 Detailed Capex"/>
      <sheetName val="2.5 Atypicals &amp; provisions"/>
      <sheetName val="2.6 Miscellaneous"/>
      <sheetName val="2.7 FTEs"/>
      <sheetName val="2.8 Detailed IT"/>
      <sheetName val="2.9 Business Support"/>
      <sheetName val="2.10 Excluded Services"/>
      <sheetName val="2.11 Related Party analysis"/>
      <sheetName val="2.12 Cost Mapping"/>
      <sheetName val="2.13 Year movement"/>
      <sheetName val="2.14 TMA &amp; ESQCR Data"/>
      <sheetName val="3.1 Net Debt and Borrowings"/>
      <sheetName val="3.2 Cash Pension contributions"/>
      <sheetName val="3.3 Tax Capital allowances"/>
      <sheetName val="3.4 Tax computation"/>
      <sheetName val="4.1 RAV rollforward"/>
      <sheetName val="4.2 Indirect Cost Adjustment"/>
      <sheetName val="4.3 DPCR4 basis"/>
      <sheetName val="4.4 RP Margin Adjustment"/>
      <sheetName val="5.1 Network Data"/>
      <sheetName val="5.2 DPCR4 Capex Plan"/>
      <sheetName val="5.3 Asset data"/>
      <sheetName val="5.4 Asset age profile"/>
      <sheetName val="5.5 Capex scheme analysis"/>
      <sheetName val="5.6 OHL Refurb"/>
      <sheetName val="5.7 Veg management"/>
      <sheetName val="5.8 Network Analysis Load"/>
      <sheetName val="5.9 Network Fault Levels"/>
      <sheetName val="5.10 Network Analysis Non-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">
          <cell r="C12">
            <v>59.2</v>
          </cell>
          <cell r="AI12" t="str">
            <v>Yes</v>
          </cell>
        </row>
        <row r="13">
          <cell r="C13">
            <v>0</v>
          </cell>
        </row>
        <row r="14">
          <cell r="C14">
            <v>0.1</v>
          </cell>
          <cell r="AJ14" t="str">
            <v>Yes</v>
          </cell>
        </row>
        <row r="15">
          <cell r="C15">
            <v>0</v>
          </cell>
          <cell r="AI15" t="str">
            <v>Yes</v>
          </cell>
        </row>
        <row r="16">
          <cell r="C16">
            <v>0.2</v>
          </cell>
          <cell r="AI16" t="str">
            <v>Yes</v>
          </cell>
        </row>
        <row r="17">
          <cell r="C17">
            <v>0.3</v>
          </cell>
          <cell r="AI17" t="str">
            <v>Yes</v>
          </cell>
        </row>
        <row r="18">
          <cell r="C18">
            <v>1.7</v>
          </cell>
          <cell r="AI18" t="str">
            <v>Yes</v>
          </cell>
        </row>
        <row r="19">
          <cell r="C19">
            <v>0.30000000000000004</v>
          </cell>
          <cell r="AI19" t="str">
            <v>Yes</v>
          </cell>
        </row>
        <row r="20">
          <cell r="C20">
            <v>2.8000000000000003</v>
          </cell>
          <cell r="AI20" t="str">
            <v>Yes</v>
          </cell>
        </row>
        <row r="21">
          <cell r="C21">
            <v>0.5</v>
          </cell>
          <cell r="AI21" t="str">
            <v>Yes</v>
          </cell>
        </row>
        <row r="22">
          <cell r="C22">
            <v>2.2000000000000002</v>
          </cell>
          <cell r="AI22" t="str">
            <v>Yes</v>
          </cell>
        </row>
        <row r="23">
          <cell r="C23">
            <v>10.3</v>
          </cell>
          <cell r="AI23" t="str">
            <v>Yes</v>
          </cell>
        </row>
        <row r="24">
          <cell r="C24">
            <v>8.2000000000000011</v>
          </cell>
          <cell r="AI24" t="str">
            <v>Yes</v>
          </cell>
        </row>
        <row r="25">
          <cell r="C25">
            <v>0.7</v>
          </cell>
          <cell r="AI25" t="str">
            <v>Yes</v>
          </cell>
        </row>
        <row r="26">
          <cell r="C26">
            <v>0.4</v>
          </cell>
          <cell r="AI26" t="str">
            <v>Yes</v>
          </cell>
        </row>
        <row r="27">
          <cell r="C27">
            <v>0.7</v>
          </cell>
          <cell r="AI27" t="str">
            <v>Yes</v>
          </cell>
        </row>
        <row r="28">
          <cell r="C28">
            <v>0.4</v>
          </cell>
          <cell r="AI28" t="str">
            <v>Yes</v>
          </cell>
        </row>
        <row r="29">
          <cell r="C29">
            <v>0.4</v>
          </cell>
          <cell r="AI29" t="str">
            <v>Yes</v>
          </cell>
        </row>
        <row r="30">
          <cell r="C30">
            <v>0.1</v>
          </cell>
          <cell r="AI30" t="str">
            <v>Yes</v>
          </cell>
        </row>
        <row r="31">
          <cell r="C31">
            <v>0</v>
          </cell>
        </row>
        <row r="32">
          <cell r="C32">
            <v>0.1</v>
          </cell>
          <cell r="AJ32" t="str">
            <v>Yes</v>
          </cell>
        </row>
        <row r="33">
          <cell r="C33">
            <v>0.1</v>
          </cell>
          <cell r="AJ33" t="str">
            <v>Yes</v>
          </cell>
        </row>
        <row r="34">
          <cell r="C34">
            <v>2.3000000000000003</v>
          </cell>
          <cell r="AI34" t="str">
            <v>Yes</v>
          </cell>
        </row>
        <row r="35">
          <cell r="C35">
            <v>0.1</v>
          </cell>
          <cell r="AJ35" t="str">
            <v>Yes</v>
          </cell>
        </row>
        <row r="36">
          <cell r="C36">
            <v>0</v>
          </cell>
        </row>
        <row r="37">
          <cell r="C37">
            <v>0.1</v>
          </cell>
          <cell r="AJ37" t="str">
            <v>Yes</v>
          </cell>
        </row>
        <row r="38">
          <cell r="C38">
            <v>6.6999999999999993</v>
          </cell>
          <cell r="AI38" t="str">
            <v>Yes</v>
          </cell>
        </row>
        <row r="39">
          <cell r="C39">
            <v>2.5</v>
          </cell>
          <cell r="AI39" t="str">
            <v>Yes</v>
          </cell>
        </row>
        <row r="40">
          <cell r="C40">
            <v>1.4</v>
          </cell>
          <cell r="AI40" t="str">
            <v>Yes</v>
          </cell>
        </row>
        <row r="41">
          <cell r="C41">
            <v>0</v>
          </cell>
        </row>
        <row r="42">
          <cell r="C42">
            <v>0.1</v>
          </cell>
          <cell r="AJ42" t="str">
            <v>Yes</v>
          </cell>
        </row>
        <row r="43">
          <cell r="C43">
            <v>0.1</v>
          </cell>
          <cell r="AJ43" t="str">
            <v>Yes</v>
          </cell>
        </row>
        <row r="44">
          <cell r="C44">
            <v>0</v>
          </cell>
        </row>
        <row r="45">
          <cell r="C45">
            <v>0.2</v>
          </cell>
          <cell r="AJ45" t="str">
            <v>Yes</v>
          </cell>
        </row>
        <row r="46">
          <cell r="C46">
            <v>5.4</v>
          </cell>
          <cell r="AI46" t="str">
            <v>Yes</v>
          </cell>
        </row>
        <row r="47">
          <cell r="C47">
            <v>7.9</v>
          </cell>
          <cell r="AI47" t="str">
            <v>Yes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0.7</v>
          </cell>
          <cell r="AJ51" t="str">
            <v>Yes</v>
          </cell>
        </row>
        <row r="52">
          <cell r="C52">
            <v>0.1</v>
          </cell>
          <cell r="AJ52" t="str">
            <v>Yes</v>
          </cell>
        </row>
        <row r="53">
          <cell r="C53">
            <v>0.4</v>
          </cell>
          <cell r="AJ53" t="str">
            <v>Yes</v>
          </cell>
        </row>
        <row r="54">
          <cell r="C54">
            <v>2.2000000000000002</v>
          </cell>
          <cell r="AJ54" t="str">
            <v>Yes</v>
          </cell>
        </row>
        <row r="55">
          <cell r="C55">
            <v>0.8</v>
          </cell>
          <cell r="AJ55" t="str">
            <v>Yes</v>
          </cell>
        </row>
        <row r="56">
          <cell r="C56">
            <v>0.9</v>
          </cell>
          <cell r="AJ56" t="str">
            <v>Yes</v>
          </cell>
        </row>
        <row r="57">
          <cell r="C57">
            <v>0.1</v>
          </cell>
          <cell r="AJ57" t="str">
            <v>Yes</v>
          </cell>
        </row>
        <row r="58">
          <cell r="C58">
            <v>0.1</v>
          </cell>
          <cell r="AJ58" t="str">
            <v>Yes</v>
          </cell>
        </row>
        <row r="59">
          <cell r="C59">
            <v>0.1</v>
          </cell>
          <cell r="AJ59" t="str">
            <v>Yes</v>
          </cell>
        </row>
        <row r="60">
          <cell r="C60">
            <v>0</v>
          </cell>
        </row>
        <row r="61">
          <cell r="C61">
            <v>0.30000000000000004</v>
          </cell>
          <cell r="AJ61" t="str">
            <v>Yes</v>
          </cell>
        </row>
        <row r="62">
          <cell r="C62">
            <v>0</v>
          </cell>
        </row>
        <row r="63">
          <cell r="C63">
            <v>0.1</v>
          </cell>
          <cell r="AI63" t="str">
            <v>Yes</v>
          </cell>
        </row>
        <row r="64">
          <cell r="C64">
            <v>1.2</v>
          </cell>
          <cell r="AI64" t="str">
            <v>Yes</v>
          </cell>
        </row>
        <row r="65">
          <cell r="C65">
            <v>33.5</v>
          </cell>
          <cell r="AI65" t="str">
            <v>Yes</v>
          </cell>
        </row>
        <row r="66">
          <cell r="C66">
            <v>1.6</v>
          </cell>
          <cell r="AI66" t="str">
            <v>Yes</v>
          </cell>
        </row>
        <row r="67">
          <cell r="C67">
            <v>1.4</v>
          </cell>
          <cell r="AI67" t="str">
            <v>Yes</v>
          </cell>
        </row>
        <row r="68">
          <cell r="C68">
            <v>0.90000000000000013</v>
          </cell>
          <cell r="AI68" t="str">
            <v>Yes</v>
          </cell>
        </row>
        <row r="69">
          <cell r="C69">
            <v>0.5</v>
          </cell>
          <cell r="AI69" t="str">
            <v>Yes</v>
          </cell>
        </row>
        <row r="70">
          <cell r="C70">
            <v>0.4</v>
          </cell>
          <cell r="AI70" t="str">
            <v>Yes</v>
          </cell>
        </row>
        <row r="71">
          <cell r="C71">
            <v>0.1</v>
          </cell>
          <cell r="AI71" t="str">
            <v>Yes</v>
          </cell>
        </row>
        <row r="72">
          <cell r="C72">
            <v>0</v>
          </cell>
        </row>
        <row r="73">
          <cell r="C73">
            <v>0.2</v>
          </cell>
          <cell r="AI73" t="str">
            <v>Yes</v>
          </cell>
        </row>
        <row r="74">
          <cell r="C74">
            <v>0</v>
          </cell>
        </row>
        <row r="75">
          <cell r="C75">
            <v>0.1</v>
          </cell>
          <cell r="AJ75" t="str">
            <v>Yes</v>
          </cell>
        </row>
        <row r="76">
          <cell r="C76">
            <v>0</v>
          </cell>
        </row>
        <row r="77">
          <cell r="C77">
            <v>0.3</v>
          </cell>
          <cell r="AJ77" t="str">
            <v>Yes</v>
          </cell>
        </row>
        <row r="78">
          <cell r="C78">
            <v>0.6</v>
          </cell>
          <cell r="AJ78" t="str">
            <v>Yes</v>
          </cell>
        </row>
        <row r="79">
          <cell r="C79">
            <v>0.6</v>
          </cell>
          <cell r="AJ79" t="str">
            <v>Yes</v>
          </cell>
        </row>
        <row r="80">
          <cell r="C80">
            <v>0.3</v>
          </cell>
          <cell r="AJ80" t="str">
            <v>Yes</v>
          </cell>
        </row>
        <row r="81">
          <cell r="C81">
            <v>0.7</v>
          </cell>
          <cell r="AJ81" t="str">
            <v>Yes</v>
          </cell>
        </row>
        <row r="82">
          <cell r="C82">
            <v>0.8</v>
          </cell>
          <cell r="AJ82" t="str">
            <v>Yes</v>
          </cell>
        </row>
        <row r="83">
          <cell r="C83">
            <v>0.1</v>
          </cell>
          <cell r="AJ83" t="str">
            <v>Yes</v>
          </cell>
        </row>
        <row r="84">
          <cell r="C84">
            <v>0</v>
          </cell>
        </row>
        <row r="85">
          <cell r="C85">
            <v>-0.3</v>
          </cell>
          <cell r="AI85" t="str">
            <v>Yes</v>
          </cell>
        </row>
        <row r="86">
          <cell r="C86">
            <v>0.6</v>
          </cell>
          <cell r="AI86" t="str">
            <v>Yes</v>
          </cell>
        </row>
        <row r="87">
          <cell r="C87">
            <v>0.2</v>
          </cell>
          <cell r="AI87" t="str">
            <v>Yes</v>
          </cell>
        </row>
        <row r="88">
          <cell r="C88">
            <v>0.1</v>
          </cell>
          <cell r="AI88" t="str">
            <v>Yes</v>
          </cell>
        </row>
        <row r="89">
          <cell r="C89">
            <v>0.1</v>
          </cell>
          <cell r="AI89" t="str">
            <v>Yes</v>
          </cell>
        </row>
        <row r="90">
          <cell r="C90">
            <v>0</v>
          </cell>
        </row>
        <row r="91">
          <cell r="C91">
            <v>0.1</v>
          </cell>
          <cell r="AJ91" t="str">
            <v>Yes</v>
          </cell>
        </row>
        <row r="92">
          <cell r="C92">
            <v>0.1</v>
          </cell>
          <cell r="AJ92" t="str">
            <v>Yes</v>
          </cell>
        </row>
        <row r="93">
          <cell r="C93">
            <v>0.5</v>
          </cell>
          <cell r="AJ93" t="str">
            <v>Yes</v>
          </cell>
        </row>
        <row r="94">
          <cell r="C94">
            <v>0.5</v>
          </cell>
          <cell r="AI94" t="str">
            <v>Yes</v>
          </cell>
        </row>
        <row r="95">
          <cell r="C95">
            <v>27.200000000000003</v>
          </cell>
          <cell r="AI95" t="str">
            <v>Yes</v>
          </cell>
        </row>
        <row r="96">
          <cell r="C96">
            <v>58.2</v>
          </cell>
          <cell r="AI96" t="str">
            <v>Yes</v>
          </cell>
        </row>
        <row r="97">
          <cell r="C97">
            <v>0.30000000000000004</v>
          </cell>
          <cell r="AJ97" t="str">
            <v>Yes</v>
          </cell>
        </row>
        <row r="98">
          <cell r="C98">
            <v>0</v>
          </cell>
        </row>
        <row r="99">
          <cell r="C99">
            <v>0.2</v>
          </cell>
          <cell r="AJ99" t="str">
            <v>Yes</v>
          </cell>
        </row>
        <row r="100">
          <cell r="C100">
            <v>0.1</v>
          </cell>
          <cell r="AJ100" t="str">
            <v>Yes</v>
          </cell>
        </row>
        <row r="101">
          <cell r="C101">
            <v>0.1</v>
          </cell>
          <cell r="AJ101" t="str">
            <v>Yes</v>
          </cell>
        </row>
        <row r="102">
          <cell r="C102">
            <v>0</v>
          </cell>
          <cell r="AJ102" t="str">
            <v>Yes</v>
          </cell>
        </row>
        <row r="103">
          <cell r="C103">
            <v>0.2</v>
          </cell>
          <cell r="AJ103" t="str">
            <v>Yes</v>
          </cell>
        </row>
        <row r="104">
          <cell r="C104">
            <v>0.1</v>
          </cell>
          <cell r="AJ104" t="str">
            <v>Yes</v>
          </cell>
        </row>
        <row r="105">
          <cell r="C105">
            <v>0.1</v>
          </cell>
          <cell r="AJ105" t="str">
            <v>Yes</v>
          </cell>
        </row>
        <row r="106">
          <cell r="C106">
            <v>0</v>
          </cell>
        </row>
        <row r="107">
          <cell r="C107">
            <v>0.1</v>
          </cell>
          <cell r="AJ107" t="str">
            <v>Yes</v>
          </cell>
        </row>
        <row r="108">
          <cell r="C108">
            <v>0.1</v>
          </cell>
          <cell r="AJ108" t="str">
            <v>Yes</v>
          </cell>
        </row>
        <row r="109">
          <cell r="C109">
            <v>0.2</v>
          </cell>
          <cell r="AJ109" t="str">
            <v>Yes</v>
          </cell>
        </row>
        <row r="110">
          <cell r="C110">
            <v>0.4</v>
          </cell>
          <cell r="AJ110" t="str">
            <v>Yes</v>
          </cell>
        </row>
        <row r="111">
          <cell r="C111">
            <v>0.8</v>
          </cell>
          <cell r="AJ111" t="str">
            <v>Yes</v>
          </cell>
        </row>
        <row r="112">
          <cell r="C112">
            <v>0.1</v>
          </cell>
          <cell r="AJ112" t="str">
            <v>Yes</v>
          </cell>
        </row>
        <row r="113">
          <cell r="C113">
            <v>0.89999999999999991</v>
          </cell>
          <cell r="AJ113" t="str">
            <v>Yes</v>
          </cell>
        </row>
        <row r="114">
          <cell r="C114">
            <v>0.2</v>
          </cell>
          <cell r="AJ114" t="str">
            <v>Yes</v>
          </cell>
        </row>
        <row r="115">
          <cell r="C115">
            <v>0.1</v>
          </cell>
          <cell r="AJ115" t="str">
            <v>Yes</v>
          </cell>
        </row>
        <row r="116">
          <cell r="C116">
            <v>0.1</v>
          </cell>
          <cell r="AJ116" t="str">
            <v>Yes</v>
          </cell>
        </row>
        <row r="117">
          <cell r="C117">
            <v>0.1</v>
          </cell>
          <cell r="AJ117" t="str">
            <v>Yes</v>
          </cell>
        </row>
        <row r="118">
          <cell r="C118">
            <v>0</v>
          </cell>
        </row>
        <row r="119">
          <cell r="C119">
            <v>0.2</v>
          </cell>
          <cell r="AJ119" t="str">
            <v>Yes</v>
          </cell>
        </row>
        <row r="120">
          <cell r="C120">
            <v>0.3</v>
          </cell>
          <cell r="AJ120" t="str">
            <v>Yes</v>
          </cell>
        </row>
        <row r="121">
          <cell r="C121">
            <v>0.1</v>
          </cell>
          <cell r="AJ121" t="str">
            <v>Yes</v>
          </cell>
        </row>
        <row r="122">
          <cell r="C122">
            <v>0.2</v>
          </cell>
          <cell r="AJ122" t="str">
            <v>Yes</v>
          </cell>
        </row>
        <row r="123">
          <cell r="C123">
            <v>0.1</v>
          </cell>
          <cell r="AJ123" t="str">
            <v>Yes</v>
          </cell>
        </row>
        <row r="124">
          <cell r="C124">
            <v>0.2</v>
          </cell>
          <cell r="AJ124" t="str">
            <v>Yes</v>
          </cell>
        </row>
        <row r="125">
          <cell r="C125">
            <v>0</v>
          </cell>
        </row>
        <row r="126">
          <cell r="C126">
            <v>0.1</v>
          </cell>
          <cell r="AJ126" t="str">
            <v>Yes</v>
          </cell>
        </row>
        <row r="127">
          <cell r="C127">
            <v>0.30000000000000004</v>
          </cell>
          <cell r="AJ127" t="str">
            <v>Yes</v>
          </cell>
        </row>
        <row r="128">
          <cell r="C128">
            <v>0.60000000000000009</v>
          </cell>
          <cell r="AJ128" t="str">
            <v>Yes</v>
          </cell>
        </row>
        <row r="129">
          <cell r="C129">
            <v>0.1</v>
          </cell>
          <cell r="AJ129" t="str">
            <v>Yes</v>
          </cell>
        </row>
        <row r="130">
          <cell r="C130">
            <v>0.2</v>
          </cell>
          <cell r="AJ130" t="str">
            <v>Yes</v>
          </cell>
        </row>
        <row r="131">
          <cell r="C131">
            <v>0.1</v>
          </cell>
          <cell r="AJ131" t="str">
            <v>Yes</v>
          </cell>
        </row>
        <row r="132">
          <cell r="C132">
            <v>0.5</v>
          </cell>
          <cell r="AJ132" t="str">
            <v>Yes</v>
          </cell>
        </row>
        <row r="133">
          <cell r="C133">
            <v>0</v>
          </cell>
        </row>
        <row r="134">
          <cell r="C134">
            <v>3.4000000000000004</v>
          </cell>
          <cell r="AJ134" t="str">
            <v>Yes</v>
          </cell>
        </row>
        <row r="135">
          <cell r="C135">
            <v>8.5</v>
          </cell>
          <cell r="AJ135" t="str">
            <v>Yes</v>
          </cell>
        </row>
        <row r="136">
          <cell r="C136">
            <v>0</v>
          </cell>
        </row>
        <row r="137">
          <cell r="C137">
            <v>3.2</v>
          </cell>
          <cell r="AJ137" t="str">
            <v>Yes</v>
          </cell>
        </row>
        <row r="138">
          <cell r="C138">
            <v>0.2</v>
          </cell>
          <cell r="AJ138" t="str">
            <v>Yes</v>
          </cell>
        </row>
        <row r="139">
          <cell r="C139">
            <v>0.7</v>
          </cell>
          <cell r="AJ139" t="str">
            <v>Yes</v>
          </cell>
        </row>
        <row r="140">
          <cell r="C140">
            <v>0.2</v>
          </cell>
          <cell r="AJ140" t="str">
            <v>Yes</v>
          </cell>
        </row>
        <row r="141">
          <cell r="C141">
            <v>2.4000000000000004</v>
          </cell>
          <cell r="AJ141" t="str">
            <v>Yes</v>
          </cell>
        </row>
        <row r="142">
          <cell r="C142">
            <v>-0.2</v>
          </cell>
          <cell r="AJ142" t="str">
            <v>Yes</v>
          </cell>
        </row>
        <row r="143">
          <cell r="C143">
            <v>0.2</v>
          </cell>
          <cell r="AJ143" t="str">
            <v>Yes</v>
          </cell>
        </row>
        <row r="144">
          <cell r="C144">
            <v>0.5</v>
          </cell>
          <cell r="AJ144" t="str">
            <v>Yes</v>
          </cell>
        </row>
        <row r="145">
          <cell r="C145">
            <v>2.1</v>
          </cell>
          <cell r="AJ145" t="str">
            <v>Yes</v>
          </cell>
        </row>
        <row r="146">
          <cell r="C146">
            <v>0.1</v>
          </cell>
          <cell r="AJ146" t="str">
            <v>Yes</v>
          </cell>
        </row>
        <row r="147">
          <cell r="C147">
            <v>4.8</v>
          </cell>
          <cell r="AJ147" t="str">
            <v>Yes</v>
          </cell>
        </row>
        <row r="148">
          <cell r="C148">
            <v>3.9999999999999996</v>
          </cell>
          <cell r="AJ148" t="str">
            <v>Yes</v>
          </cell>
        </row>
        <row r="149">
          <cell r="C149">
            <v>2.2000000000000006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480">
          <cell r="C480">
            <v>0</v>
          </cell>
        </row>
        <row r="481">
          <cell r="C481">
            <v>0</v>
          </cell>
        </row>
        <row r="482">
          <cell r="C482">
            <v>0</v>
          </cell>
        </row>
        <row r="483">
          <cell r="C483">
            <v>0</v>
          </cell>
        </row>
        <row r="484">
          <cell r="C484">
            <v>0</v>
          </cell>
        </row>
        <row r="485">
          <cell r="C485">
            <v>0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0</v>
          </cell>
        </row>
        <row r="489">
          <cell r="C489">
            <v>0</v>
          </cell>
        </row>
        <row r="490">
          <cell r="C490">
            <v>0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0</v>
          </cell>
        </row>
        <row r="494">
          <cell r="C494">
            <v>0</v>
          </cell>
        </row>
        <row r="495">
          <cell r="C495">
            <v>0</v>
          </cell>
        </row>
        <row r="496">
          <cell r="C496">
            <v>0</v>
          </cell>
        </row>
        <row r="497">
          <cell r="C497">
            <v>0</v>
          </cell>
        </row>
        <row r="498">
          <cell r="C498">
            <v>0</v>
          </cell>
        </row>
        <row r="499">
          <cell r="C499">
            <v>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KEY"/>
      <sheetName val="Maj Proj"/>
      <sheetName val="Prog"/>
      <sheetName val="Depot"/>
      <sheetName val="PS Other"/>
      <sheetName val="Properties"/>
      <sheetName val="C12 - Reinforcements"/>
      <sheetName val="C14 - OITT"/>
      <sheetName val="C35 - Non-Op Capex"/>
      <sheetName val="CV1 - Diversions"/>
      <sheetName val="CV2 - ESQCR"/>
      <sheetName val="CV3 - Asset Replacement"/>
      <sheetName val="CV5 - Refurb"/>
      <sheetName val="CV6 - Civils"/>
      <sheetName val="CV7 - AONB"/>
      <sheetName val="CV8 - L&amp;S"/>
      <sheetName val="CV9 - HVP"/>
      <sheetName val="CV11 - Flood Mitigation"/>
      <sheetName val="CV12 - Environmental"/>
      <sheetName val="CV14 - Treecutting"/>
      <sheetName val="UNALLOCATED JOBS"/>
    </sheetNames>
    <sheetDataSet>
      <sheetData sheetId="0" refreshError="1"/>
      <sheetData sheetId="1" refreshError="1">
        <row r="14">
          <cell r="C14" t="str">
            <v>Total Capital Job Accounts</v>
          </cell>
          <cell r="D14" t="str">
            <v>Prime Capital Cost</v>
          </cell>
          <cell r="E14" t="str">
            <v>Capital Labour Costs</v>
          </cell>
          <cell r="F14" t="str">
            <v>13001 - CAPITAL DIRECT OL</v>
          </cell>
          <cell r="G14" t="str">
            <v>13002 - CAPITAL DIRECT TL</v>
          </cell>
          <cell r="H14" t="str">
            <v>13003 - CAPITAL DIRECT MS</v>
          </cell>
          <cell r="I14" t="str">
            <v>13004 - CAPITAL DIRECT 3C</v>
          </cell>
          <cell r="J14" t="str">
            <v>13005 - CAPITAL DIRECT SC</v>
          </cell>
          <cell r="K14" t="str">
            <v>13006 - CAPITAL DIRECTLY ALL</v>
          </cell>
          <cell r="L14" t="str">
            <v>13007 - CAP DIR DUOS ALLOW</v>
          </cell>
          <cell r="M14" t="str">
            <v>Oncost Accounts</v>
          </cell>
          <cell r="N14" t="str">
            <v>13009 - CAPITAL ONCOST</v>
          </cell>
          <cell r="P14" t="str">
            <v>C12</v>
          </cell>
          <cell r="Q14" t="str">
            <v>C14</v>
          </cell>
          <cell r="R14" t="str">
            <v>C35</v>
          </cell>
          <cell r="S14" t="str">
            <v>CV1</v>
          </cell>
          <cell r="T14" t="str">
            <v>CV2</v>
          </cell>
          <cell r="U14" t="str">
            <v>CV3</v>
          </cell>
          <cell r="V14" t="str">
            <v>CV5</v>
          </cell>
          <cell r="W14" t="str">
            <v>CV6</v>
          </cell>
          <cell r="X14" t="str">
            <v>CV8</v>
          </cell>
          <cell r="Y14" t="str">
            <v>CV9</v>
          </cell>
          <cell r="Z14" t="str">
            <v>CV11</v>
          </cell>
          <cell r="AA14" t="str">
            <v>CV12</v>
          </cell>
          <cell r="AB14" t="str">
            <v>CV14</v>
          </cell>
          <cell r="AC14" t="str">
            <v>UNALL</v>
          </cell>
        </row>
        <row r="15">
          <cell r="B15" t="str">
            <v>Total Capital Jobs</v>
          </cell>
          <cell r="C15">
            <v>37048895.974250019</v>
          </cell>
          <cell r="D15">
            <v>33395940.199999996</v>
          </cell>
          <cell r="E15">
            <v>151126.09000000003</v>
          </cell>
          <cell r="F15">
            <v>79047.47</v>
          </cell>
          <cell r="G15">
            <v>72078.62000000001</v>
          </cell>
          <cell r="H15">
            <v>-1087685.4400000037</v>
          </cell>
          <cell r="I15">
            <v>29728662.829999998</v>
          </cell>
          <cell r="J15">
            <v>4262552.41</v>
          </cell>
          <cell r="K15">
            <v>340609.31000000006</v>
          </cell>
          <cell r="L15">
            <v>675</v>
          </cell>
          <cell r="M15">
            <v>3652955.7742500012</v>
          </cell>
          <cell r="N15">
            <v>3652955.7742500012</v>
          </cell>
        </row>
        <row r="16">
          <cell r="B16" t="str">
            <v>Prime Capital</v>
          </cell>
          <cell r="C16">
            <v>36887248.785250016</v>
          </cell>
          <cell r="D16">
            <v>33248988.209999997</v>
          </cell>
          <cell r="E16">
            <v>151126.09000000003</v>
          </cell>
          <cell r="F16">
            <v>79047.47</v>
          </cell>
          <cell r="G16">
            <v>72078.62000000001</v>
          </cell>
          <cell r="H16">
            <v>-1234637.4300000037</v>
          </cell>
          <cell r="I16">
            <v>29728662.829999998</v>
          </cell>
          <cell r="J16">
            <v>4262552.41</v>
          </cell>
          <cell r="K16">
            <v>340609.31000000006</v>
          </cell>
          <cell r="L16">
            <v>675</v>
          </cell>
          <cell r="M16">
            <v>3638260.5752500012</v>
          </cell>
          <cell r="N16">
            <v>3638260.5752500012</v>
          </cell>
        </row>
        <row r="17">
          <cell r="B17" t="str">
            <v>Capitalised Interest</v>
          </cell>
          <cell r="C17">
            <v>161647.18899999998</v>
          </cell>
          <cell r="D17">
            <v>146951.99</v>
          </cell>
          <cell r="E17">
            <v>0</v>
          </cell>
          <cell r="F17">
            <v>0</v>
          </cell>
          <cell r="G17">
            <v>0</v>
          </cell>
          <cell r="H17">
            <v>146951.99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14695.199000000001</v>
          </cell>
          <cell r="N17">
            <v>14695.199000000001</v>
          </cell>
        </row>
        <row r="18">
          <cell r="B18" t="str">
            <v>C1734443 - DOWN GRANGE 33KV OHL UNDERGROUND</v>
          </cell>
          <cell r="C18">
            <v>17070.45</v>
          </cell>
          <cell r="D18">
            <v>13900</v>
          </cell>
          <cell r="E18">
            <v>0</v>
          </cell>
          <cell r="F18">
            <v>0</v>
          </cell>
          <cell r="G18">
            <v>0</v>
          </cell>
          <cell r="H18">
            <v>3101</v>
          </cell>
          <cell r="I18">
            <v>1686</v>
          </cell>
          <cell r="J18">
            <v>9113</v>
          </cell>
          <cell r="K18">
            <v>0</v>
          </cell>
          <cell r="L18">
            <v>0</v>
          </cell>
          <cell r="M18">
            <v>3170.45</v>
          </cell>
          <cell r="N18">
            <v>3170.45</v>
          </cell>
          <cell r="U18">
            <v>100</v>
          </cell>
        </row>
        <row r="19">
          <cell r="B19" t="str">
            <v>C1738296 - WHITEWAY 33/11KV TRF FIRE</v>
          </cell>
          <cell r="C19">
            <v>2860</v>
          </cell>
          <cell r="D19">
            <v>2600</v>
          </cell>
          <cell r="E19">
            <v>0</v>
          </cell>
          <cell r="F19">
            <v>0</v>
          </cell>
          <cell r="G19">
            <v>0</v>
          </cell>
          <cell r="H19">
            <v>2600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260</v>
          </cell>
          <cell r="N19">
            <v>260</v>
          </cell>
          <cell r="U19">
            <v>80</v>
          </cell>
          <cell r="W19">
            <v>20</v>
          </cell>
        </row>
        <row r="20">
          <cell r="B20" t="str">
            <v>C1738960 - FORT WIDLEY -FARNHAM 132KV 0809</v>
          </cell>
          <cell r="C20">
            <v>2937.7420000000002</v>
          </cell>
          <cell r="D20">
            <v>2266.02</v>
          </cell>
          <cell r="E20">
            <v>377.05</v>
          </cell>
          <cell r="F20">
            <v>377.05</v>
          </cell>
          <cell r="G20">
            <v>0</v>
          </cell>
          <cell r="H20">
            <v>854.97</v>
          </cell>
          <cell r="I20">
            <v>449</v>
          </cell>
          <cell r="J20">
            <v>585</v>
          </cell>
          <cell r="K20">
            <v>0</v>
          </cell>
          <cell r="L20">
            <v>0</v>
          </cell>
          <cell r="M20">
            <v>671.72199999999998</v>
          </cell>
          <cell r="N20">
            <v>671.72199999999998</v>
          </cell>
          <cell r="U20">
            <v>100</v>
          </cell>
        </row>
        <row r="21">
          <cell r="B21" t="str">
            <v>C1739385 - ASHFORD COMMON SWITCHGEAR</v>
          </cell>
          <cell r="C21">
            <v>4878.78</v>
          </cell>
          <cell r="D21">
            <v>4538.3999999999996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4538.3999999999996</v>
          </cell>
          <cell r="J21">
            <v>0</v>
          </cell>
          <cell r="K21">
            <v>0</v>
          </cell>
          <cell r="L21">
            <v>0</v>
          </cell>
          <cell r="M21">
            <v>340.38</v>
          </cell>
          <cell r="N21">
            <v>340.38</v>
          </cell>
          <cell r="U21">
            <v>100</v>
          </cell>
        </row>
        <row r="22">
          <cell r="B22" t="str">
            <v>C1739826 - 33/11KV TRANSFORMER FAULT</v>
          </cell>
          <cell r="C22">
            <v>64213.943249999997</v>
          </cell>
          <cell r="D22">
            <v>55685.45</v>
          </cell>
          <cell r="E22">
            <v>0</v>
          </cell>
          <cell r="F22">
            <v>0</v>
          </cell>
          <cell r="G22">
            <v>0</v>
          </cell>
          <cell r="H22">
            <v>-63914.33</v>
          </cell>
          <cell r="I22">
            <v>93155.59</v>
          </cell>
          <cell r="J22">
            <v>26444.19</v>
          </cell>
          <cell r="K22">
            <v>0</v>
          </cell>
          <cell r="L22">
            <v>0</v>
          </cell>
          <cell r="M22">
            <v>8528.4932499999995</v>
          </cell>
          <cell r="N22">
            <v>8528.4932499999995</v>
          </cell>
          <cell r="U22">
            <v>50</v>
          </cell>
          <cell r="W22">
            <v>50</v>
          </cell>
        </row>
        <row r="23">
          <cell r="B23" t="str">
            <v>C1742197 - PORTSMOUTH MAJOR FIREJUNE 2010</v>
          </cell>
          <cell r="C23">
            <v>828987.67125000001</v>
          </cell>
          <cell r="D23">
            <v>748909.92</v>
          </cell>
          <cell r="E23">
            <v>21572.17</v>
          </cell>
          <cell r="F23">
            <v>523.39</v>
          </cell>
          <cell r="G23">
            <v>21048.78</v>
          </cell>
          <cell r="H23">
            <v>76561.73</v>
          </cell>
          <cell r="I23">
            <v>641703.99</v>
          </cell>
          <cell r="J23">
            <v>9072.0300000000007</v>
          </cell>
          <cell r="K23">
            <v>0</v>
          </cell>
          <cell r="L23">
            <v>0</v>
          </cell>
          <cell r="M23">
            <v>80077.751250000001</v>
          </cell>
          <cell r="N23">
            <v>80077.751250000001</v>
          </cell>
          <cell r="U23">
            <v>90</v>
          </cell>
          <cell r="W23">
            <v>10</v>
          </cell>
        </row>
        <row r="24">
          <cell r="B24" t="str">
            <v>C1742687 - READING BURGHFIELD 132KV</v>
          </cell>
          <cell r="C24">
            <v>215160.47975000003</v>
          </cell>
          <cell r="D24">
            <v>199159.33</v>
          </cell>
          <cell r="E24">
            <v>0</v>
          </cell>
          <cell r="F24">
            <v>0</v>
          </cell>
          <cell r="G24">
            <v>0</v>
          </cell>
          <cell r="H24">
            <v>1870</v>
          </cell>
          <cell r="I24">
            <v>192767.33</v>
          </cell>
          <cell r="J24">
            <v>4522</v>
          </cell>
          <cell r="K24">
            <v>0</v>
          </cell>
          <cell r="L24">
            <v>0</v>
          </cell>
          <cell r="M24">
            <v>16001.14975</v>
          </cell>
          <cell r="N24">
            <v>16001.14975</v>
          </cell>
          <cell r="U24">
            <v>100</v>
          </cell>
        </row>
        <row r="25">
          <cell r="B25" t="str">
            <v>C1755218 - INSTALL.FORCED COOLING EQUIPMENT</v>
          </cell>
          <cell r="C25">
            <v>11440</v>
          </cell>
          <cell r="D25">
            <v>8800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8800</v>
          </cell>
          <cell r="K25">
            <v>0</v>
          </cell>
          <cell r="L25">
            <v>0</v>
          </cell>
          <cell r="M25">
            <v>2640</v>
          </cell>
          <cell r="N25">
            <v>2640</v>
          </cell>
          <cell r="P25">
            <v>98</v>
          </cell>
          <cell r="Q25">
            <v>2</v>
          </cell>
        </row>
        <row r="26">
          <cell r="B26" t="str">
            <v>C1755295 - THAMES LOAD SHARING SCHEMES</v>
          </cell>
          <cell r="C26">
            <v>3560.2335000000012</v>
          </cell>
          <cell r="D26">
            <v>1451.38</v>
          </cell>
          <cell r="E26">
            <v>0</v>
          </cell>
          <cell r="F26">
            <v>0</v>
          </cell>
          <cell r="G26">
            <v>0</v>
          </cell>
          <cell r="H26">
            <v>-10000</v>
          </cell>
          <cell r="I26">
            <v>1451.38</v>
          </cell>
          <cell r="J26">
            <v>10000</v>
          </cell>
          <cell r="K26">
            <v>0</v>
          </cell>
          <cell r="L26">
            <v>0</v>
          </cell>
          <cell r="M26">
            <v>2108.8535000000002</v>
          </cell>
          <cell r="N26">
            <v>2108.8535000000002</v>
          </cell>
          <cell r="P26">
            <v>50</v>
          </cell>
          <cell r="Q26">
            <v>50</v>
          </cell>
        </row>
        <row r="27">
          <cell r="B27" t="str">
            <v>C1755298 - BEACONSFIELD AUTOCLOSE SCHEME</v>
          </cell>
          <cell r="C27">
            <v>-380.55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-15222</v>
          </cell>
          <cell r="I27">
            <v>15222</v>
          </cell>
          <cell r="J27">
            <v>0</v>
          </cell>
          <cell r="K27">
            <v>0</v>
          </cell>
          <cell r="L27">
            <v>0</v>
          </cell>
          <cell r="M27">
            <v>-380.55</v>
          </cell>
          <cell r="N27">
            <v>-380.55</v>
          </cell>
          <cell r="AC27">
            <v>100</v>
          </cell>
        </row>
        <row r="28">
          <cell r="B28" t="str">
            <v>C1755341 - GILLINGHAM 33/11KV SUB STN</v>
          </cell>
          <cell r="C28">
            <v>-56056.099249999999</v>
          </cell>
          <cell r="D28">
            <v>-52961.52</v>
          </cell>
          <cell r="E28">
            <v>1362.17</v>
          </cell>
          <cell r="F28">
            <v>0</v>
          </cell>
          <cell r="G28">
            <v>1362.17</v>
          </cell>
          <cell r="H28">
            <v>-15298.9</v>
          </cell>
          <cell r="I28">
            <v>-39024.79</v>
          </cell>
          <cell r="J28">
            <v>0</v>
          </cell>
          <cell r="K28">
            <v>0</v>
          </cell>
          <cell r="L28">
            <v>0</v>
          </cell>
          <cell r="M28">
            <v>-3094.5792499999998</v>
          </cell>
          <cell r="N28">
            <v>-3094.5792499999998</v>
          </cell>
          <cell r="P28">
            <v>100</v>
          </cell>
        </row>
        <row r="29">
          <cell r="B29" t="str">
            <v>C1755439 - EAST BEDFONT 132KV SUB STN TRFS</v>
          </cell>
          <cell r="C29">
            <v>11752.675999999999</v>
          </cell>
          <cell r="D29">
            <v>10817.16</v>
          </cell>
          <cell r="E29">
            <v>0</v>
          </cell>
          <cell r="F29">
            <v>0</v>
          </cell>
          <cell r="G29">
            <v>0</v>
          </cell>
          <cell r="H29">
            <v>4969.16</v>
          </cell>
          <cell r="I29">
            <v>5848</v>
          </cell>
          <cell r="J29">
            <v>0</v>
          </cell>
          <cell r="K29">
            <v>0</v>
          </cell>
          <cell r="L29">
            <v>0</v>
          </cell>
          <cell r="M29">
            <v>935.51599999999996</v>
          </cell>
          <cell r="N29">
            <v>935.51599999999996</v>
          </cell>
          <cell r="P29">
            <v>100</v>
          </cell>
        </row>
        <row r="30">
          <cell r="B30" t="str">
            <v>C1755499 - SUB STATION EARTH FAULT PROTECT</v>
          </cell>
          <cell r="C30">
            <v>902.04325000000063</v>
          </cell>
          <cell r="D30">
            <v>839.11000000000058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839.11000000000058</v>
          </cell>
          <cell r="J30">
            <v>0</v>
          </cell>
          <cell r="K30">
            <v>0</v>
          </cell>
          <cell r="L30">
            <v>0</v>
          </cell>
          <cell r="M30">
            <v>62.933250000000044</v>
          </cell>
          <cell r="N30">
            <v>62.933250000000044</v>
          </cell>
          <cell r="U30">
            <v>100</v>
          </cell>
        </row>
        <row r="31">
          <cell r="B31" t="str">
            <v>C1755568 - T0OTHILL 132/33 11KV SUBSTATION</v>
          </cell>
          <cell r="C31">
            <v>178511.42299999998</v>
          </cell>
          <cell r="D31">
            <v>165369.29999999999</v>
          </cell>
          <cell r="E31">
            <v>370.02</v>
          </cell>
          <cell r="F31">
            <v>370.02</v>
          </cell>
          <cell r="G31">
            <v>0</v>
          </cell>
          <cell r="H31">
            <v>15886.28</v>
          </cell>
          <cell r="I31">
            <v>149113</v>
          </cell>
          <cell r="J31">
            <v>0</v>
          </cell>
          <cell r="K31">
            <v>0</v>
          </cell>
          <cell r="L31">
            <v>0</v>
          </cell>
          <cell r="M31">
            <v>13142.123</v>
          </cell>
          <cell r="N31">
            <v>13142.123</v>
          </cell>
          <cell r="P31">
            <v>98</v>
          </cell>
          <cell r="Q31">
            <v>2</v>
          </cell>
        </row>
        <row r="32">
          <cell r="B32" t="str">
            <v>C1755649 - SOUTHAMPTON SHIRLEY 33KV CIRCUIT</v>
          </cell>
          <cell r="C32">
            <v>116379.837</v>
          </cell>
          <cell r="D32">
            <v>108145.42</v>
          </cell>
          <cell r="E32">
            <v>0</v>
          </cell>
          <cell r="F32">
            <v>0</v>
          </cell>
          <cell r="G32">
            <v>0</v>
          </cell>
          <cell r="H32">
            <v>4940.42</v>
          </cell>
          <cell r="I32">
            <v>103205</v>
          </cell>
          <cell r="J32">
            <v>0</v>
          </cell>
          <cell r="K32">
            <v>0</v>
          </cell>
          <cell r="L32">
            <v>0</v>
          </cell>
          <cell r="M32">
            <v>8234.4169999999995</v>
          </cell>
          <cell r="N32">
            <v>8234.4169999999995</v>
          </cell>
          <cell r="AC32">
            <v>100</v>
          </cell>
        </row>
        <row r="33">
          <cell r="B33" t="str">
            <v>C1755687 - WHITCHURCH 33/11KV SSADDIT.T/F</v>
          </cell>
          <cell r="C33">
            <v>1.1000000000000001</v>
          </cell>
          <cell r="D33">
            <v>1</v>
          </cell>
          <cell r="E33">
            <v>0</v>
          </cell>
          <cell r="F33">
            <v>0</v>
          </cell>
          <cell r="G33">
            <v>0</v>
          </cell>
          <cell r="H33">
            <v>1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0.1</v>
          </cell>
          <cell r="N33">
            <v>0.1</v>
          </cell>
          <cell r="P33">
            <v>98</v>
          </cell>
          <cell r="Q33">
            <v>2</v>
          </cell>
        </row>
        <row r="34">
          <cell r="B34" t="str">
            <v>C1755982 - PYESTOCK TO LABURNUM RD ALDERSHO</v>
          </cell>
          <cell r="C34">
            <v>-249314.17975000007</v>
          </cell>
          <cell r="D34">
            <v>-223789.58</v>
          </cell>
          <cell r="E34">
            <v>0</v>
          </cell>
          <cell r="F34">
            <v>0</v>
          </cell>
          <cell r="G34">
            <v>0</v>
          </cell>
          <cell r="H34">
            <v>-349615.25</v>
          </cell>
          <cell r="I34">
            <v>125825.67</v>
          </cell>
          <cell r="J34">
            <v>0</v>
          </cell>
          <cell r="K34">
            <v>0</v>
          </cell>
          <cell r="L34">
            <v>0</v>
          </cell>
          <cell r="M34">
            <v>-25524.599750000001</v>
          </cell>
          <cell r="N34">
            <v>-25524.599750000001</v>
          </cell>
          <cell r="P34">
            <v>100</v>
          </cell>
        </row>
        <row r="35">
          <cell r="B35" t="str">
            <v>C1755983 - LABURNUM ROAD 33KV SWITCH BOARD</v>
          </cell>
          <cell r="C35">
            <v>98243.228750000009</v>
          </cell>
          <cell r="D35">
            <v>91389.05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91389.05</v>
          </cell>
          <cell r="J35">
            <v>0</v>
          </cell>
          <cell r="K35">
            <v>0</v>
          </cell>
          <cell r="L35">
            <v>0</v>
          </cell>
          <cell r="M35">
            <v>6854.17875</v>
          </cell>
          <cell r="N35">
            <v>6854.17875</v>
          </cell>
          <cell r="AC35">
            <v>100</v>
          </cell>
        </row>
        <row r="36">
          <cell r="B36" t="str">
            <v>C1755993 - MANNINTON TO POOLE 132KV REINFOR</v>
          </cell>
          <cell r="C36">
            <v>-2593250.1924999999</v>
          </cell>
          <cell r="D36">
            <v>-2414326.4</v>
          </cell>
          <cell r="E36">
            <v>0</v>
          </cell>
          <cell r="F36">
            <v>0</v>
          </cell>
          <cell r="G36">
            <v>0</v>
          </cell>
          <cell r="H36">
            <v>86027.5</v>
          </cell>
          <cell r="I36">
            <v>-2500353.9</v>
          </cell>
          <cell r="J36">
            <v>0</v>
          </cell>
          <cell r="K36">
            <v>0</v>
          </cell>
          <cell r="L36">
            <v>0</v>
          </cell>
          <cell r="M36">
            <v>-178923.79250000001</v>
          </cell>
          <cell r="N36">
            <v>-178923.79250000001</v>
          </cell>
          <cell r="P36">
            <v>100</v>
          </cell>
        </row>
        <row r="37">
          <cell r="B37" t="str">
            <v>C1756016 - PYESTOCK SS-EXTEND SWITCHBOARD</v>
          </cell>
          <cell r="C37">
            <v>41236.25</v>
          </cell>
          <cell r="D37">
            <v>30706.81</v>
          </cell>
          <cell r="E37">
            <v>0</v>
          </cell>
          <cell r="F37">
            <v>0</v>
          </cell>
          <cell r="G37">
            <v>0</v>
          </cell>
          <cell r="H37">
            <v>-9830.36</v>
          </cell>
          <cell r="I37">
            <v>2883</v>
          </cell>
          <cell r="J37">
            <v>37654.17</v>
          </cell>
          <cell r="K37">
            <v>0</v>
          </cell>
          <cell r="L37">
            <v>0</v>
          </cell>
          <cell r="M37">
            <v>10529.44</v>
          </cell>
          <cell r="N37">
            <v>10529.44</v>
          </cell>
          <cell r="P37">
            <v>98</v>
          </cell>
          <cell r="Q37">
            <v>2</v>
          </cell>
        </row>
        <row r="38">
          <cell r="B38" t="str">
            <v>C1756019 - DRAYTON PILOT CABLES REFURB</v>
          </cell>
          <cell r="C38">
            <v>4049.1</v>
          </cell>
          <cell r="D38">
            <v>3681</v>
          </cell>
          <cell r="E38">
            <v>0</v>
          </cell>
          <cell r="F38">
            <v>0</v>
          </cell>
          <cell r="G38">
            <v>0</v>
          </cell>
          <cell r="H38">
            <v>3681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368.1</v>
          </cell>
          <cell r="N38">
            <v>368.1</v>
          </cell>
          <cell r="U38">
            <v>100</v>
          </cell>
        </row>
        <row r="39">
          <cell r="B39" t="str">
            <v>C1756045 - NORTHHYDE/HAYES 66KV CABLE REPLA</v>
          </cell>
          <cell r="C39">
            <v>10062</v>
          </cell>
          <cell r="D39">
            <v>7740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7740</v>
          </cell>
          <cell r="K39">
            <v>0</v>
          </cell>
          <cell r="L39">
            <v>0</v>
          </cell>
          <cell r="M39">
            <v>2322</v>
          </cell>
          <cell r="N39">
            <v>2322</v>
          </cell>
          <cell r="U39">
            <v>100</v>
          </cell>
        </row>
        <row r="40">
          <cell r="B40" t="str">
            <v>C1756052 - CHANDLERS FORD 33/11KV SUBSTATIO</v>
          </cell>
          <cell r="C40">
            <v>-172537.38575000002</v>
          </cell>
          <cell r="D40">
            <v>-171784.44</v>
          </cell>
          <cell r="E40">
            <v>111.03</v>
          </cell>
          <cell r="F40">
            <v>0</v>
          </cell>
          <cell r="G40">
            <v>111.03</v>
          </cell>
          <cell r="H40">
            <v>-348032.99</v>
          </cell>
          <cell r="I40">
            <v>84008.59</v>
          </cell>
          <cell r="J40">
            <v>92128.93</v>
          </cell>
          <cell r="K40">
            <v>0</v>
          </cell>
          <cell r="L40">
            <v>0</v>
          </cell>
          <cell r="M40">
            <v>-752.94575000000589</v>
          </cell>
          <cell r="N40">
            <v>-752.94575000000589</v>
          </cell>
          <cell r="P40">
            <v>100</v>
          </cell>
        </row>
        <row r="41">
          <cell r="B41" t="str">
            <v>C1756074 - STAINES 132KV/33KV S/S ADDITION</v>
          </cell>
          <cell r="C41">
            <v>563437.34274999995</v>
          </cell>
          <cell r="D41">
            <v>492303.56</v>
          </cell>
          <cell r="E41">
            <v>0</v>
          </cell>
          <cell r="F41">
            <v>0</v>
          </cell>
          <cell r="G41">
            <v>0</v>
          </cell>
          <cell r="H41">
            <v>337817.15</v>
          </cell>
          <cell r="I41">
            <v>39972.69</v>
          </cell>
          <cell r="J41">
            <v>114513.72</v>
          </cell>
          <cell r="K41">
            <v>0</v>
          </cell>
          <cell r="L41">
            <v>0</v>
          </cell>
          <cell r="M41">
            <v>71133.782749999998</v>
          </cell>
          <cell r="N41">
            <v>71133.782749999998</v>
          </cell>
          <cell r="P41">
            <v>98</v>
          </cell>
          <cell r="Q41">
            <v>2</v>
          </cell>
        </row>
        <row r="42">
          <cell r="B42" t="str">
            <v>C1756075 - MANNINGTON TO LYTCHETT 133KV REF</v>
          </cell>
          <cell r="C42">
            <v>2058.7600000000002</v>
          </cell>
          <cell r="D42">
            <v>1871.6</v>
          </cell>
          <cell r="E42">
            <v>0</v>
          </cell>
          <cell r="F42">
            <v>0</v>
          </cell>
          <cell r="G42">
            <v>0</v>
          </cell>
          <cell r="H42">
            <v>1871.6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187.16</v>
          </cell>
          <cell r="N42">
            <v>187.16</v>
          </cell>
          <cell r="P42">
            <v>100</v>
          </cell>
        </row>
        <row r="43">
          <cell r="B43" t="str">
            <v>C1756078 - POUNDBURY PRIMARY SUBSTATION</v>
          </cell>
          <cell r="C43">
            <v>11977.9</v>
          </cell>
          <cell r="D43">
            <v>10889</v>
          </cell>
          <cell r="E43">
            <v>0</v>
          </cell>
          <cell r="F43">
            <v>0</v>
          </cell>
          <cell r="G43">
            <v>0</v>
          </cell>
          <cell r="H43">
            <v>10889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1088.9000000000001</v>
          </cell>
          <cell r="N43">
            <v>1088.9000000000001</v>
          </cell>
          <cell r="W43">
            <v>100</v>
          </cell>
        </row>
        <row r="44">
          <cell r="B44" t="str">
            <v>C1756080 - ASCOT 33/11KV SUBSTATION</v>
          </cell>
          <cell r="C44">
            <v>1783.7045000000001</v>
          </cell>
          <cell r="D44">
            <v>1659.26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1659.26</v>
          </cell>
          <cell r="J44">
            <v>0</v>
          </cell>
          <cell r="K44">
            <v>0</v>
          </cell>
          <cell r="L44">
            <v>0</v>
          </cell>
          <cell r="M44">
            <v>124.44449999999999</v>
          </cell>
          <cell r="N44">
            <v>124.44449999999999</v>
          </cell>
          <cell r="P44">
            <v>100</v>
          </cell>
        </row>
        <row r="45">
          <cell r="B45" t="str">
            <v>C1756081 - PORTLAND 33KV CABLE ROUTE STUDY</v>
          </cell>
          <cell r="C45">
            <v>2212.1</v>
          </cell>
          <cell r="D45">
            <v>2011</v>
          </cell>
          <cell r="E45">
            <v>0</v>
          </cell>
          <cell r="F45">
            <v>0</v>
          </cell>
          <cell r="G45">
            <v>0</v>
          </cell>
          <cell r="H45">
            <v>2011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201.1</v>
          </cell>
          <cell r="N45">
            <v>201.1</v>
          </cell>
          <cell r="AC45">
            <v>100</v>
          </cell>
        </row>
        <row r="46">
          <cell r="B46" t="str">
            <v>C1756082 - STRATTON TO FARINGDONROUTE PROV</v>
          </cell>
          <cell r="C46">
            <v>18319.080000000002</v>
          </cell>
          <cell r="D46">
            <v>15562.8</v>
          </cell>
          <cell r="E46">
            <v>0</v>
          </cell>
          <cell r="F46">
            <v>0</v>
          </cell>
          <cell r="G46">
            <v>0</v>
          </cell>
          <cell r="H46">
            <v>9562.7999999999993</v>
          </cell>
          <cell r="I46">
            <v>0</v>
          </cell>
          <cell r="J46">
            <v>6000</v>
          </cell>
          <cell r="K46">
            <v>0</v>
          </cell>
          <cell r="L46">
            <v>0</v>
          </cell>
          <cell r="M46">
            <v>2756.28</v>
          </cell>
          <cell r="N46">
            <v>2756.28</v>
          </cell>
          <cell r="P46">
            <v>100</v>
          </cell>
        </row>
        <row r="47">
          <cell r="B47" t="str">
            <v>C1756083 - FARINGDON PRIM S/S REPLACE TRANS</v>
          </cell>
          <cell r="C47">
            <v>82715.420999999988</v>
          </cell>
          <cell r="D47">
            <v>66400.820000000007</v>
          </cell>
          <cell r="E47">
            <v>0</v>
          </cell>
          <cell r="F47">
            <v>0</v>
          </cell>
          <cell r="G47">
            <v>0</v>
          </cell>
          <cell r="H47">
            <v>13851.91</v>
          </cell>
          <cell r="I47">
            <v>3712.28</v>
          </cell>
          <cell r="J47">
            <v>48836.63</v>
          </cell>
          <cell r="K47">
            <v>0</v>
          </cell>
          <cell r="L47">
            <v>0</v>
          </cell>
          <cell r="M47">
            <v>16314.601000000001</v>
          </cell>
          <cell r="N47">
            <v>16314.601000000001</v>
          </cell>
          <cell r="P47">
            <v>98</v>
          </cell>
          <cell r="Q47">
            <v>2</v>
          </cell>
        </row>
        <row r="48">
          <cell r="B48" t="str">
            <v>C1756092 - COWLEY LOCAL 132KV,33KV,11KV S/G</v>
          </cell>
          <cell r="C48">
            <v>44056.05</v>
          </cell>
          <cell r="D48">
            <v>40615.4</v>
          </cell>
          <cell r="E48">
            <v>0</v>
          </cell>
          <cell r="F48">
            <v>0</v>
          </cell>
          <cell r="G48">
            <v>0</v>
          </cell>
          <cell r="H48">
            <v>15779.8</v>
          </cell>
          <cell r="I48">
            <v>24835.599999999999</v>
          </cell>
          <cell r="J48">
            <v>0</v>
          </cell>
          <cell r="K48">
            <v>0</v>
          </cell>
          <cell r="L48">
            <v>0</v>
          </cell>
          <cell r="M48">
            <v>3440.65</v>
          </cell>
          <cell r="N48">
            <v>3440.65</v>
          </cell>
          <cell r="Q48">
            <v>1</v>
          </cell>
          <cell r="U48">
            <v>99</v>
          </cell>
        </row>
        <row r="49">
          <cell r="B49" t="str">
            <v>C1756101 - READING GRID OIL BUNDING TRF'S</v>
          </cell>
          <cell r="C49">
            <v>4454.9049999999997</v>
          </cell>
          <cell r="D49">
            <v>3426.85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3426.85</v>
          </cell>
          <cell r="K49">
            <v>0</v>
          </cell>
          <cell r="L49">
            <v>0</v>
          </cell>
          <cell r="M49">
            <v>1028.0550000000001</v>
          </cell>
          <cell r="N49">
            <v>1028.0550000000001</v>
          </cell>
          <cell r="U49">
            <v>100</v>
          </cell>
        </row>
        <row r="50">
          <cell r="B50" t="str">
            <v>C1756102 - DESIGN WORK FOR 2007/08 SCHEMES</v>
          </cell>
          <cell r="C50">
            <v>8754.9</v>
          </cell>
          <cell r="D50">
            <v>7959</v>
          </cell>
          <cell r="E50">
            <v>0</v>
          </cell>
          <cell r="F50">
            <v>0</v>
          </cell>
          <cell r="G50">
            <v>0</v>
          </cell>
          <cell r="H50">
            <v>7959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795.9</v>
          </cell>
          <cell r="N50">
            <v>795.9</v>
          </cell>
          <cell r="U50">
            <v>100</v>
          </cell>
        </row>
        <row r="51">
          <cell r="B51" t="str">
            <v>C1756104 - DENHAM BEACONSFIELD 22KV OHL</v>
          </cell>
          <cell r="C51">
            <v>34247.455000000002</v>
          </cell>
          <cell r="D51">
            <v>31134.05</v>
          </cell>
          <cell r="E51">
            <v>0</v>
          </cell>
          <cell r="F51">
            <v>0</v>
          </cell>
          <cell r="G51">
            <v>0</v>
          </cell>
          <cell r="H51">
            <v>31134.05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3113.4050000000002</v>
          </cell>
          <cell r="N51">
            <v>3113.4050000000002</v>
          </cell>
          <cell r="U51">
            <v>100</v>
          </cell>
        </row>
        <row r="52">
          <cell r="B52" t="str">
            <v>C1756114 - INSTALL 2 33KV CIRCUITS AT BRACK</v>
          </cell>
          <cell r="C52">
            <v>253401.26874999999</v>
          </cell>
          <cell r="D52">
            <v>230501.97</v>
          </cell>
          <cell r="E52">
            <v>0</v>
          </cell>
          <cell r="F52">
            <v>0</v>
          </cell>
          <cell r="G52">
            <v>0</v>
          </cell>
          <cell r="H52">
            <v>201183.04</v>
          </cell>
          <cell r="I52">
            <v>26731.93</v>
          </cell>
          <cell r="J52">
            <v>2587</v>
          </cell>
          <cell r="K52">
            <v>0</v>
          </cell>
          <cell r="L52">
            <v>0</v>
          </cell>
          <cell r="M52">
            <v>22899.298749999998</v>
          </cell>
          <cell r="N52">
            <v>22899.298749999998</v>
          </cell>
          <cell r="P52">
            <v>100</v>
          </cell>
        </row>
        <row r="53">
          <cell r="B53" t="str">
            <v>C1756119 - WINCHESTER 132KV/33KVS/S DEBANK</v>
          </cell>
          <cell r="C53">
            <v>23108.040999999997</v>
          </cell>
          <cell r="D53">
            <v>17829.07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310</v>
          </cell>
          <cell r="J53">
            <v>17519.07</v>
          </cell>
          <cell r="K53">
            <v>0</v>
          </cell>
          <cell r="L53">
            <v>0</v>
          </cell>
          <cell r="M53">
            <v>5278.9709999999995</v>
          </cell>
          <cell r="N53">
            <v>5278.9709999999995</v>
          </cell>
          <cell r="W53">
            <v>100</v>
          </cell>
        </row>
        <row r="54">
          <cell r="B54" t="str">
            <v>C1756120 - HUNSTON NEW 33/11KV SUBSTATION</v>
          </cell>
          <cell r="C54">
            <v>22564.985999999997</v>
          </cell>
          <cell r="D54">
            <v>20592.259999999998</v>
          </cell>
          <cell r="E54">
            <v>0</v>
          </cell>
          <cell r="F54">
            <v>0</v>
          </cell>
          <cell r="G54">
            <v>0</v>
          </cell>
          <cell r="H54">
            <v>17132.259999999998</v>
          </cell>
          <cell r="I54">
            <v>3460</v>
          </cell>
          <cell r="J54">
            <v>0</v>
          </cell>
          <cell r="K54">
            <v>0</v>
          </cell>
          <cell r="L54">
            <v>0</v>
          </cell>
          <cell r="M54">
            <v>1972.7260000000001</v>
          </cell>
          <cell r="N54">
            <v>1972.7260000000001</v>
          </cell>
          <cell r="P54">
            <v>98</v>
          </cell>
          <cell r="Q54">
            <v>2</v>
          </cell>
        </row>
        <row r="55">
          <cell r="B55" t="str">
            <v>C1756126 - HUNGERFORD 33KV S/S BUNDING</v>
          </cell>
          <cell r="C55">
            <v>259.25900000000001</v>
          </cell>
          <cell r="D55">
            <v>235.69</v>
          </cell>
          <cell r="E55">
            <v>0</v>
          </cell>
          <cell r="F55">
            <v>0</v>
          </cell>
          <cell r="G55">
            <v>0</v>
          </cell>
          <cell r="H55">
            <v>235.69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23.569000000000003</v>
          </cell>
          <cell r="N55">
            <v>23.569000000000003</v>
          </cell>
          <cell r="W55">
            <v>100</v>
          </cell>
        </row>
        <row r="56">
          <cell r="B56" t="str">
            <v>C1756132 - 11KV WRK WINSMORE S/S</v>
          </cell>
          <cell r="C56">
            <v>190.92</v>
          </cell>
          <cell r="D56">
            <v>177.6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177.6</v>
          </cell>
          <cell r="J56">
            <v>0</v>
          </cell>
          <cell r="K56">
            <v>0</v>
          </cell>
          <cell r="L56">
            <v>0</v>
          </cell>
          <cell r="M56">
            <v>13.32</v>
          </cell>
          <cell r="N56">
            <v>13.32</v>
          </cell>
          <cell r="U56">
            <v>100</v>
          </cell>
        </row>
        <row r="57">
          <cell r="B57" t="str">
            <v>C1756134 - IVER/HILLINGDON 66KV CABLE REPLA</v>
          </cell>
          <cell r="C57">
            <v>-46016.252999999997</v>
          </cell>
          <cell r="D57">
            <v>-35085.81</v>
          </cell>
          <cell r="E57">
            <v>0</v>
          </cell>
          <cell r="F57">
            <v>0</v>
          </cell>
          <cell r="G57">
            <v>0</v>
          </cell>
          <cell r="H57">
            <v>-42976.5</v>
          </cell>
          <cell r="I57">
            <v>40000</v>
          </cell>
          <cell r="J57">
            <v>-32109.31</v>
          </cell>
          <cell r="K57">
            <v>0</v>
          </cell>
          <cell r="L57">
            <v>0</v>
          </cell>
          <cell r="M57">
            <v>-10930.442999999997</v>
          </cell>
          <cell r="N57">
            <v>-10930.442999999997</v>
          </cell>
          <cell r="U57">
            <v>100</v>
          </cell>
        </row>
        <row r="58">
          <cell r="B58" t="str">
            <v>C1756136 - NETLEY CIRCUIT BRAKERCHANGES</v>
          </cell>
          <cell r="C58">
            <v>2872.06</v>
          </cell>
          <cell r="D58">
            <v>1902.78</v>
          </cell>
          <cell r="E58">
            <v>775.28</v>
          </cell>
          <cell r="F58">
            <v>775.28</v>
          </cell>
          <cell r="G58">
            <v>0</v>
          </cell>
          <cell r="H58">
            <v>4377.5</v>
          </cell>
          <cell r="I58">
            <v>-3250</v>
          </cell>
          <cell r="J58">
            <v>0</v>
          </cell>
          <cell r="K58">
            <v>0</v>
          </cell>
          <cell r="L58">
            <v>0</v>
          </cell>
          <cell r="M58">
            <v>969.28</v>
          </cell>
          <cell r="N58">
            <v>969.28</v>
          </cell>
          <cell r="U58">
            <v>100</v>
          </cell>
        </row>
        <row r="59">
          <cell r="B59" t="str">
            <v>C1756142 - TOWER CIRCUITS FOUNDATION REFURB</v>
          </cell>
          <cell r="C59">
            <v>-60176.6</v>
          </cell>
          <cell r="D59">
            <v>-54706</v>
          </cell>
          <cell r="E59">
            <v>0</v>
          </cell>
          <cell r="F59">
            <v>0</v>
          </cell>
          <cell r="G59">
            <v>0</v>
          </cell>
          <cell r="H59">
            <v>-54706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-5470.6</v>
          </cell>
          <cell r="N59">
            <v>-5470.6</v>
          </cell>
          <cell r="U59">
            <v>100</v>
          </cell>
        </row>
        <row r="60">
          <cell r="B60" t="str">
            <v>C1756143 - INTERT STRIP READING - WOKINGHAM</v>
          </cell>
          <cell r="C60">
            <v>-2009.15</v>
          </cell>
          <cell r="D60">
            <v>-1545.5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-1545.5</v>
          </cell>
          <cell r="K60">
            <v>0</v>
          </cell>
          <cell r="L60">
            <v>0</v>
          </cell>
          <cell r="M60">
            <v>-463.65</v>
          </cell>
          <cell r="N60">
            <v>-463.65</v>
          </cell>
          <cell r="P60">
            <v>100</v>
          </cell>
        </row>
        <row r="61">
          <cell r="B61" t="str">
            <v>C1756157 - PORTSMOUTH SS REPLACECRACKED BU</v>
          </cell>
          <cell r="C61">
            <v>6888.6</v>
          </cell>
          <cell r="D61">
            <v>6408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6408</v>
          </cell>
          <cell r="J61">
            <v>0</v>
          </cell>
          <cell r="K61">
            <v>0</v>
          </cell>
          <cell r="L61">
            <v>0</v>
          </cell>
          <cell r="M61">
            <v>480.6</v>
          </cell>
          <cell r="N61">
            <v>480.6</v>
          </cell>
          <cell r="U61">
            <v>100</v>
          </cell>
        </row>
        <row r="62">
          <cell r="B62" t="str">
            <v>C1756161 - DIS MJPS INJURIOUS AFFECTION CLA</v>
          </cell>
          <cell r="C62">
            <v>3130.9375</v>
          </cell>
          <cell r="D62">
            <v>2912.5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2912.5</v>
          </cell>
          <cell r="J62">
            <v>0</v>
          </cell>
          <cell r="K62">
            <v>0</v>
          </cell>
          <cell r="L62">
            <v>0</v>
          </cell>
          <cell r="M62">
            <v>218.4375</v>
          </cell>
          <cell r="N62">
            <v>218.4375</v>
          </cell>
          <cell r="S62">
            <v>100</v>
          </cell>
        </row>
        <row r="63">
          <cell r="B63" t="str">
            <v>C1756190 - PANGBOURNE-STREATLEY REINF.OVERL</v>
          </cell>
          <cell r="C63">
            <v>4648.6439999999993</v>
          </cell>
          <cell r="D63">
            <v>4324.32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4324.32</v>
          </cell>
          <cell r="J63">
            <v>0</v>
          </cell>
          <cell r="K63">
            <v>0</v>
          </cell>
          <cell r="L63">
            <v>0</v>
          </cell>
          <cell r="M63">
            <v>324.32399999999996</v>
          </cell>
          <cell r="N63">
            <v>324.32399999999996</v>
          </cell>
          <cell r="P63">
            <v>100</v>
          </cell>
        </row>
        <row r="64">
          <cell r="B64" t="str">
            <v>C1756192 - 132KV DUAL CIRCUIT CAMBERLEY/BRA</v>
          </cell>
          <cell r="C64">
            <v>639852.82600000012</v>
          </cell>
          <cell r="D64">
            <v>588584.9</v>
          </cell>
          <cell r="E64">
            <v>0</v>
          </cell>
          <cell r="F64">
            <v>0</v>
          </cell>
          <cell r="G64">
            <v>0</v>
          </cell>
          <cell r="H64">
            <v>284962.34000000003</v>
          </cell>
          <cell r="I64">
            <v>303622.56</v>
          </cell>
          <cell r="J64">
            <v>0</v>
          </cell>
          <cell r="K64">
            <v>0</v>
          </cell>
          <cell r="L64">
            <v>0</v>
          </cell>
          <cell r="M64">
            <v>51267.925999999999</v>
          </cell>
          <cell r="N64">
            <v>51267.925999999999</v>
          </cell>
          <cell r="Y64">
            <v>100</v>
          </cell>
        </row>
        <row r="65">
          <cell r="B65" t="str">
            <v>C1756196 - CHOBHAM 33/11KV S/S COOLING FANS</v>
          </cell>
          <cell r="C65">
            <v>-435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-17400</v>
          </cell>
          <cell r="I65">
            <v>17400</v>
          </cell>
          <cell r="J65">
            <v>0</v>
          </cell>
          <cell r="K65">
            <v>0</v>
          </cell>
          <cell r="L65">
            <v>0</v>
          </cell>
          <cell r="M65">
            <v>-435</v>
          </cell>
          <cell r="N65">
            <v>-435</v>
          </cell>
          <cell r="AC65">
            <v>100</v>
          </cell>
        </row>
        <row r="66">
          <cell r="B66" t="str">
            <v>C1756198 - SUNNINGHILL 33/6.6KV SUBSTATION</v>
          </cell>
          <cell r="C66">
            <v>25822.605000000003</v>
          </cell>
          <cell r="D66">
            <v>19398.150000000001</v>
          </cell>
          <cell r="E66">
            <v>0</v>
          </cell>
          <cell r="F66">
            <v>0</v>
          </cell>
          <cell r="G66">
            <v>0</v>
          </cell>
          <cell r="H66">
            <v>783.75</v>
          </cell>
          <cell r="I66">
            <v>-3385.6</v>
          </cell>
          <cell r="J66">
            <v>22000</v>
          </cell>
          <cell r="K66">
            <v>0</v>
          </cell>
          <cell r="L66">
            <v>0</v>
          </cell>
          <cell r="M66">
            <v>6424.4549999999999</v>
          </cell>
          <cell r="N66">
            <v>6424.4549999999999</v>
          </cell>
          <cell r="P66">
            <v>98</v>
          </cell>
          <cell r="Q66">
            <v>2</v>
          </cell>
        </row>
        <row r="67">
          <cell r="B67" t="str">
            <v>C1756200 - WOKINGHAM 132/33KV S/S EST NEW</v>
          </cell>
          <cell r="C67">
            <v>51584.50774999999</v>
          </cell>
          <cell r="D67">
            <v>47057.17</v>
          </cell>
          <cell r="E67">
            <v>0</v>
          </cell>
          <cell r="F67">
            <v>0</v>
          </cell>
          <cell r="G67">
            <v>0</v>
          </cell>
          <cell r="H67">
            <v>39922</v>
          </cell>
          <cell r="I67">
            <v>7135.17</v>
          </cell>
          <cell r="J67">
            <v>0</v>
          </cell>
          <cell r="K67">
            <v>0</v>
          </cell>
          <cell r="L67">
            <v>0</v>
          </cell>
          <cell r="M67">
            <v>4527.3377500000006</v>
          </cell>
          <cell r="N67">
            <v>4527.3377500000006</v>
          </cell>
          <cell r="P67">
            <v>98</v>
          </cell>
          <cell r="Q67">
            <v>2</v>
          </cell>
        </row>
        <row r="68">
          <cell r="B68" t="str">
            <v>C1756201 - ASHFORD COMMON 22KV S/S</v>
          </cell>
          <cell r="C68">
            <v>-4878.78</v>
          </cell>
          <cell r="D68">
            <v>-4538.3999999999996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-4538.3999999999996</v>
          </cell>
          <cell r="J68">
            <v>0</v>
          </cell>
          <cell r="K68">
            <v>0</v>
          </cell>
          <cell r="L68">
            <v>0</v>
          </cell>
          <cell r="M68">
            <v>-340.38</v>
          </cell>
          <cell r="N68">
            <v>-340.38</v>
          </cell>
          <cell r="U68">
            <v>100</v>
          </cell>
        </row>
        <row r="69">
          <cell r="B69" t="str">
            <v>C1756204 - LONFORD 132/33KV S/BCIRCUIT BR</v>
          </cell>
          <cell r="C69">
            <v>16471.142999999996</v>
          </cell>
          <cell r="D69">
            <v>5282.77</v>
          </cell>
          <cell r="E69">
            <v>0</v>
          </cell>
          <cell r="F69">
            <v>0</v>
          </cell>
          <cell r="G69">
            <v>0</v>
          </cell>
          <cell r="H69">
            <v>-53586.46</v>
          </cell>
          <cell r="I69">
            <v>4950</v>
          </cell>
          <cell r="J69">
            <v>53919.23</v>
          </cell>
          <cell r="K69">
            <v>0</v>
          </cell>
          <cell r="L69">
            <v>0</v>
          </cell>
          <cell r="M69">
            <v>11188.373</v>
          </cell>
          <cell r="N69">
            <v>11188.373</v>
          </cell>
          <cell r="W69">
            <v>100</v>
          </cell>
        </row>
        <row r="70">
          <cell r="B70" t="str">
            <v>C1756206 - BLACK BOURTON 11KV SWITCHBOARD</v>
          </cell>
          <cell r="C70">
            <v>300040.32874999999</v>
          </cell>
          <cell r="D70">
            <v>239576.78</v>
          </cell>
          <cell r="E70">
            <v>1259.75</v>
          </cell>
          <cell r="F70">
            <v>995.78</v>
          </cell>
          <cell r="G70">
            <v>263.97000000000003</v>
          </cell>
          <cell r="H70">
            <v>46598.8</v>
          </cell>
          <cell r="I70">
            <v>13206.89</v>
          </cell>
          <cell r="J70">
            <v>178511.34</v>
          </cell>
          <cell r="K70">
            <v>0</v>
          </cell>
          <cell r="L70">
            <v>0</v>
          </cell>
          <cell r="M70">
            <v>60463.548750000002</v>
          </cell>
          <cell r="N70">
            <v>60463.548750000002</v>
          </cell>
          <cell r="Q70">
            <v>2</v>
          </cell>
          <cell r="U70">
            <v>65</v>
          </cell>
          <cell r="W70">
            <v>33</v>
          </cell>
        </row>
        <row r="71">
          <cell r="B71" t="str">
            <v>C1756207 - FAIRFORD 33/11KV SUBSTATION</v>
          </cell>
          <cell r="C71">
            <v>-6838.0857500000002</v>
          </cell>
          <cell r="D71">
            <v>-6361.01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-6361.01</v>
          </cell>
          <cell r="J71">
            <v>0</v>
          </cell>
          <cell r="K71">
            <v>0</v>
          </cell>
          <cell r="L71">
            <v>0</v>
          </cell>
          <cell r="M71">
            <v>-477.07574999999997</v>
          </cell>
          <cell r="N71">
            <v>-477.07574999999997</v>
          </cell>
          <cell r="U71">
            <v>100</v>
          </cell>
        </row>
        <row r="72">
          <cell r="B72" t="str">
            <v>C1756208 - GERRARDS CLOSE 22/6.6KV S/S S/G</v>
          </cell>
          <cell r="C72">
            <v>101119.95074999999</v>
          </cell>
          <cell r="D72">
            <v>93474.98</v>
          </cell>
          <cell r="E72">
            <v>0</v>
          </cell>
          <cell r="F72">
            <v>0</v>
          </cell>
          <cell r="G72">
            <v>0</v>
          </cell>
          <cell r="H72">
            <v>25373.89</v>
          </cell>
          <cell r="I72">
            <v>68101.09</v>
          </cell>
          <cell r="J72">
            <v>0</v>
          </cell>
          <cell r="K72">
            <v>0</v>
          </cell>
          <cell r="L72">
            <v>0</v>
          </cell>
          <cell r="M72">
            <v>7644.9707500000004</v>
          </cell>
          <cell r="N72">
            <v>7644.9707500000004</v>
          </cell>
          <cell r="U72">
            <v>70</v>
          </cell>
          <cell r="W72">
            <v>30</v>
          </cell>
        </row>
        <row r="73">
          <cell r="B73" t="str">
            <v>C1756209 - PETERSFIELD AVE 33/11KV  08/09</v>
          </cell>
          <cell r="C73">
            <v>-49548.835750000013</v>
          </cell>
          <cell r="D73">
            <v>-46573.08</v>
          </cell>
          <cell r="E73">
            <v>0</v>
          </cell>
          <cell r="F73">
            <v>0</v>
          </cell>
          <cell r="G73">
            <v>0</v>
          </cell>
          <cell r="H73">
            <v>-55810.99</v>
          </cell>
          <cell r="I73">
            <v>737.90999999999622</v>
          </cell>
          <cell r="J73">
            <v>8500</v>
          </cell>
          <cell r="K73">
            <v>0</v>
          </cell>
          <cell r="L73">
            <v>0</v>
          </cell>
          <cell r="M73">
            <v>-2975.7557500000007</v>
          </cell>
          <cell r="N73">
            <v>-2975.7557500000007</v>
          </cell>
          <cell r="U73">
            <v>100</v>
          </cell>
        </row>
        <row r="74">
          <cell r="B74" t="str">
            <v>C1756212 - SOMERFORD 33/11KV SS CHRISTCHURC</v>
          </cell>
          <cell r="C74">
            <v>234322.54950000002</v>
          </cell>
          <cell r="D74">
            <v>217150.07999999999</v>
          </cell>
          <cell r="E74">
            <v>325.7</v>
          </cell>
          <cell r="F74">
            <v>0</v>
          </cell>
          <cell r="G74">
            <v>325.7</v>
          </cell>
          <cell r="H74">
            <v>23397.64</v>
          </cell>
          <cell r="I74">
            <v>193426.74</v>
          </cell>
          <cell r="J74">
            <v>0</v>
          </cell>
          <cell r="K74">
            <v>0</v>
          </cell>
          <cell r="L74">
            <v>0</v>
          </cell>
          <cell r="M74">
            <v>17172.469499999999</v>
          </cell>
          <cell r="N74">
            <v>17172.469499999999</v>
          </cell>
          <cell r="Q74">
            <v>0.5</v>
          </cell>
          <cell r="U74">
            <v>85</v>
          </cell>
          <cell r="W74">
            <v>14.5</v>
          </cell>
        </row>
        <row r="75">
          <cell r="B75" t="str">
            <v>C1756213 - WYCOMBE MARSH 33/11KVSUBSTATION</v>
          </cell>
          <cell r="C75">
            <v>49392.186749999993</v>
          </cell>
          <cell r="D75">
            <v>45929.41</v>
          </cell>
          <cell r="E75">
            <v>0</v>
          </cell>
          <cell r="F75">
            <v>0</v>
          </cell>
          <cell r="G75">
            <v>0</v>
          </cell>
          <cell r="H75">
            <v>722.84</v>
          </cell>
          <cell r="I75">
            <v>45206.57</v>
          </cell>
          <cell r="J75">
            <v>0</v>
          </cell>
          <cell r="K75">
            <v>0</v>
          </cell>
          <cell r="L75">
            <v>0</v>
          </cell>
          <cell r="M75">
            <v>3462.77675</v>
          </cell>
          <cell r="N75">
            <v>3462.77675</v>
          </cell>
          <cell r="W75">
            <v>100</v>
          </cell>
        </row>
        <row r="76">
          <cell r="B76" t="str">
            <v>C1756233 - ALDERSHOT 33/11KV S/SLOWER WEYB</v>
          </cell>
          <cell r="C76">
            <v>-320.31099999999998</v>
          </cell>
          <cell r="D76">
            <v>-310.51</v>
          </cell>
          <cell r="E76">
            <v>0</v>
          </cell>
          <cell r="F76">
            <v>0</v>
          </cell>
          <cell r="G76">
            <v>0</v>
          </cell>
          <cell r="H76">
            <v>539.49</v>
          </cell>
          <cell r="I76">
            <v>-850</v>
          </cell>
          <cell r="J76">
            <v>0</v>
          </cell>
          <cell r="K76">
            <v>0</v>
          </cell>
          <cell r="L76">
            <v>0</v>
          </cell>
          <cell r="M76">
            <v>-9.8009999999999948</v>
          </cell>
          <cell r="N76">
            <v>-9.8009999999999948</v>
          </cell>
          <cell r="U76">
            <v>100</v>
          </cell>
        </row>
        <row r="77">
          <cell r="B77" t="str">
            <v>C1756236 - VELMORE 132/33KV S/S</v>
          </cell>
          <cell r="C77">
            <v>139949.38824999999</v>
          </cell>
          <cell r="D77">
            <v>129453.74</v>
          </cell>
          <cell r="E77">
            <v>0</v>
          </cell>
          <cell r="F77">
            <v>0</v>
          </cell>
          <cell r="G77">
            <v>0</v>
          </cell>
          <cell r="H77">
            <v>31464.71</v>
          </cell>
          <cell r="I77">
            <v>97989.03</v>
          </cell>
          <cell r="J77">
            <v>0</v>
          </cell>
          <cell r="K77">
            <v>0</v>
          </cell>
          <cell r="L77">
            <v>0</v>
          </cell>
          <cell r="M77">
            <v>10495.64825</v>
          </cell>
          <cell r="N77">
            <v>10495.64825</v>
          </cell>
          <cell r="U77">
            <v>80</v>
          </cell>
          <cell r="W77">
            <v>20</v>
          </cell>
        </row>
        <row r="78">
          <cell r="B78" t="str">
            <v>C1756237 - MANNINGTON GRID S/S 5SGT</v>
          </cell>
          <cell r="C78">
            <v>-4269.9745000000003</v>
          </cell>
          <cell r="D78">
            <v>-1674.36</v>
          </cell>
          <cell r="E78">
            <v>0</v>
          </cell>
          <cell r="F78">
            <v>0</v>
          </cell>
          <cell r="G78">
            <v>0</v>
          </cell>
          <cell r="H78">
            <v>-98801.5</v>
          </cell>
          <cell r="I78">
            <v>97127.14</v>
          </cell>
          <cell r="J78">
            <v>0</v>
          </cell>
          <cell r="K78">
            <v>0</v>
          </cell>
          <cell r="L78">
            <v>0</v>
          </cell>
          <cell r="M78">
            <v>-2595.6144999999997</v>
          </cell>
          <cell r="N78">
            <v>-2595.6144999999997</v>
          </cell>
          <cell r="P78">
            <v>100</v>
          </cell>
        </row>
        <row r="79">
          <cell r="B79" t="str">
            <v>C1756239 - LANGLEY COURT 33/11KVS/S ALT</v>
          </cell>
          <cell r="C79">
            <v>15338.319000000001</v>
          </cell>
          <cell r="D79">
            <v>13959.84</v>
          </cell>
          <cell r="E79">
            <v>100.98</v>
          </cell>
          <cell r="F79">
            <v>0</v>
          </cell>
          <cell r="G79">
            <v>100.98</v>
          </cell>
          <cell r="H79">
            <v>9523.3799999999992</v>
          </cell>
          <cell r="I79">
            <v>4335.4799999999996</v>
          </cell>
          <cell r="J79">
            <v>0</v>
          </cell>
          <cell r="K79">
            <v>0</v>
          </cell>
          <cell r="L79">
            <v>0</v>
          </cell>
          <cell r="M79">
            <v>1378.4790000000005</v>
          </cell>
          <cell r="N79">
            <v>1378.4790000000005</v>
          </cell>
          <cell r="Q79">
            <v>1</v>
          </cell>
          <cell r="U79">
            <v>99</v>
          </cell>
        </row>
        <row r="80">
          <cell r="B80" t="str">
            <v>C1756241 - WALLINGFORD 33/11KV SUBSTATION</v>
          </cell>
          <cell r="C80">
            <v>46614.074999999997</v>
          </cell>
          <cell r="D80">
            <v>41541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32841</v>
          </cell>
          <cell r="J80">
            <v>8700</v>
          </cell>
          <cell r="K80">
            <v>0</v>
          </cell>
          <cell r="L80">
            <v>0</v>
          </cell>
          <cell r="M80">
            <v>5073.0749999999998</v>
          </cell>
          <cell r="N80">
            <v>5073.0749999999998</v>
          </cell>
          <cell r="P80">
            <v>98</v>
          </cell>
          <cell r="Q80">
            <v>2</v>
          </cell>
        </row>
        <row r="81">
          <cell r="B81" t="str">
            <v>C1756243 - HEDGE END 33/11KV S/SEASTLEIGH</v>
          </cell>
          <cell r="C81">
            <v>-75520.875249999997</v>
          </cell>
          <cell r="D81">
            <v>-70246.98</v>
          </cell>
          <cell r="E81">
            <v>0</v>
          </cell>
          <cell r="F81">
            <v>0</v>
          </cell>
          <cell r="G81">
            <v>0</v>
          </cell>
          <cell r="H81">
            <v>-214.87</v>
          </cell>
          <cell r="I81">
            <v>-70032.11</v>
          </cell>
          <cell r="J81">
            <v>0</v>
          </cell>
          <cell r="K81">
            <v>0</v>
          </cell>
          <cell r="L81">
            <v>0</v>
          </cell>
          <cell r="M81">
            <v>-5273.8952499999996</v>
          </cell>
          <cell r="N81">
            <v>-5273.8952499999996</v>
          </cell>
          <cell r="P81">
            <v>100</v>
          </cell>
        </row>
        <row r="82">
          <cell r="B82" t="str">
            <v>C1756247 - ANDOVER 33/11KV TRANSFORMER</v>
          </cell>
          <cell r="C82">
            <v>-23218.0965</v>
          </cell>
          <cell r="D82">
            <v>-21661.02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-21961.02</v>
          </cell>
          <cell r="J82">
            <v>300</v>
          </cell>
          <cell r="K82">
            <v>0</v>
          </cell>
          <cell r="L82">
            <v>0</v>
          </cell>
          <cell r="M82">
            <v>-1557.0764999999999</v>
          </cell>
          <cell r="N82">
            <v>-1557.0764999999999</v>
          </cell>
          <cell r="P82">
            <v>100</v>
          </cell>
        </row>
        <row r="83">
          <cell r="B83" t="str">
            <v>C1756248 - BRANDON ROAD 33/11KV SUBSTATION</v>
          </cell>
          <cell r="C83">
            <v>10378.11975</v>
          </cell>
          <cell r="D83">
            <v>6950.1</v>
          </cell>
          <cell r="E83">
            <v>0</v>
          </cell>
          <cell r="F83">
            <v>0</v>
          </cell>
          <cell r="G83">
            <v>0</v>
          </cell>
          <cell r="H83">
            <v>-7841.04</v>
          </cell>
          <cell r="I83">
            <v>1000.97</v>
          </cell>
          <cell r="J83">
            <v>13790.17</v>
          </cell>
          <cell r="K83">
            <v>0</v>
          </cell>
          <cell r="L83">
            <v>0</v>
          </cell>
          <cell r="M83">
            <v>3428.0197499999995</v>
          </cell>
          <cell r="N83">
            <v>3428.0197499999995</v>
          </cell>
          <cell r="Q83">
            <v>2</v>
          </cell>
          <cell r="U83">
            <v>55</v>
          </cell>
          <cell r="W83">
            <v>43</v>
          </cell>
        </row>
        <row r="84">
          <cell r="B84" t="str">
            <v>C1756251 - WOODHILL LANE REPLACE33KV &amp; 6.6</v>
          </cell>
          <cell r="C84">
            <v>-203535.82300000003</v>
          </cell>
          <cell r="D84">
            <v>-184559.77</v>
          </cell>
          <cell r="E84">
            <v>0</v>
          </cell>
          <cell r="F84">
            <v>0</v>
          </cell>
          <cell r="G84">
            <v>0</v>
          </cell>
          <cell r="H84">
            <v>-217819.98</v>
          </cell>
          <cell r="I84">
            <v>31876.080000000002</v>
          </cell>
          <cell r="J84">
            <v>0</v>
          </cell>
          <cell r="K84">
            <v>1384.13</v>
          </cell>
          <cell r="L84">
            <v>0</v>
          </cell>
          <cell r="M84">
            <v>-18976.053000000007</v>
          </cell>
          <cell r="N84">
            <v>-18976.053000000007</v>
          </cell>
          <cell r="U84">
            <v>85</v>
          </cell>
          <cell r="W84">
            <v>15</v>
          </cell>
        </row>
        <row r="85">
          <cell r="B85" t="str">
            <v>C1756252 - FARNHAM ROYAL 33/11KVSUBSTATION</v>
          </cell>
          <cell r="C85">
            <v>31751.149249999988</v>
          </cell>
          <cell r="D85">
            <v>22871.200000000001</v>
          </cell>
          <cell r="E85">
            <v>0</v>
          </cell>
          <cell r="F85">
            <v>0</v>
          </cell>
          <cell r="G85">
            <v>0</v>
          </cell>
          <cell r="H85">
            <v>-1342.28</v>
          </cell>
          <cell r="I85">
            <v>-7778.3700000000099</v>
          </cell>
          <cell r="J85">
            <v>31991.85</v>
          </cell>
          <cell r="K85">
            <v>0</v>
          </cell>
          <cell r="L85">
            <v>0</v>
          </cell>
          <cell r="M85">
            <v>8879.9492499999997</v>
          </cell>
          <cell r="N85">
            <v>8879.9492499999997</v>
          </cell>
          <cell r="P85">
            <v>98</v>
          </cell>
          <cell r="Q85">
            <v>2</v>
          </cell>
        </row>
        <row r="86">
          <cell r="B86" t="str">
            <v>C1756253 - HARWELL 132/11KV SUBSTATION 0809</v>
          </cell>
          <cell r="C86">
            <v>138565.35675000001</v>
          </cell>
          <cell r="D86">
            <v>127531.83</v>
          </cell>
          <cell r="E86">
            <v>0</v>
          </cell>
          <cell r="F86">
            <v>0</v>
          </cell>
          <cell r="G86">
            <v>0</v>
          </cell>
          <cell r="H86">
            <v>27229.200000000001</v>
          </cell>
          <cell r="I86">
            <v>96800.81</v>
          </cell>
          <cell r="J86">
            <v>0</v>
          </cell>
          <cell r="K86">
            <v>3501.82</v>
          </cell>
          <cell r="L86">
            <v>0</v>
          </cell>
          <cell r="M86">
            <v>11033.526750000001</v>
          </cell>
          <cell r="N86">
            <v>11033.526750000001</v>
          </cell>
          <cell r="Q86">
            <v>0.5</v>
          </cell>
          <cell r="U86">
            <v>70</v>
          </cell>
          <cell r="W86">
            <v>29.5</v>
          </cell>
        </row>
        <row r="87">
          <cell r="B87" t="str">
            <v>C1756256 - WEYMOUOTH 33KV CABLE</v>
          </cell>
          <cell r="C87">
            <v>4347.25</v>
          </cell>
          <cell r="D87">
            <v>3497.5</v>
          </cell>
          <cell r="E87">
            <v>0</v>
          </cell>
          <cell r="F87">
            <v>0</v>
          </cell>
          <cell r="G87">
            <v>0</v>
          </cell>
          <cell r="H87">
            <v>997.5</v>
          </cell>
          <cell r="I87">
            <v>0</v>
          </cell>
          <cell r="J87">
            <v>2500</v>
          </cell>
          <cell r="K87">
            <v>0</v>
          </cell>
          <cell r="L87">
            <v>0</v>
          </cell>
          <cell r="M87">
            <v>849.75</v>
          </cell>
          <cell r="N87">
            <v>849.75</v>
          </cell>
          <cell r="P87">
            <v>100</v>
          </cell>
        </row>
        <row r="88">
          <cell r="B88" t="str">
            <v>C1756257 - ROWDEN 33/11KV S/S REINFORCEMENT</v>
          </cell>
          <cell r="C88">
            <v>31461.831999999995</v>
          </cell>
          <cell r="D88">
            <v>29026.51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27878.36</v>
          </cell>
          <cell r="J88">
            <v>1148.1500000000001</v>
          </cell>
          <cell r="K88">
            <v>0</v>
          </cell>
          <cell r="L88">
            <v>0</v>
          </cell>
          <cell r="M88">
            <v>2435.3220000000001</v>
          </cell>
          <cell r="N88">
            <v>2435.3220000000001</v>
          </cell>
          <cell r="P88">
            <v>98</v>
          </cell>
          <cell r="Q88">
            <v>2</v>
          </cell>
        </row>
        <row r="89">
          <cell r="B89" t="str">
            <v>C1756258 - WEST HENDFORD/YEOVIL SUBSTATION</v>
          </cell>
          <cell r="C89">
            <v>-103301.13825</v>
          </cell>
          <cell r="D89">
            <v>-94942.080000000002</v>
          </cell>
          <cell r="E89">
            <v>0</v>
          </cell>
          <cell r="F89">
            <v>0</v>
          </cell>
          <cell r="G89">
            <v>0</v>
          </cell>
          <cell r="H89">
            <v>-11538.09</v>
          </cell>
          <cell r="I89">
            <v>-79181.990000000005</v>
          </cell>
          <cell r="J89">
            <v>-4222</v>
          </cell>
          <cell r="K89">
            <v>0</v>
          </cell>
          <cell r="L89">
            <v>0</v>
          </cell>
          <cell r="M89">
            <v>-8359.05825</v>
          </cell>
          <cell r="N89">
            <v>-8359.05825</v>
          </cell>
          <cell r="P89">
            <v>100</v>
          </cell>
        </row>
        <row r="90">
          <cell r="B90" t="str">
            <v>C1756259 - IVER 66KV S/S REPLACEAIR S/GEAR</v>
          </cell>
          <cell r="C90">
            <v>-3945310.0784999994</v>
          </cell>
          <cell r="D90">
            <v>-3643672.25</v>
          </cell>
          <cell r="E90">
            <v>0</v>
          </cell>
          <cell r="F90">
            <v>0</v>
          </cell>
          <cell r="G90">
            <v>0</v>
          </cell>
          <cell r="H90">
            <v>-1134496.3899999999</v>
          </cell>
          <cell r="I90">
            <v>-2509175.86</v>
          </cell>
          <cell r="J90">
            <v>0</v>
          </cell>
          <cell r="K90">
            <v>0</v>
          </cell>
          <cell r="L90">
            <v>0</v>
          </cell>
          <cell r="M90">
            <v>-301637.82849999995</v>
          </cell>
          <cell r="N90">
            <v>-301637.82849999995</v>
          </cell>
          <cell r="U90">
            <v>80</v>
          </cell>
          <cell r="W90">
            <v>20</v>
          </cell>
        </row>
        <row r="91">
          <cell r="B91" t="str">
            <v>C1756274 - BRAMLEY BASINGSTOKE 132KV CIRC</v>
          </cell>
          <cell r="C91">
            <v>23925.264000000003</v>
          </cell>
          <cell r="D91">
            <v>21750.240000000002</v>
          </cell>
          <cell r="E91">
            <v>0</v>
          </cell>
          <cell r="F91">
            <v>0</v>
          </cell>
          <cell r="G91">
            <v>0</v>
          </cell>
          <cell r="H91">
            <v>21750.240000000002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2175.0240000000003</v>
          </cell>
          <cell r="N91">
            <v>2175.0240000000003</v>
          </cell>
          <cell r="P91">
            <v>100</v>
          </cell>
        </row>
        <row r="92">
          <cell r="B92" t="str">
            <v>C1756275 - 33KV CIRCUIT - FERNHURST/LANGLEY</v>
          </cell>
          <cell r="C92">
            <v>229699.23074999999</v>
          </cell>
          <cell r="D92">
            <v>191274.88</v>
          </cell>
          <cell r="E92">
            <v>0</v>
          </cell>
          <cell r="F92">
            <v>0</v>
          </cell>
          <cell r="G92">
            <v>0</v>
          </cell>
          <cell r="H92">
            <v>32387.93</v>
          </cell>
          <cell r="I92">
            <v>55469.01</v>
          </cell>
          <cell r="J92">
            <v>103417.94</v>
          </cell>
          <cell r="K92">
            <v>0</v>
          </cell>
          <cell r="L92">
            <v>0</v>
          </cell>
          <cell r="M92">
            <v>38424.350749999998</v>
          </cell>
          <cell r="N92">
            <v>38424.350749999998</v>
          </cell>
          <cell r="P92">
            <v>100</v>
          </cell>
        </row>
        <row r="93">
          <cell r="B93" t="str">
            <v>C1756277 - BICESTER/HEADINGTON 33KV DESIGN</v>
          </cell>
          <cell r="C93">
            <v>35402.368999999999</v>
          </cell>
          <cell r="D93">
            <v>27278.63</v>
          </cell>
          <cell r="E93">
            <v>0</v>
          </cell>
          <cell r="F93">
            <v>0</v>
          </cell>
          <cell r="G93">
            <v>0</v>
          </cell>
          <cell r="H93">
            <v>299.25</v>
          </cell>
          <cell r="I93">
            <v>0</v>
          </cell>
          <cell r="J93">
            <v>26979.38</v>
          </cell>
          <cell r="K93">
            <v>0</v>
          </cell>
          <cell r="L93">
            <v>0</v>
          </cell>
          <cell r="M93">
            <v>8123.7389999999996</v>
          </cell>
          <cell r="N93">
            <v>8123.7389999999996</v>
          </cell>
          <cell r="P93">
            <v>100</v>
          </cell>
        </row>
        <row r="94">
          <cell r="B94" t="str">
            <v>C1756291 - TOOTHILL 33KV S/S</v>
          </cell>
          <cell r="C94">
            <v>334109.79650000005</v>
          </cell>
          <cell r="D94">
            <v>310291.65999999997</v>
          </cell>
          <cell r="E94">
            <v>0</v>
          </cell>
          <cell r="F94">
            <v>0</v>
          </cell>
          <cell r="G94">
            <v>0</v>
          </cell>
          <cell r="H94">
            <v>4134.88</v>
          </cell>
          <cell r="I94">
            <v>304188.38</v>
          </cell>
          <cell r="J94">
            <v>1968.4</v>
          </cell>
          <cell r="K94">
            <v>0</v>
          </cell>
          <cell r="L94">
            <v>0</v>
          </cell>
          <cell r="M94">
            <v>23818.136500000001</v>
          </cell>
          <cell r="N94">
            <v>23818.136500000001</v>
          </cell>
          <cell r="S94">
            <v>100</v>
          </cell>
        </row>
        <row r="95">
          <cell r="B95" t="str">
            <v>C1756292 - MIDHURST ACOUSITC SCREEN/BUNDING</v>
          </cell>
          <cell r="C95">
            <v>58454.491499999996</v>
          </cell>
          <cell r="D95">
            <v>54365.67</v>
          </cell>
          <cell r="E95">
            <v>0</v>
          </cell>
          <cell r="F95">
            <v>0</v>
          </cell>
          <cell r="G95">
            <v>0</v>
          </cell>
          <cell r="H95">
            <v>455.85</v>
          </cell>
          <cell r="I95">
            <v>53909.82</v>
          </cell>
          <cell r="J95">
            <v>0</v>
          </cell>
          <cell r="K95">
            <v>0</v>
          </cell>
          <cell r="L95">
            <v>0</v>
          </cell>
          <cell r="M95">
            <v>4088.8214999999996</v>
          </cell>
          <cell r="N95">
            <v>4088.8214999999996</v>
          </cell>
          <cell r="W95">
            <v>100</v>
          </cell>
        </row>
        <row r="96">
          <cell r="B96" t="str">
            <v>C1756299 - HENLEY 33/11KV SUBSTATION</v>
          </cell>
          <cell r="C96">
            <v>40660.879249999998</v>
          </cell>
          <cell r="D96">
            <v>38565.19</v>
          </cell>
          <cell r="E96">
            <v>0</v>
          </cell>
          <cell r="F96">
            <v>0</v>
          </cell>
          <cell r="G96">
            <v>0</v>
          </cell>
          <cell r="H96">
            <v>-31868</v>
          </cell>
          <cell r="I96">
            <v>70433.19</v>
          </cell>
          <cell r="J96">
            <v>0</v>
          </cell>
          <cell r="K96">
            <v>0</v>
          </cell>
          <cell r="L96">
            <v>0</v>
          </cell>
          <cell r="M96">
            <v>2095.6892499999985</v>
          </cell>
          <cell r="N96">
            <v>2095.6892499999985</v>
          </cell>
          <cell r="U96">
            <v>85</v>
          </cell>
          <cell r="W96">
            <v>15</v>
          </cell>
        </row>
        <row r="97">
          <cell r="B97" t="str">
            <v>C1756300 - READING HENLEY 33KV CIRCUIT</v>
          </cell>
          <cell r="C97">
            <v>825460.35100000002</v>
          </cell>
          <cell r="D97">
            <v>729783.17</v>
          </cell>
          <cell r="E97">
            <v>0</v>
          </cell>
          <cell r="F97">
            <v>0</v>
          </cell>
          <cell r="G97">
            <v>0</v>
          </cell>
          <cell r="H97">
            <v>252624.05</v>
          </cell>
          <cell r="I97">
            <v>323257.59999999998</v>
          </cell>
          <cell r="J97">
            <v>153901.51999999999</v>
          </cell>
          <cell r="K97">
            <v>0</v>
          </cell>
          <cell r="L97">
            <v>0</v>
          </cell>
          <cell r="M97">
            <v>95677.180999999997</v>
          </cell>
          <cell r="N97">
            <v>95677.180999999997</v>
          </cell>
          <cell r="P97">
            <v>100</v>
          </cell>
        </row>
        <row r="98">
          <cell r="B98" t="str">
            <v>C1756305 - WEST HENDFORD S/S33KVFLUID CABL</v>
          </cell>
          <cell r="C98">
            <v>149821.76100000003</v>
          </cell>
          <cell r="D98">
            <v>139369.07999999999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139369.07999999999</v>
          </cell>
          <cell r="J98">
            <v>0</v>
          </cell>
          <cell r="K98">
            <v>0</v>
          </cell>
          <cell r="L98">
            <v>0</v>
          </cell>
          <cell r="M98">
            <v>10452.681</v>
          </cell>
          <cell r="N98">
            <v>10452.681</v>
          </cell>
          <cell r="U98">
            <v>100</v>
          </cell>
        </row>
        <row r="99">
          <cell r="B99" t="str">
            <v>C1756312 - FAWLEY N TRANSFORMER &amp;SWITCHGEAR</v>
          </cell>
          <cell r="C99">
            <v>3271.375</v>
          </cell>
          <cell r="D99">
            <v>2985</v>
          </cell>
          <cell r="E99">
            <v>0</v>
          </cell>
          <cell r="F99">
            <v>0</v>
          </cell>
          <cell r="G99">
            <v>0</v>
          </cell>
          <cell r="H99">
            <v>2500</v>
          </cell>
          <cell r="I99">
            <v>485</v>
          </cell>
          <cell r="J99">
            <v>0</v>
          </cell>
          <cell r="K99">
            <v>0</v>
          </cell>
          <cell r="L99">
            <v>0</v>
          </cell>
          <cell r="M99">
            <v>286.375</v>
          </cell>
          <cell r="N99">
            <v>286.375</v>
          </cell>
          <cell r="W99">
            <v>100</v>
          </cell>
        </row>
        <row r="100">
          <cell r="B100" t="str">
            <v>C1756320 - FAWLEY COWES FEAS STUDY 0809</v>
          </cell>
          <cell r="C100">
            <v>23344.595999999998</v>
          </cell>
          <cell r="D100">
            <v>21583.95</v>
          </cell>
          <cell r="E100">
            <v>0</v>
          </cell>
          <cell r="F100">
            <v>0</v>
          </cell>
          <cell r="G100">
            <v>0</v>
          </cell>
          <cell r="H100">
            <v>5673.99</v>
          </cell>
          <cell r="I100">
            <v>15909.96</v>
          </cell>
          <cell r="J100">
            <v>0</v>
          </cell>
          <cell r="K100">
            <v>0</v>
          </cell>
          <cell r="L100">
            <v>0</v>
          </cell>
          <cell r="M100">
            <v>1760.6460000000002</v>
          </cell>
          <cell r="N100">
            <v>1760.6460000000002</v>
          </cell>
          <cell r="U100">
            <v>100</v>
          </cell>
        </row>
        <row r="101">
          <cell r="B101" t="str">
            <v>C1756326 - FAWLEY STH-TRANSFORMER CHANGES</v>
          </cell>
          <cell r="C101">
            <v>17112.935000000001</v>
          </cell>
          <cell r="D101">
            <v>14637.53</v>
          </cell>
          <cell r="E101">
            <v>1137.53</v>
          </cell>
          <cell r="F101">
            <v>1137.53</v>
          </cell>
          <cell r="G101">
            <v>0</v>
          </cell>
          <cell r="H101">
            <v>13015</v>
          </cell>
          <cell r="I101">
            <v>485</v>
          </cell>
          <cell r="J101">
            <v>0</v>
          </cell>
          <cell r="K101">
            <v>0</v>
          </cell>
          <cell r="L101">
            <v>0</v>
          </cell>
          <cell r="M101">
            <v>2475.4050000000002</v>
          </cell>
          <cell r="N101">
            <v>2475.4050000000002</v>
          </cell>
          <cell r="W101">
            <v>100</v>
          </cell>
        </row>
        <row r="102">
          <cell r="B102" t="str">
            <v>C1756327 - READING 132/33KV S/STATION</v>
          </cell>
          <cell r="C102">
            <v>1700392.4809999999</v>
          </cell>
          <cell r="D102">
            <v>1577677.94</v>
          </cell>
          <cell r="E102">
            <v>2731.27</v>
          </cell>
          <cell r="F102">
            <v>2012.27</v>
          </cell>
          <cell r="G102">
            <v>719</v>
          </cell>
          <cell r="H102">
            <v>6389.99</v>
          </cell>
          <cell r="I102">
            <v>1560989.92</v>
          </cell>
          <cell r="J102">
            <v>6866.76</v>
          </cell>
          <cell r="K102">
            <v>700</v>
          </cell>
          <cell r="L102">
            <v>0</v>
          </cell>
          <cell r="M102">
            <v>122714.541</v>
          </cell>
          <cell r="N102">
            <v>122714.541</v>
          </cell>
          <cell r="U102">
            <v>80</v>
          </cell>
          <cell r="W102">
            <v>20</v>
          </cell>
        </row>
        <row r="103">
          <cell r="B103" t="str">
            <v>C1756330 - IVER/YIEWSLEY/UXBRIDGE CABLE REP</v>
          </cell>
          <cell r="C103">
            <v>44547.25</v>
          </cell>
          <cell r="D103">
            <v>40497.5</v>
          </cell>
          <cell r="E103">
            <v>0</v>
          </cell>
          <cell r="F103">
            <v>0</v>
          </cell>
          <cell r="G103">
            <v>0</v>
          </cell>
          <cell r="H103">
            <v>40497.5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4049.75</v>
          </cell>
          <cell r="N103">
            <v>4049.75</v>
          </cell>
          <cell r="U103">
            <v>100</v>
          </cell>
        </row>
        <row r="104">
          <cell r="B104" t="str">
            <v>C1756332 - IVER66KV CABLES HILLINGTON</v>
          </cell>
          <cell r="C104">
            <v>3536162.8189999978</v>
          </cell>
          <cell r="D104">
            <v>3435897.42</v>
          </cell>
          <cell r="E104">
            <v>0</v>
          </cell>
          <cell r="F104">
            <v>0</v>
          </cell>
          <cell r="G104">
            <v>0</v>
          </cell>
          <cell r="H104">
            <v>-6310772.8600000013</v>
          </cell>
          <cell r="I104">
            <v>9745148.4399999995</v>
          </cell>
          <cell r="J104">
            <v>1521.84</v>
          </cell>
          <cell r="K104">
            <v>0</v>
          </cell>
          <cell r="L104">
            <v>0</v>
          </cell>
          <cell r="M104">
            <v>100265.39899999992</v>
          </cell>
          <cell r="N104">
            <v>100265.39899999992</v>
          </cell>
          <cell r="U104">
            <v>100</v>
          </cell>
        </row>
        <row r="105">
          <cell r="B105" t="str">
            <v>C1756342 - BEENHAM 33/11KV S/S  0809</v>
          </cell>
          <cell r="C105">
            <v>23602.7</v>
          </cell>
          <cell r="D105">
            <v>21956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21956</v>
          </cell>
          <cell r="J105">
            <v>0</v>
          </cell>
          <cell r="K105">
            <v>0</v>
          </cell>
          <cell r="L105">
            <v>0</v>
          </cell>
          <cell r="M105">
            <v>1646.7</v>
          </cell>
          <cell r="N105">
            <v>1646.7</v>
          </cell>
          <cell r="U105">
            <v>100</v>
          </cell>
        </row>
        <row r="106">
          <cell r="B106" t="str">
            <v>C1756348 - HAVANT/GABLE HEAD S/S33KV DUAL</v>
          </cell>
          <cell r="C106">
            <v>18686.474999999999</v>
          </cell>
          <cell r="D106">
            <v>17357.25</v>
          </cell>
          <cell r="E106">
            <v>0</v>
          </cell>
          <cell r="F106">
            <v>0</v>
          </cell>
          <cell r="G106">
            <v>0</v>
          </cell>
          <cell r="H106">
            <v>1097.25</v>
          </cell>
          <cell r="I106">
            <v>16260</v>
          </cell>
          <cell r="J106">
            <v>0</v>
          </cell>
          <cell r="K106">
            <v>0</v>
          </cell>
          <cell r="L106">
            <v>0</v>
          </cell>
          <cell r="M106">
            <v>1329.2249999999999</v>
          </cell>
          <cell r="N106">
            <v>1329.2249999999999</v>
          </cell>
          <cell r="U106">
            <v>100</v>
          </cell>
        </row>
        <row r="107">
          <cell r="B107" t="str">
            <v>C1756349 - FULSOCT 33/11KV S/STATION 0809</v>
          </cell>
          <cell r="C107">
            <v>29739.464249999997</v>
          </cell>
          <cell r="D107">
            <v>27629.49</v>
          </cell>
          <cell r="E107">
            <v>0</v>
          </cell>
          <cell r="F107">
            <v>0</v>
          </cell>
          <cell r="G107">
            <v>0</v>
          </cell>
          <cell r="H107">
            <v>1510.5</v>
          </cell>
          <cell r="I107">
            <v>26118.99</v>
          </cell>
          <cell r="J107">
            <v>0</v>
          </cell>
          <cell r="K107">
            <v>0</v>
          </cell>
          <cell r="L107">
            <v>0</v>
          </cell>
          <cell r="M107">
            <v>2109.9742500000002</v>
          </cell>
          <cell r="N107">
            <v>2109.9742500000002</v>
          </cell>
          <cell r="U107">
            <v>100</v>
          </cell>
        </row>
        <row r="108">
          <cell r="B108" t="str">
            <v>C1756350 - BASINGSTOKE 132/33KV S/S INST</v>
          </cell>
          <cell r="C108">
            <v>-5930.0954999999703</v>
          </cell>
          <cell r="D108">
            <v>2054.6600000000326</v>
          </cell>
          <cell r="E108">
            <v>2435.9</v>
          </cell>
          <cell r="F108">
            <v>0</v>
          </cell>
          <cell r="G108">
            <v>2435.9</v>
          </cell>
          <cell r="H108">
            <v>-434866</v>
          </cell>
          <cell r="I108">
            <v>432353.26</v>
          </cell>
          <cell r="J108">
            <v>1354.5</v>
          </cell>
          <cell r="K108">
            <v>777</v>
          </cell>
          <cell r="L108">
            <v>0</v>
          </cell>
          <cell r="M108">
            <v>-7984.7555000000029</v>
          </cell>
          <cell r="N108">
            <v>-7984.7555000000029</v>
          </cell>
          <cell r="P108">
            <v>98</v>
          </cell>
          <cell r="Q108">
            <v>2</v>
          </cell>
        </row>
        <row r="109">
          <cell r="B109" t="str">
            <v>C1756351 - COWLEY-HEADINGTON 132KV CABLE</v>
          </cell>
          <cell r="C109">
            <v>-1760</v>
          </cell>
          <cell r="D109">
            <v>-1600</v>
          </cell>
          <cell r="E109">
            <v>0</v>
          </cell>
          <cell r="F109">
            <v>0</v>
          </cell>
          <cell r="G109">
            <v>0</v>
          </cell>
          <cell r="H109">
            <v>-1600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-160</v>
          </cell>
          <cell r="N109">
            <v>-160</v>
          </cell>
          <cell r="U109">
            <v>100</v>
          </cell>
        </row>
        <row r="110">
          <cell r="B110" t="str">
            <v>C1756354 - CHISELDON 33/11KV SS REPLACE</v>
          </cell>
          <cell r="C110">
            <v>57836.191999999995</v>
          </cell>
          <cell r="D110">
            <v>36277.910000000003</v>
          </cell>
          <cell r="E110">
            <v>172.5</v>
          </cell>
          <cell r="F110">
            <v>0</v>
          </cell>
          <cell r="G110">
            <v>172.5</v>
          </cell>
          <cell r="H110">
            <v>-82801.95</v>
          </cell>
          <cell r="I110">
            <v>26694.36</v>
          </cell>
          <cell r="J110">
            <v>92213</v>
          </cell>
          <cell r="K110">
            <v>0</v>
          </cell>
          <cell r="L110">
            <v>0</v>
          </cell>
          <cell r="M110">
            <v>21558.281999999996</v>
          </cell>
          <cell r="N110">
            <v>21558.281999999996</v>
          </cell>
          <cell r="Q110">
            <v>0.5</v>
          </cell>
          <cell r="U110">
            <v>70</v>
          </cell>
          <cell r="W110">
            <v>29.5</v>
          </cell>
        </row>
        <row r="111">
          <cell r="B111" t="str">
            <v>C1756358 - PKF 132KV LINE REFURBTO FERNHUR</v>
          </cell>
          <cell r="C111">
            <v>40055.532500000008</v>
          </cell>
          <cell r="D111">
            <v>36987.71</v>
          </cell>
          <cell r="E111">
            <v>0</v>
          </cell>
          <cell r="F111">
            <v>0</v>
          </cell>
          <cell r="G111">
            <v>0</v>
          </cell>
          <cell r="H111">
            <v>11749.77</v>
          </cell>
          <cell r="I111">
            <v>25237.94</v>
          </cell>
          <cell r="J111">
            <v>0</v>
          </cell>
          <cell r="K111">
            <v>0</v>
          </cell>
          <cell r="L111">
            <v>0</v>
          </cell>
          <cell r="M111">
            <v>3067.8225000000002</v>
          </cell>
          <cell r="N111">
            <v>3067.8225000000002</v>
          </cell>
          <cell r="U111">
            <v>100</v>
          </cell>
        </row>
        <row r="112">
          <cell r="B112" t="str">
            <v>C1756359 - RMC &amp; MR 132KV LINE REFURB REDHI</v>
          </cell>
          <cell r="C112">
            <v>2616.8295000000003</v>
          </cell>
          <cell r="D112">
            <v>2434.2600000000002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2434.2600000000002</v>
          </cell>
          <cell r="J112">
            <v>0</v>
          </cell>
          <cell r="K112">
            <v>0</v>
          </cell>
          <cell r="L112">
            <v>0</v>
          </cell>
          <cell r="M112">
            <v>182.56950000000001</v>
          </cell>
          <cell r="N112">
            <v>182.56950000000001</v>
          </cell>
          <cell r="U112">
            <v>100</v>
          </cell>
        </row>
        <row r="113">
          <cell r="B113" t="str">
            <v>C1756361 - REPLACE 2 FAULTY TIRONI TRANSFOR</v>
          </cell>
          <cell r="C113">
            <v>3429.7874999999999</v>
          </cell>
          <cell r="D113">
            <v>3190.5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3190.5</v>
          </cell>
          <cell r="J113">
            <v>0</v>
          </cell>
          <cell r="K113">
            <v>0</v>
          </cell>
          <cell r="L113">
            <v>0</v>
          </cell>
          <cell r="M113">
            <v>239.28749999999999</v>
          </cell>
          <cell r="N113">
            <v>239.28749999999999</v>
          </cell>
          <cell r="U113">
            <v>100</v>
          </cell>
        </row>
        <row r="114">
          <cell r="B114" t="str">
            <v>C1756365 - TRASH GREEN 33/11KV SUBSTATION</v>
          </cell>
          <cell r="C114">
            <v>263518.63699999999</v>
          </cell>
          <cell r="D114">
            <v>204525.76</v>
          </cell>
          <cell r="E114">
            <v>795.18</v>
          </cell>
          <cell r="F114">
            <v>0</v>
          </cell>
          <cell r="G114">
            <v>795.18</v>
          </cell>
          <cell r="H114">
            <v>14163.01</v>
          </cell>
          <cell r="I114">
            <v>395</v>
          </cell>
          <cell r="J114">
            <v>189172.57</v>
          </cell>
          <cell r="K114">
            <v>0</v>
          </cell>
          <cell r="L114">
            <v>0</v>
          </cell>
          <cell r="M114">
            <v>58992.877000000008</v>
          </cell>
          <cell r="N114">
            <v>58992.877000000008</v>
          </cell>
          <cell r="Q114">
            <v>1</v>
          </cell>
          <cell r="U114">
            <v>70</v>
          </cell>
          <cell r="W114">
            <v>29</v>
          </cell>
        </row>
        <row r="115">
          <cell r="B115" t="str">
            <v>C1756366 - READING TWN S/S IMPROVEMENTS</v>
          </cell>
          <cell r="C115">
            <v>16381.346999999998</v>
          </cell>
          <cell r="D115">
            <v>14103.28</v>
          </cell>
          <cell r="E115">
            <v>1175.78</v>
          </cell>
          <cell r="F115">
            <v>1175.78</v>
          </cell>
          <cell r="G115">
            <v>0</v>
          </cell>
          <cell r="H115">
            <v>5308.98</v>
          </cell>
          <cell r="I115">
            <v>7618.52</v>
          </cell>
          <cell r="J115">
            <v>0</v>
          </cell>
          <cell r="K115">
            <v>0</v>
          </cell>
          <cell r="L115">
            <v>0</v>
          </cell>
          <cell r="M115">
            <v>2278.067</v>
          </cell>
          <cell r="N115">
            <v>2278.067</v>
          </cell>
          <cell r="Q115">
            <v>10</v>
          </cell>
          <cell r="U115">
            <v>90</v>
          </cell>
        </row>
        <row r="116">
          <cell r="B116" t="str">
            <v>C1756368 - MORTIMER 33/11KV S/S SWITCHGEAR</v>
          </cell>
          <cell r="C116">
            <v>-40571.937999999995</v>
          </cell>
          <cell r="D116">
            <v>-46990.22</v>
          </cell>
          <cell r="E116">
            <v>0</v>
          </cell>
          <cell r="F116">
            <v>0</v>
          </cell>
          <cell r="G116">
            <v>0</v>
          </cell>
          <cell r="H116">
            <v>-103566.74</v>
          </cell>
          <cell r="I116">
            <v>880</v>
          </cell>
          <cell r="J116">
            <v>55696.52</v>
          </cell>
          <cell r="K116">
            <v>0</v>
          </cell>
          <cell r="L116">
            <v>0</v>
          </cell>
          <cell r="M116">
            <v>6418.2819999999974</v>
          </cell>
          <cell r="N116">
            <v>6418.2819999999974</v>
          </cell>
          <cell r="Q116">
            <v>1</v>
          </cell>
          <cell r="U116">
            <v>70</v>
          </cell>
          <cell r="W116">
            <v>29</v>
          </cell>
        </row>
        <row r="117">
          <cell r="B117" t="str">
            <v>C1756371 - CIRENCESTER 132KV S/WREINFORCE</v>
          </cell>
          <cell r="C117">
            <v>1343217.916</v>
          </cell>
          <cell r="D117">
            <v>1232619.99</v>
          </cell>
          <cell r="E117">
            <v>14981.76</v>
          </cell>
          <cell r="F117">
            <v>0</v>
          </cell>
          <cell r="G117">
            <v>14981.76</v>
          </cell>
          <cell r="H117">
            <v>135565.45000000001</v>
          </cell>
          <cell r="I117">
            <v>1078054.28</v>
          </cell>
          <cell r="J117">
            <v>3756</v>
          </cell>
          <cell r="K117">
            <v>262.5</v>
          </cell>
          <cell r="L117">
            <v>0</v>
          </cell>
          <cell r="M117">
            <v>110597.92600000002</v>
          </cell>
          <cell r="N117">
            <v>110597.92600000002</v>
          </cell>
          <cell r="P117">
            <v>98</v>
          </cell>
          <cell r="Q117">
            <v>2</v>
          </cell>
        </row>
        <row r="118">
          <cell r="B118" t="str">
            <v>C1756372 - BRUTON 33/11KV SUBSTATION 0809</v>
          </cell>
          <cell r="C118">
            <v>414378.35524999991</v>
          </cell>
          <cell r="D118">
            <v>377870.6</v>
          </cell>
          <cell r="E118">
            <v>5095.93</v>
          </cell>
          <cell r="F118">
            <v>0</v>
          </cell>
          <cell r="G118">
            <v>5095.93</v>
          </cell>
          <cell r="H118">
            <v>16649</v>
          </cell>
          <cell r="I118">
            <v>342625.67</v>
          </cell>
          <cell r="J118">
            <v>13500</v>
          </cell>
          <cell r="K118">
            <v>0</v>
          </cell>
          <cell r="L118">
            <v>0</v>
          </cell>
          <cell r="M118">
            <v>36507.755249999995</v>
          </cell>
          <cell r="N118">
            <v>36507.755249999995</v>
          </cell>
          <cell r="P118">
            <v>98</v>
          </cell>
          <cell r="Q118">
            <v>2</v>
          </cell>
        </row>
        <row r="119">
          <cell r="B119" t="str">
            <v>C1756379 - PERIVALE 66/11KV S/S REPLACE</v>
          </cell>
          <cell r="C119">
            <v>7092.8</v>
          </cell>
          <cell r="D119">
            <v>6448</v>
          </cell>
          <cell r="E119">
            <v>0</v>
          </cell>
          <cell r="F119">
            <v>0</v>
          </cell>
          <cell r="G119">
            <v>0</v>
          </cell>
          <cell r="H119">
            <v>6448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644.79999999999995</v>
          </cell>
          <cell r="N119">
            <v>644.79999999999995</v>
          </cell>
          <cell r="P119">
            <v>98</v>
          </cell>
          <cell r="Q119">
            <v>2</v>
          </cell>
        </row>
        <row r="120">
          <cell r="B120" t="str">
            <v>C1756380 - CULHAM,132KV S/S OIL FLD CBL REP</v>
          </cell>
          <cell r="C120">
            <v>16101.83425</v>
          </cell>
          <cell r="D120">
            <v>14906.8</v>
          </cell>
          <cell r="E120">
            <v>0</v>
          </cell>
          <cell r="F120">
            <v>0</v>
          </cell>
          <cell r="G120">
            <v>0</v>
          </cell>
          <cell r="H120">
            <v>3080.97</v>
          </cell>
          <cell r="I120">
            <v>11825.83</v>
          </cell>
          <cell r="J120">
            <v>0</v>
          </cell>
          <cell r="K120">
            <v>0</v>
          </cell>
          <cell r="L120">
            <v>0</v>
          </cell>
          <cell r="M120">
            <v>1195.0342499999999</v>
          </cell>
          <cell r="N120">
            <v>1195.0342499999999</v>
          </cell>
          <cell r="U120">
            <v>100</v>
          </cell>
        </row>
        <row r="121">
          <cell r="B121" t="str">
            <v>C1756382 - WOOTON ROAD 33/11KV SUBSTATION</v>
          </cell>
          <cell r="C121">
            <v>-12755.651999999998</v>
          </cell>
          <cell r="D121">
            <v>-43366.239999999998</v>
          </cell>
          <cell r="E121">
            <v>114.92</v>
          </cell>
          <cell r="F121">
            <v>0</v>
          </cell>
          <cell r="G121">
            <v>114.92</v>
          </cell>
          <cell r="H121">
            <v>-222791.83</v>
          </cell>
          <cell r="I121">
            <v>4526</v>
          </cell>
          <cell r="J121">
            <v>174784.67</v>
          </cell>
          <cell r="K121">
            <v>0</v>
          </cell>
          <cell r="L121">
            <v>0</v>
          </cell>
          <cell r="M121">
            <v>30610.587999999992</v>
          </cell>
          <cell r="N121">
            <v>30610.587999999992</v>
          </cell>
          <cell r="U121">
            <v>60</v>
          </cell>
          <cell r="W121">
            <v>40</v>
          </cell>
        </row>
        <row r="122">
          <cell r="B122" t="str">
            <v>C1756383 - DENHAM AV. REPLACE LER</v>
          </cell>
          <cell r="C122">
            <v>28101.086000000003</v>
          </cell>
          <cell r="D122">
            <v>21616.22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21616.22</v>
          </cell>
          <cell r="K122">
            <v>0</v>
          </cell>
          <cell r="L122">
            <v>0</v>
          </cell>
          <cell r="M122">
            <v>6484.866</v>
          </cell>
          <cell r="N122">
            <v>6484.866</v>
          </cell>
          <cell r="U122">
            <v>100</v>
          </cell>
        </row>
        <row r="123">
          <cell r="B123" t="str">
            <v>C1756384 - REPLACE LER AT EASTHAMPSTEAD</v>
          </cell>
          <cell r="C123">
            <v>806.25</v>
          </cell>
          <cell r="D123">
            <v>750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750</v>
          </cell>
          <cell r="J123">
            <v>0</v>
          </cell>
          <cell r="K123">
            <v>0</v>
          </cell>
          <cell r="L123">
            <v>0</v>
          </cell>
          <cell r="M123">
            <v>56.25</v>
          </cell>
          <cell r="N123">
            <v>56.25</v>
          </cell>
          <cell r="U123">
            <v>100</v>
          </cell>
        </row>
        <row r="124">
          <cell r="B124" t="str">
            <v>C1756387 - STEEL COWLEY 33/11KV S/STATION</v>
          </cell>
          <cell r="C124">
            <v>-7800</v>
          </cell>
          <cell r="D124">
            <v>-6000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-6000</v>
          </cell>
          <cell r="K124">
            <v>0</v>
          </cell>
          <cell r="L124">
            <v>0</v>
          </cell>
          <cell r="M124">
            <v>-1800</v>
          </cell>
          <cell r="N124">
            <v>-1800</v>
          </cell>
          <cell r="U124">
            <v>100</v>
          </cell>
        </row>
        <row r="125">
          <cell r="B125" t="str">
            <v>C1756394 - COWES 33/11KV S/S ISLE OF WIGHT</v>
          </cell>
          <cell r="C125">
            <v>117059.24425</v>
          </cell>
          <cell r="D125">
            <v>105973.07</v>
          </cell>
          <cell r="E125">
            <v>0</v>
          </cell>
          <cell r="F125">
            <v>0</v>
          </cell>
          <cell r="G125">
            <v>0</v>
          </cell>
          <cell r="H125">
            <v>80641.61</v>
          </cell>
          <cell r="I125">
            <v>20344.11</v>
          </cell>
          <cell r="J125">
            <v>4987.3500000000004</v>
          </cell>
          <cell r="K125">
            <v>0</v>
          </cell>
          <cell r="L125">
            <v>0</v>
          </cell>
          <cell r="M125">
            <v>11086.17425</v>
          </cell>
          <cell r="N125">
            <v>11086.17425</v>
          </cell>
          <cell r="Q125">
            <v>2</v>
          </cell>
          <cell r="U125">
            <v>60</v>
          </cell>
          <cell r="W125">
            <v>38</v>
          </cell>
        </row>
        <row r="126">
          <cell r="B126" t="str">
            <v>C1756395 - FLETCHWOOD 33/11KV S/S S/GEAR RE</v>
          </cell>
          <cell r="C126">
            <v>144067.19224999999</v>
          </cell>
          <cell r="D126">
            <v>112555.93</v>
          </cell>
          <cell r="E126">
            <v>1612.78</v>
          </cell>
          <cell r="F126">
            <v>0</v>
          </cell>
          <cell r="G126">
            <v>1612.78</v>
          </cell>
          <cell r="H126">
            <v>-49443</v>
          </cell>
          <cell r="I126">
            <v>58991.39</v>
          </cell>
          <cell r="J126">
            <v>101135.76</v>
          </cell>
          <cell r="K126">
            <v>259</v>
          </cell>
          <cell r="L126">
            <v>0</v>
          </cell>
          <cell r="M126">
            <v>31511.262249999992</v>
          </cell>
          <cell r="N126">
            <v>31511.262249999992</v>
          </cell>
          <cell r="Q126">
            <v>2</v>
          </cell>
          <cell r="U126">
            <v>75</v>
          </cell>
          <cell r="W126">
            <v>23</v>
          </cell>
        </row>
        <row r="127">
          <cell r="B127" t="str">
            <v>C1756396 - 33/11KV S/S TO REPLCE11KV SWITC</v>
          </cell>
          <cell r="C127">
            <v>54085.10125</v>
          </cell>
          <cell r="D127">
            <v>49799.63</v>
          </cell>
          <cell r="E127">
            <v>1195.47</v>
          </cell>
          <cell r="F127">
            <v>0</v>
          </cell>
          <cell r="G127">
            <v>1195.47</v>
          </cell>
          <cell r="H127">
            <v>-22212.43</v>
          </cell>
          <cell r="I127">
            <v>70816.59</v>
          </cell>
          <cell r="J127">
            <v>0</v>
          </cell>
          <cell r="K127">
            <v>0</v>
          </cell>
          <cell r="L127">
            <v>0</v>
          </cell>
          <cell r="M127">
            <v>4285.4712500000005</v>
          </cell>
          <cell r="N127">
            <v>4285.4712500000005</v>
          </cell>
          <cell r="U127">
            <v>80</v>
          </cell>
          <cell r="W127">
            <v>20</v>
          </cell>
        </row>
        <row r="128">
          <cell r="B128" t="str">
            <v>C1756397 - FRESHWATER REPLACING 11KV S/GEAR</v>
          </cell>
          <cell r="C128">
            <v>262097.80924999999</v>
          </cell>
          <cell r="D128">
            <v>242248.4</v>
          </cell>
          <cell r="E128">
            <v>917.73</v>
          </cell>
          <cell r="F128">
            <v>0</v>
          </cell>
          <cell r="G128">
            <v>917.73</v>
          </cell>
          <cell r="H128">
            <v>3421.26</v>
          </cell>
          <cell r="I128">
            <v>234592.31</v>
          </cell>
          <cell r="J128">
            <v>3317.1</v>
          </cell>
          <cell r="K128">
            <v>0</v>
          </cell>
          <cell r="L128">
            <v>0</v>
          </cell>
          <cell r="M128">
            <v>19849.409249999997</v>
          </cell>
          <cell r="N128">
            <v>19849.409249999997</v>
          </cell>
          <cell r="Q128">
            <v>1</v>
          </cell>
          <cell r="U128">
            <v>80</v>
          </cell>
          <cell r="W128">
            <v>19</v>
          </cell>
        </row>
        <row r="129">
          <cell r="B129" t="str">
            <v>C1756402 - ALDERSHOT A1MT T/FORMER REFURB</v>
          </cell>
          <cell r="C129">
            <v>360.96499999999997</v>
          </cell>
          <cell r="D129">
            <v>328.15</v>
          </cell>
          <cell r="E129">
            <v>0</v>
          </cell>
          <cell r="F129">
            <v>0</v>
          </cell>
          <cell r="G129">
            <v>0</v>
          </cell>
          <cell r="H129">
            <v>328.15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32.814999999999998</v>
          </cell>
          <cell r="N129">
            <v>32.814999999999998</v>
          </cell>
          <cell r="V129">
            <v>100</v>
          </cell>
        </row>
        <row r="130">
          <cell r="B130" t="str">
            <v>C1756403 - PARK HOUSE 33/11KV SSREPLACE</v>
          </cell>
          <cell r="C130">
            <v>146884.1765</v>
          </cell>
          <cell r="D130">
            <v>124335.02</v>
          </cell>
          <cell r="E130">
            <v>0</v>
          </cell>
          <cell r="F130">
            <v>0</v>
          </cell>
          <cell r="G130">
            <v>0</v>
          </cell>
          <cell r="H130">
            <v>8419.2000000000007</v>
          </cell>
          <cell r="I130">
            <v>58077.82</v>
          </cell>
          <cell r="J130">
            <v>57838</v>
          </cell>
          <cell r="K130">
            <v>0</v>
          </cell>
          <cell r="L130">
            <v>0</v>
          </cell>
          <cell r="M130">
            <v>22549.156499999997</v>
          </cell>
          <cell r="N130">
            <v>22549.156499999997</v>
          </cell>
          <cell r="Q130">
            <v>0.5</v>
          </cell>
          <cell r="U130">
            <v>80</v>
          </cell>
          <cell r="W130">
            <v>19.5</v>
          </cell>
        </row>
        <row r="131">
          <cell r="B131" t="str">
            <v>C1756410 - MARCHWOOD 132KV TRANSFORMER 0809</v>
          </cell>
          <cell r="C131">
            <v>-350113.55350000004</v>
          </cell>
          <cell r="D131">
            <v>-318278.90999999997</v>
          </cell>
          <cell r="E131">
            <v>0</v>
          </cell>
          <cell r="F131">
            <v>0</v>
          </cell>
          <cell r="G131">
            <v>0</v>
          </cell>
          <cell r="H131">
            <v>-318549.01</v>
          </cell>
          <cell r="I131">
            <v>270.10000000000002</v>
          </cell>
          <cell r="J131">
            <v>0</v>
          </cell>
          <cell r="K131">
            <v>0</v>
          </cell>
          <cell r="L131">
            <v>0</v>
          </cell>
          <cell r="M131">
            <v>-31834.643499999998</v>
          </cell>
          <cell r="N131">
            <v>-31834.643499999998</v>
          </cell>
          <cell r="P131">
            <v>100</v>
          </cell>
        </row>
        <row r="132">
          <cell r="B132" t="str">
            <v>C1756412 - TOTTON 33KV S/S REPLACE 33KV CAB</v>
          </cell>
          <cell r="C132">
            <v>148958.06200000001</v>
          </cell>
          <cell r="D132">
            <v>133161.85</v>
          </cell>
          <cell r="E132">
            <v>0</v>
          </cell>
          <cell r="F132">
            <v>0</v>
          </cell>
          <cell r="G132">
            <v>0</v>
          </cell>
          <cell r="H132">
            <v>10992.72</v>
          </cell>
          <cell r="I132">
            <v>97572.44</v>
          </cell>
          <cell r="J132">
            <v>24596.69</v>
          </cell>
          <cell r="K132">
            <v>0</v>
          </cell>
          <cell r="L132">
            <v>0</v>
          </cell>
          <cell r="M132">
            <v>15796.212</v>
          </cell>
          <cell r="N132">
            <v>15796.212</v>
          </cell>
          <cell r="U132">
            <v>100</v>
          </cell>
        </row>
        <row r="133">
          <cell r="B133" t="str">
            <v>C1756417 - SUTTON BENGER 33/11KVSND TRANSF</v>
          </cell>
          <cell r="C133">
            <v>346087.728</v>
          </cell>
          <cell r="D133">
            <v>265239.42</v>
          </cell>
          <cell r="E133">
            <v>134.30000000000001</v>
          </cell>
          <cell r="F133">
            <v>134.30000000000001</v>
          </cell>
          <cell r="G133">
            <v>0</v>
          </cell>
          <cell r="H133">
            <v>-20071.61</v>
          </cell>
          <cell r="I133">
            <v>12586</v>
          </cell>
          <cell r="J133">
            <v>265205.73</v>
          </cell>
          <cell r="K133">
            <v>7385</v>
          </cell>
          <cell r="L133">
            <v>0</v>
          </cell>
          <cell r="M133">
            <v>80848.308000000019</v>
          </cell>
          <cell r="N133">
            <v>80848.308000000019</v>
          </cell>
          <cell r="P133">
            <v>98</v>
          </cell>
          <cell r="Q133">
            <v>2</v>
          </cell>
        </row>
        <row r="134">
          <cell r="B134" t="str">
            <v>C1756418 - CHIPPENHAM-132/33KV S/S-ISOLATRS</v>
          </cell>
          <cell r="C134">
            <v>-3686.2084999999988</v>
          </cell>
          <cell r="D134">
            <v>-3051.96</v>
          </cell>
          <cell r="E134">
            <v>0</v>
          </cell>
          <cell r="F134">
            <v>0</v>
          </cell>
          <cell r="G134">
            <v>0</v>
          </cell>
          <cell r="H134">
            <v>-16214.06</v>
          </cell>
          <cell r="I134">
            <v>13162.1</v>
          </cell>
          <cell r="J134">
            <v>0</v>
          </cell>
          <cell r="K134">
            <v>0</v>
          </cell>
          <cell r="L134">
            <v>0</v>
          </cell>
          <cell r="M134">
            <v>-634.24849999999992</v>
          </cell>
          <cell r="N134">
            <v>-634.24849999999992</v>
          </cell>
          <cell r="U134">
            <v>100</v>
          </cell>
        </row>
        <row r="135">
          <cell r="B135" t="str">
            <v>C1756419 - ASHFORD HILL TO THATCHAM 132KV</v>
          </cell>
          <cell r="C135">
            <v>735244.09874999989</v>
          </cell>
          <cell r="D135">
            <v>678591.26</v>
          </cell>
          <cell r="E135">
            <v>3152.28</v>
          </cell>
          <cell r="F135">
            <v>0</v>
          </cell>
          <cell r="G135">
            <v>3152.28</v>
          </cell>
          <cell r="H135">
            <v>37929.1</v>
          </cell>
          <cell r="I135">
            <v>629090.29</v>
          </cell>
          <cell r="J135">
            <v>8419.59</v>
          </cell>
          <cell r="K135">
            <v>0</v>
          </cell>
          <cell r="L135">
            <v>0</v>
          </cell>
          <cell r="M135">
            <v>56652.838750000003</v>
          </cell>
          <cell r="N135">
            <v>56652.838750000003</v>
          </cell>
          <cell r="P135">
            <v>100</v>
          </cell>
        </row>
        <row r="136">
          <cell r="B136" t="str">
            <v>C1756422 - NEWBURY UNIT REPLACE MINOR ASSET</v>
          </cell>
          <cell r="C136">
            <v>-1039.79</v>
          </cell>
          <cell r="D136">
            <v>-971.8</v>
          </cell>
          <cell r="E136">
            <v>0</v>
          </cell>
          <cell r="F136">
            <v>0</v>
          </cell>
          <cell r="G136">
            <v>0</v>
          </cell>
          <cell r="H136">
            <v>195.8</v>
          </cell>
          <cell r="I136">
            <v>-1167.5999999999999</v>
          </cell>
          <cell r="J136">
            <v>0</v>
          </cell>
          <cell r="K136">
            <v>0</v>
          </cell>
          <cell r="L136">
            <v>0</v>
          </cell>
          <cell r="M136">
            <v>-67.989999999999995</v>
          </cell>
          <cell r="N136">
            <v>-67.989999999999995</v>
          </cell>
          <cell r="U136">
            <v>100</v>
          </cell>
        </row>
        <row r="137">
          <cell r="B137" t="str">
            <v>C1756423 - MISC MINOR WORKS 08/09 PORTSMOUT</v>
          </cell>
          <cell r="C137">
            <v>18838.75</v>
          </cell>
          <cell r="D137">
            <v>17350</v>
          </cell>
          <cell r="E137">
            <v>0</v>
          </cell>
          <cell r="F137">
            <v>0</v>
          </cell>
          <cell r="G137">
            <v>0</v>
          </cell>
          <cell r="H137">
            <v>7500</v>
          </cell>
          <cell r="I137">
            <v>9850</v>
          </cell>
          <cell r="J137">
            <v>0</v>
          </cell>
          <cell r="K137">
            <v>0</v>
          </cell>
          <cell r="L137">
            <v>0</v>
          </cell>
          <cell r="M137">
            <v>1488.75</v>
          </cell>
          <cell r="N137">
            <v>1488.75</v>
          </cell>
          <cell r="U137">
            <v>100</v>
          </cell>
        </row>
        <row r="138">
          <cell r="B138" t="str">
            <v>C1756427 - RECONFIG NO.1 CCT FORTWIDLEY</v>
          </cell>
          <cell r="C138">
            <v>198.13200000000001</v>
          </cell>
          <cell r="D138">
            <v>180.12</v>
          </cell>
          <cell r="E138">
            <v>0</v>
          </cell>
          <cell r="F138">
            <v>0</v>
          </cell>
          <cell r="G138">
            <v>0</v>
          </cell>
          <cell r="H138">
            <v>180.12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18.012</v>
          </cell>
          <cell r="N138">
            <v>18.012</v>
          </cell>
          <cell r="U138">
            <v>100</v>
          </cell>
        </row>
        <row r="139">
          <cell r="B139" t="str">
            <v>C1756432 - SYS PROTECT SPARE RELAYSREADING</v>
          </cell>
          <cell r="C139">
            <v>-1536.095</v>
          </cell>
          <cell r="D139">
            <v>-1396.45</v>
          </cell>
          <cell r="E139">
            <v>0</v>
          </cell>
          <cell r="F139">
            <v>0</v>
          </cell>
          <cell r="G139">
            <v>0</v>
          </cell>
          <cell r="H139">
            <v>-1396.45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-139.64500000000001</v>
          </cell>
          <cell r="N139">
            <v>-139.64500000000001</v>
          </cell>
          <cell r="U139">
            <v>100</v>
          </cell>
        </row>
        <row r="140">
          <cell r="B140" t="str">
            <v>C1756433 - OHL SOUTH MISC MINOR WORKS 08/09</v>
          </cell>
          <cell r="C140">
            <v>-110</v>
          </cell>
          <cell r="D140">
            <v>-100</v>
          </cell>
          <cell r="E140">
            <v>0</v>
          </cell>
          <cell r="F140">
            <v>0</v>
          </cell>
          <cell r="G140">
            <v>0</v>
          </cell>
          <cell r="H140">
            <v>-100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-10</v>
          </cell>
          <cell r="N140">
            <v>-10</v>
          </cell>
          <cell r="U140">
            <v>100</v>
          </cell>
        </row>
        <row r="141">
          <cell r="B141" t="str">
            <v>C1756434 - READING REPLACE CO2 EXTINGUISHER</v>
          </cell>
          <cell r="C141">
            <v>24989.45</v>
          </cell>
          <cell r="D141">
            <v>23246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23246</v>
          </cell>
          <cell r="J141">
            <v>0</v>
          </cell>
          <cell r="K141">
            <v>0</v>
          </cell>
          <cell r="L141">
            <v>0</v>
          </cell>
          <cell r="M141">
            <v>1743.45</v>
          </cell>
          <cell r="N141">
            <v>1743.45</v>
          </cell>
          <cell r="X141">
            <v>100</v>
          </cell>
        </row>
        <row r="142">
          <cell r="B142" t="str">
            <v>C1756435 - WAREHAM 132/33KV S/S 0809</v>
          </cell>
          <cell r="C142">
            <v>3777.8049999999998</v>
          </cell>
          <cell r="D142">
            <v>3850</v>
          </cell>
          <cell r="E142">
            <v>0</v>
          </cell>
          <cell r="F142">
            <v>0</v>
          </cell>
          <cell r="G142">
            <v>0</v>
          </cell>
          <cell r="H142">
            <v>-14437.8</v>
          </cell>
          <cell r="I142">
            <v>18287.8</v>
          </cell>
          <cell r="J142">
            <v>0</v>
          </cell>
          <cell r="K142">
            <v>0</v>
          </cell>
          <cell r="L142">
            <v>0</v>
          </cell>
          <cell r="M142">
            <v>-72.195000000000164</v>
          </cell>
          <cell r="N142">
            <v>-72.195000000000164</v>
          </cell>
          <cell r="U142">
            <v>100</v>
          </cell>
        </row>
        <row r="143">
          <cell r="B143" t="str">
            <v>C1756444 - YARNTON KIDDINGTON CIRCUIT</v>
          </cell>
          <cell r="C143">
            <v>14228.894</v>
          </cell>
          <cell r="D143">
            <v>13094.32</v>
          </cell>
          <cell r="E143">
            <v>0</v>
          </cell>
          <cell r="F143">
            <v>0</v>
          </cell>
          <cell r="G143">
            <v>0</v>
          </cell>
          <cell r="H143">
            <v>6100</v>
          </cell>
          <cell r="I143">
            <v>6994.32</v>
          </cell>
          <cell r="J143">
            <v>0</v>
          </cell>
          <cell r="K143">
            <v>0</v>
          </cell>
          <cell r="L143">
            <v>0</v>
          </cell>
          <cell r="M143">
            <v>1134.5740000000001</v>
          </cell>
          <cell r="N143">
            <v>1134.5740000000001</v>
          </cell>
          <cell r="P143">
            <v>100</v>
          </cell>
        </row>
        <row r="144">
          <cell r="B144" t="str">
            <v>C1756447 - FAWLEY NTH 132KV SUBSMAIN/EARTH</v>
          </cell>
          <cell r="C144">
            <v>1822.335</v>
          </cell>
          <cell r="D144">
            <v>1678.85</v>
          </cell>
          <cell r="E144">
            <v>0</v>
          </cell>
          <cell r="F144">
            <v>0</v>
          </cell>
          <cell r="G144">
            <v>0</v>
          </cell>
          <cell r="H144">
            <v>702.85</v>
          </cell>
          <cell r="I144">
            <v>976</v>
          </cell>
          <cell r="J144">
            <v>0</v>
          </cell>
          <cell r="K144">
            <v>0</v>
          </cell>
          <cell r="L144">
            <v>0</v>
          </cell>
          <cell r="M144">
            <v>143.48500000000001</v>
          </cell>
          <cell r="N144">
            <v>143.48500000000001</v>
          </cell>
          <cell r="V144">
            <v>100</v>
          </cell>
        </row>
        <row r="145">
          <cell r="B145" t="str">
            <v>C1756448 - 132KV O/H HOT JOINT REPLACEMENTS</v>
          </cell>
          <cell r="C145">
            <v>4985</v>
          </cell>
          <cell r="D145">
            <v>2492.5</v>
          </cell>
          <cell r="E145">
            <v>2492.5</v>
          </cell>
          <cell r="F145">
            <v>0</v>
          </cell>
          <cell r="G145">
            <v>2492.5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2492.5</v>
          </cell>
          <cell r="N145">
            <v>2492.5</v>
          </cell>
          <cell r="U145">
            <v>100</v>
          </cell>
        </row>
        <row r="146">
          <cell r="B146" t="str">
            <v>C1756454 - PETERFEILD 33/11KV S/S</v>
          </cell>
          <cell r="C146">
            <v>12288.9</v>
          </cell>
          <cell r="D146">
            <v>9453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9453</v>
          </cell>
          <cell r="K146">
            <v>0</v>
          </cell>
          <cell r="L146">
            <v>0</v>
          </cell>
          <cell r="M146">
            <v>2835.9</v>
          </cell>
          <cell r="N146">
            <v>2835.9</v>
          </cell>
          <cell r="U146">
            <v>100</v>
          </cell>
        </row>
        <row r="147">
          <cell r="B147" t="str">
            <v>C1756460 - 33KV INTRCONNCTR CIRENCESTR-FAIR</v>
          </cell>
          <cell r="C147">
            <v>36106.137000000002</v>
          </cell>
          <cell r="D147">
            <v>31304.67</v>
          </cell>
          <cell r="E147">
            <v>0</v>
          </cell>
          <cell r="F147">
            <v>0</v>
          </cell>
          <cell r="G147">
            <v>0</v>
          </cell>
          <cell r="H147">
            <v>22949.67</v>
          </cell>
          <cell r="I147">
            <v>0</v>
          </cell>
          <cell r="J147">
            <v>8355</v>
          </cell>
          <cell r="K147">
            <v>0</v>
          </cell>
          <cell r="L147">
            <v>0</v>
          </cell>
          <cell r="M147">
            <v>4801.4670000000006</v>
          </cell>
          <cell r="N147">
            <v>4801.4670000000006</v>
          </cell>
          <cell r="P147">
            <v>98</v>
          </cell>
          <cell r="Q147">
            <v>2</v>
          </cell>
        </row>
        <row r="148">
          <cell r="B148" t="str">
            <v>C1756462 - EMSWORTH 33/11KV S/STATION</v>
          </cell>
          <cell r="C148">
            <v>470.25</v>
          </cell>
          <cell r="D148">
            <v>427.5</v>
          </cell>
          <cell r="E148">
            <v>0</v>
          </cell>
          <cell r="F148">
            <v>0</v>
          </cell>
          <cell r="G148">
            <v>0</v>
          </cell>
          <cell r="H148">
            <v>427.5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42.75</v>
          </cell>
          <cell r="N148">
            <v>42.75</v>
          </cell>
          <cell r="W148">
            <v>100</v>
          </cell>
        </row>
        <row r="149">
          <cell r="B149" t="str">
            <v>C1756468 - MARCHWOOD S/S CIRCUITBREAKER</v>
          </cell>
          <cell r="C149">
            <v>1483.5</v>
          </cell>
          <cell r="D149">
            <v>1380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1380</v>
          </cell>
          <cell r="J149">
            <v>0</v>
          </cell>
          <cell r="K149">
            <v>0</v>
          </cell>
          <cell r="L149">
            <v>0</v>
          </cell>
          <cell r="M149">
            <v>103.5</v>
          </cell>
          <cell r="N149">
            <v>103.5</v>
          </cell>
          <cell r="U149">
            <v>100</v>
          </cell>
        </row>
        <row r="150">
          <cell r="B150" t="str">
            <v>C1756470 - SILKSTEAD 33/11KV SUBSTATION</v>
          </cell>
          <cell r="C150">
            <v>87040.011499999993</v>
          </cell>
          <cell r="D150">
            <v>80403.59</v>
          </cell>
          <cell r="E150">
            <v>0</v>
          </cell>
          <cell r="F150">
            <v>0</v>
          </cell>
          <cell r="G150">
            <v>0</v>
          </cell>
          <cell r="H150">
            <v>20612.34</v>
          </cell>
          <cell r="I150">
            <v>59387.5</v>
          </cell>
          <cell r="J150">
            <v>403.75</v>
          </cell>
          <cell r="K150">
            <v>0</v>
          </cell>
          <cell r="L150">
            <v>0</v>
          </cell>
          <cell r="M150">
            <v>6636.4214999999995</v>
          </cell>
          <cell r="N150">
            <v>6636.4214999999995</v>
          </cell>
          <cell r="W150">
            <v>100</v>
          </cell>
        </row>
        <row r="151">
          <cell r="B151" t="str">
            <v>C1756475 - MISC CAPITAL WRK-STH DESIGN OFFI</v>
          </cell>
          <cell r="C151">
            <v>32358.230749999999</v>
          </cell>
          <cell r="D151">
            <v>29103.89</v>
          </cell>
          <cell r="E151">
            <v>0</v>
          </cell>
          <cell r="F151">
            <v>0</v>
          </cell>
          <cell r="G151">
            <v>0</v>
          </cell>
          <cell r="H151">
            <v>10461.959999999999</v>
          </cell>
          <cell r="I151">
            <v>15041.93</v>
          </cell>
          <cell r="J151">
            <v>3600</v>
          </cell>
          <cell r="K151">
            <v>0</v>
          </cell>
          <cell r="L151">
            <v>0</v>
          </cell>
          <cell r="M151">
            <v>3254.3407499999994</v>
          </cell>
          <cell r="N151">
            <v>3254.3407499999994</v>
          </cell>
          <cell r="U151">
            <v>100</v>
          </cell>
        </row>
        <row r="152">
          <cell r="B152" t="str">
            <v>C1756476 - SWINDON-INSTALL 132KVSURGE ARRE</v>
          </cell>
          <cell r="C152">
            <v>8250</v>
          </cell>
          <cell r="D152">
            <v>7500</v>
          </cell>
          <cell r="E152">
            <v>0</v>
          </cell>
          <cell r="F152">
            <v>0</v>
          </cell>
          <cell r="G152">
            <v>0</v>
          </cell>
          <cell r="H152">
            <v>7500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750</v>
          </cell>
          <cell r="N152">
            <v>750</v>
          </cell>
          <cell r="U152">
            <v>100</v>
          </cell>
        </row>
        <row r="153">
          <cell r="B153" t="str">
            <v>C1756480 - IVER GRID S/S ISOLATORS REPLACE</v>
          </cell>
          <cell r="C153">
            <v>58586.596999999994</v>
          </cell>
          <cell r="D153">
            <v>54499.16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54499.16</v>
          </cell>
          <cell r="J153">
            <v>0</v>
          </cell>
          <cell r="K153">
            <v>0</v>
          </cell>
          <cell r="L153">
            <v>0</v>
          </cell>
          <cell r="M153">
            <v>4087.4369999999999</v>
          </cell>
          <cell r="N153">
            <v>4087.4369999999999</v>
          </cell>
          <cell r="U153">
            <v>100</v>
          </cell>
        </row>
        <row r="154">
          <cell r="B154" t="str">
            <v>C1756482 - POOLE FIELD UNIT MINOR ASSET REP</v>
          </cell>
          <cell r="C154">
            <v>37935.499000000003</v>
          </cell>
          <cell r="D154">
            <v>34678.230000000003</v>
          </cell>
          <cell r="E154">
            <v>0</v>
          </cell>
          <cell r="F154">
            <v>0</v>
          </cell>
          <cell r="G154">
            <v>0</v>
          </cell>
          <cell r="H154">
            <v>520.75</v>
          </cell>
          <cell r="I154">
            <v>31298</v>
          </cell>
          <cell r="J154">
            <v>2859.48</v>
          </cell>
          <cell r="K154">
            <v>0</v>
          </cell>
          <cell r="L154">
            <v>0</v>
          </cell>
          <cell r="M154">
            <v>3257.2690000000002</v>
          </cell>
          <cell r="N154">
            <v>3257.2690000000002</v>
          </cell>
          <cell r="U154">
            <v>100</v>
          </cell>
        </row>
        <row r="155">
          <cell r="B155" t="str">
            <v>C1756485 - PETERSFINGER 33/11KV S/S</v>
          </cell>
          <cell r="C155">
            <v>14250.359</v>
          </cell>
          <cell r="D155">
            <v>12999.69</v>
          </cell>
          <cell r="E155">
            <v>0</v>
          </cell>
          <cell r="F155">
            <v>0</v>
          </cell>
          <cell r="G155">
            <v>0</v>
          </cell>
          <cell r="H155">
            <v>11027.69</v>
          </cell>
          <cell r="I155">
            <v>1972</v>
          </cell>
          <cell r="J155">
            <v>0</v>
          </cell>
          <cell r="K155">
            <v>0</v>
          </cell>
          <cell r="L155">
            <v>0</v>
          </cell>
          <cell r="M155">
            <v>1250.6689999999999</v>
          </cell>
          <cell r="N155">
            <v>1250.6689999999999</v>
          </cell>
          <cell r="P155">
            <v>100</v>
          </cell>
        </row>
        <row r="156">
          <cell r="B156" t="str">
            <v>C1756489 - CROCKERTON FIVE ASH LANE</v>
          </cell>
          <cell r="C156">
            <v>66384.612250000006</v>
          </cell>
          <cell r="D156">
            <v>61729.93</v>
          </cell>
          <cell r="E156">
            <v>0</v>
          </cell>
          <cell r="F156">
            <v>0</v>
          </cell>
          <cell r="G156">
            <v>0</v>
          </cell>
          <cell r="H156">
            <v>997.5</v>
          </cell>
          <cell r="I156">
            <v>60732.43</v>
          </cell>
          <cell r="J156">
            <v>0</v>
          </cell>
          <cell r="K156">
            <v>0</v>
          </cell>
          <cell r="L156">
            <v>0</v>
          </cell>
          <cell r="M156">
            <v>4654.6822499999998</v>
          </cell>
          <cell r="N156">
            <v>4654.6822499999998</v>
          </cell>
          <cell r="U156">
            <v>100</v>
          </cell>
        </row>
        <row r="157">
          <cell r="B157" t="str">
            <v>C1756490 - FORT WIDLEY WYMERING33KV</v>
          </cell>
          <cell r="C157">
            <v>11286.71875</v>
          </cell>
          <cell r="D157">
            <v>9774.25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6310.25</v>
          </cell>
          <cell r="J157">
            <v>3464</v>
          </cell>
          <cell r="K157">
            <v>0</v>
          </cell>
          <cell r="L157">
            <v>0</v>
          </cell>
          <cell r="M157">
            <v>1512.46875</v>
          </cell>
          <cell r="N157">
            <v>1512.46875</v>
          </cell>
          <cell r="U157">
            <v>100</v>
          </cell>
        </row>
        <row r="158">
          <cell r="B158" t="str">
            <v>C1756496 - BOURTON REPLACE SWITCHGEAR</v>
          </cell>
          <cell r="C158">
            <v>13566.703749999999</v>
          </cell>
          <cell r="D158">
            <v>12432.05</v>
          </cell>
          <cell r="E158">
            <v>0</v>
          </cell>
          <cell r="F158">
            <v>0</v>
          </cell>
          <cell r="G158">
            <v>0</v>
          </cell>
          <cell r="H158">
            <v>8090</v>
          </cell>
          <cell r="I158">
            <v>4342.05</v>
          </cell>
          <cell r="J158">
            <v>0</v>
          </cell>
          <cell r="K158">
            <v>0</v>
          </cell>
          <cell r="L158">
            <v>0</v>
          </cell>
          <cell r="M158">
            <v>1134.6537499999999</v>
          </cell>
          <cell r="N158">
            <v>1134.6537499999999</v>
          </cell>
          <cell r="W158">
            <v>100</v>
          </cell>
        </row>
        <row r="159">
          <cell r="B159" t="str">
            <v>C1756497 - CULHAM-11KV S/G &amp; TRANSF.REPLAC.</v>
          </cell>
          <cell r="C159">
            <v>346.5</v>
          </cell>
          <cell r="D159">
            <v>315</v>
          </cell>
          <cell r="E159">
            <v>0</v>
          </cell>
          <cell r="F159">
            <v>0</v>
          </cell>
          <cell r="G159">
            <v>0</v>
          </cell>
          <cell r="H159">
            <v>315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31.5</v>
          </cell>
          <cell r="N159">
            <v>31.5</v>
          </cell>
          <cell r="U159">
            <v>100</v>
          </cell>
        </row>
        <row r="160">
          <cell r="B160" t="str">
            <v>C1756499 - HURTSBOURNE TARRANT 33/11KV S/S</v>
          </cell>
          <cell r="C160">
            <v>6466.375</v>
          </cell>
          <cell r="D160">
            <v>5887.5</v>
          </cell>
          <cell r="E160">
            <v>0</v>
          </cell>
          <cell r="F160">
            <v>0</v>
          </cell>
          <cell r="G160">
            <v>0</v>
          </cell>
          <cell r="H160">
            <v>5492.5</v>
          </cell>
          <cell r="I160">
            <v>395</v>
          </cell>
          <cell r="J160">
            <v>0</v>
          </cell>
          <cell r="K160">
            <v>0</v>
          </cell>
          <cell r="L160">
            <v>0</v>
          </cell>
          <cell r="M160">
            <v>578.875</v>
          </cell>
          <cell r="N160">
            <v>578.875</v>
          </cell>
          <cell r="U160">
            <v>80</v>
          </cell>
          <cell r="W160">
            <v>20</v>
          </cell>
        </row>
        <row r="161">
          <cell r="B161" t="str">
            <v>C1756500 - GABLE END 33/11KV SUBSTATION</v>
          </cell>
          <cell r="C161">
            <v>53363.927750000003</v>
          </cell>
          <cell r="D161">
            <v>49068.36</v>
          </cell>
          <cell r="E161">
            <v>227.99</v>
          </cell>
          <cell r="F161">
            <v>227.99</v>
          </cell>
          <cell r="G161">
            <v>0</v>
          </cell>
          <cell r="H161">
            <v>16182</v>
          </cell>
          <cell r="I161">
            <v>32658.37</v>
          </cell>
          <cell r="J161">
            <v>0</v>
          </cell>
          <cell r="K161">
            <v>0</v>
          </cell>
          <cell r="L161">
            <v>0</v>
          </cell>
          <cell r="M161">
            <v>4295.5677500000002</v>
          </cell>
          <cell r="N161">
            <v>4295.5677500000002</v>
          </cell>
          <cell r="U161">
            <v>100</v>
          </cell>
        </row>
        <row r="162">
          <cell r="B162" t="str">
            <v>C1756503 - UNION ST-11KV SWITCHGEAR REPLAC.</v>
          </cell>
          <cell r="C162">
            <v>561.803</v>
          </cell>
          <cell r="D162">
            <v>510.73</v>
          </cell>
          <cell r="E162">
            <v>0</v>
          </cell>
          <cell r="F162">
            <v>0</v>
          </cell>
          <cell r="G162">
            <v>0</v>
          </cell>
          <cell r="H162">
            <v>510.73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51.073</v>
          </cell>
          <cell r="N162">
            <v>51.073</v>
          </cell>
          <cell r="U162">
            <v>70</v>
          </cell>
          <cell r="W162">
            <v>30</v>
          </cell>
        </row>
        <row r="163">
          <cell r="B163" t="str">
            <v>C1756505 - WINCANTON REPLACE SWITCHGEAR</v>
          </cell>
          <cell r="C163">
            <v>9533.25</v>
          </cell>
          <cell r="D163">
            <v>8682.5</v>
          </cell>
          <cell r="E163">
            <v>0</v>
          </cell>
          <cell r="F163">
            <v>0</v>
          </cell>
          <cell r="G163">
            <v>0</v>
          </cell>
          <cell r="H163">
            <v>7982.5</v>
          </cell>
          <cell r="I163">
            <v>700</v>
          </cell>
          <cell r="J163">
            <v>0</v>
          </cell>
          <cell r="K163">
            <v>0</v>
          </cell>
          <cell r="L163">
            <v>0</v>
          </cell>
          <cell r="M163">
            <v>850.75</v>
          </cell>
          <cell r="N163">
            <v>850.75</v>
          </cell>
          <cell r="W163">
            <v>100</v>
          </cell>
        </row>
        <row r="164">
          <cell r="B164" t="str">
            <v>C1756506 - THE OLD DOCKS S/S NEPTUNE WAY</v>
          </cell>
          <cell r="C164">
            <v>-550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-22000</v>
          </cell>
          <cell r="I164">
            <v>22000</v>
          </cell>
          <cell r="J164">
            <v>0</v>
          </cell>
          <cell r="K164">
            <v>0</v>
          </cell>
          <cell r="L164">
            <v>0</v>
          </cell>
          <cell r="M164">
            <v>-550</v>
          </cell>
          <cell r="N164">
            <v>-550</v>
          </cell>
          <cell r="AC164">
            <v>100</v>
          </cell>
        </row>
        <row r="165">
          <cell r="B165" t="str">
            <v>C1756507 - NEWPORT 33/11KV S/S LANE LONDON</v>
          </cell>
          <cell r="C165">
            <v>8976.25</v>
          </cell>
          <cell r="D165">
            <v>8350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8350</v>
          </cell>
          <cell r="J165">
            <v>0</v>
          </cell>
          <cell r="K165">
            <v>0</v>
          </cell>
          <cell r="L165">
            <v>0</v>
          </cell>
          <cell r="M165">
            <v>626.25</v>
          </cell>
          <cell r="N165">
            <v>626.25</v>
          </cell>
          <cell r="U165">
            <v>100</v>
          </cell>
        </row>
        <row r="166">
          <cell r="B166" t="str">
            <v>C1756510 - 11KV NEUTRAL EARTHINGRESISTOR</v>
          </cell>
          <cell r="C166">
            <v>70488.624250000008</v>
          </cell>
          <cell r="D166">
            <v>60320.27</v>
          </cell>
          <cell r="E166">
            <v>4074.32</v>
          </cell>
          <cell r="F166">
            <v>3610.06</v>
          </cell>
          <cell r="G166">
            <v>464.26</v>
          </cell>
          <cell r="H166">
            <v>36734.550000000003</v>
          </cell>
          <cell r="I166">
            <v>15257.07</v>
          </cell>
          <cell r="J166">
            <v>4254.33</v>
          </cell>
          <cell r="K166">
            <v>0</v>
          </cell>
          <cell r="L166">
            <v>0</v>
          </cell>
          <cell r="M166">
            <v>10168.35425</v>
          </cell>
          <cell r="N166">
            <v>10168.35425</v>
          </cell>
          <cell r="U166">
            <v>100</v>
          </cell>
        </row>
        <row r="167">
          <cell r="B167" t="str">
            <v>C1756515 - NEWBURY FIELD UNIT MINOR ASS REP</v>
          </cell>
          <cell r="C167">
            <v>27614.373</v>
          </cell>
          <cell r="D167">
            <v>25155.68</v>
          </cell>
          <cell r="E167">
            <v>0</v>
          </cell>
          <cell r="F167">
            <v>0</v>
          </cell>
          <cell r="G167">
            <v>0</v>
          </cell>
          <cell r="H167">
            <v>22880.68</v>
          </cell>
          <cell r="I167">
            <v>2275</v>
          </cell>
          <cell r="J167">
            <v>0</v>
          </cell>
          <cell r="K167">
            <v>0</v>
          </cell>
          <cell r="L167">
            <v>0</v>
          </cell>
          <cell r="M167">
            <v>2458.6930000000002</v>
          </cell>
          <cell r="N167">
            <v>2458.6930000000002</v>
          </cell>
          <cell r="U167">
            <v>100</v>
          </cell>
        </row>
        <row r="168">
          <cell r="B168" t="str">
            <v>C1756516 - SLOUGH FIELD UNIT MINOR ASS REPL</v>
          </cell>
          <cell r="C168">
            <v>24764.185000000001</v>
          </cell>
          <cell r="D168">
            <v>21248</v>
          </cell>
          <cell r="E168">
            <v>0</v>
          </cell>
          <cell r="F168">
            <v>0</v>
          </cell>
          <cell r="G168">
            <v>0</v>
          </cell>
          <cell r="H168">
            <v>8892.2000000000007</v>
          </cell>
          <cell r="I168">
            <v>4799</v>
          </cell>
          <cell r="J168">
            <v>7556.8</v>
          </cell>
          <cell r="K168">
            <v>0</v>
          </cell>
          <cell r="L168">
            <v>0</v>
          </cell>
          <cell r="M168">
            <v>3516.1849999999999</v>
          </cell>
          <cell r="N168">
            <v>3516.1849999999999</v>
          </cell>
          <cell r="U168">
            <v>100</v>
          </cell>
        </row>
        <row r="169">
          <cell r="B169" t="str">
            <v>C1756517 - PORTSMOUTH FIELD UNITMINOR ASSE</v>
          </cell>
          <cell r="C169">
            <v>12015.063</v>
          </cell>
          <cell r="D169">
            <v>11155.83</v>
          </cell>
          <cell r="E169">
            <v>0</v>
          </cell>
          <cell r="F169">
            <v>0</v>
          </cell>
          <cell r="G169">
            <v>0</v>
          </cell>
          <cell r="H169">
            <v>901.83</v>
          </cell>
          <cell r="I169">
            <v>10254</v>
          </cell>
          <cell r="J169">
            <v>0</v>
          </cell>
          <cell r="K169">
            <v>0</v>
          </cell>
          <cell r="L169">
            <v>0</v>
          </cell>
          <cell r="M169">
            <v>859.23299999999995</v>
          </cell>
          <cell r="N169">
            <v>859.23299999999995</v>
          </cell>
          <cell r="U169">
            <v>100</v>
          </cell>
        </row>
        <row r="170">
          <cell r="B170" t="str">
            <v>C1756518 - DMPS OVER L/UNIT MINOR ASS REPLA</v>
          </cell>
          <cell r="C170">
            <v>1227.0550000000001</v>
          </cell>
          <cell r="D170">
            <v>615.35</v>
          </cell>
          <cell r="E170">
            <v>611.29999999999995</v>
          </cell>
          <cell r="F170">
            <v>0</v>
          </cell>
          <cell r="G170">
            <v>611.29999999999995</v>
          </cell>
          <cell r="H170">
            <v>4.05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611.70500000000004</v>
          </cell>
          <cell r="N170">
            <v>611.70500000000004</v>
          </cell>
          <cell r="U170">
            <v>100</v>
          </cell>
        </row>
        <row r="171">
          <cell r="B171" t="str">
            <v>C1756520 - MAJOR PROJECT GC ENGINEERS 09/10</v>
          </cell>
          <cell r="C171">
            <v>106392.94100000001</v>
          </cell>
          <cell r="D171">
            <v>91480.02</v>
          </cell>
          <cell r="E171">
            <v>0</v>
          </cell>
          <cell r="F171">
            <v>0</v>
          </cell>
          <cell r="G171">
            <v>0</v>
          </cell>
          <cell r="H171">
            <v>55719.8</v>
          </cell>
          <cell r="I171">
            <v>6165</v>
          </cell>
          <cell r="J171">
            <v>29595.22</v>
          </cell>
          <cell r="K171">
            <v>0</v>
          </cell>
          <cell r="L171">
            <v>0</v>
          </cell>
          <cell r="M171">
            <v>14912.921000000002</v>
          </cell>
          <cell r="N171">
            <v>14912.921000000002</v>
          </cell>
          <cell r="R171">
            <v>100</v>
          </cell>
        </row>
        <row r="172">
          <cell r="B172" t="str">
            <v>C1756524 - LOVEDEAN-CHICHESTER LA-132KV REP</v>
          </cell>
          <cell r="C172">
            <v>113154.54425000001</v>
          </cell>
          <cell r="D172">
            <v>103866.52</v>
          </cell>
          <cell r="E172">
            <v>0</v>
          </cell>
          <cell r="F172">
            <v>0</v>
          </cell>
          <cell r="G172">
            <v>0</v>
          </cell>
          <cell r="H172">
            <v>59921.41</v>
          </cell>
          <cell r="I172">
            <v>43945.11</v>
          </cell>
          <cell r="J172">
            <v>0</v>
          </cell>
          <cell r="K172">
            <v>0</v>
          </cell>
          <cell r="L172">
            <v>0</v>
          </cell>
          <cell r="M172">
            <v>9288.0242500000004</v>
          </cell>
          <cell r="N172">
            <v>9288.0242500000004</v>
          </cell>
          <cell r="U172">
            <v>100</v>
          </cell>
        </row>
        <row r="173">
          <cell r="B173" t="str">
            <v>C1756525 - FAREHAM BUSBARS C2T6A&amp;B</v>
          </cell>
          <cell r="C173">
            <v>20958.726750000002</v>
          </cell>
          <cell r="D173">
            <v>19496.490000000002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19496.490000000002</v>
          </cell>
          <cell r="J173">
            <v>0</v>
          </cell>
          <cell r="K173">
            <v>0</v>
          </cell>
          <cell r="L173">
            <v>0</v>
          </cell>
          <cell r="M173">
            <v>1462.23675</v>
          </cell>
          <cell r="N173">
            <v>1462.23675</v>
          </cell>
          <cell r="U173">
            <v>100</v>
          </cell>
        </row>
        <row r="174">
          <cell r="B174" t="str">
            <v>C1756527 - AXMINSTER-YEOVIL 132KV O/H LINE</v>
          </cell>
          <cell r="C174">
            <v>2019.2154999999998</v>
          </cell>
          <cell r="D174">
            <v>1878.34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1878.34</v>
          </cell>
          <cell r="J174">
            <v>0</v>
          </cell>
          <cell r="K174">
            <v>0</v>
          </cell>
          <cell r="L174">
            <v>0</v>
          </cell>
          <cell r="M174">
            <v>140.87549999999999</v>
          </cell>
          <cell r="N174">
            <v>140.87549999999999</v>
          </cell>
          <cell r="S174">
            <v>100</v>
          </cell>
        </row>
        <row r="175">
          <cell r="B175" t="str">
            <v>C1756529 - CIVIL WORKS AT VARIOUS S/S SITES</v>
          </cell>
          <cell r="C175">
            <v>2986.5250000000001</v>
          </cell>
          <cell r="D175">
            <v>3247</v>
          </cell>
          <cell r="E175">
            <v>0</v>
          </cell>
          <cell r="F175">
            <v>0</v>
          </cell>
          <cell r="G175">
            <v>0</v>
          </cell>
          <cell r="H175">
            <v>-20160</v>
          </cell>
          <cell r="I175">
            <v>23407</v>
          </cell>
          <cell r="J175">
            <v>0</v>
          </cell>
          <cell r="K175">
            <v>0</v>
          </cell>
          <cell r="L175">
            <v>0</v>
          </cell>
          <cell r="M175">
            <v>-260.47500000000002</v>
          </cell>
          <cell r="N175">
            <v>-260.47500000000002</v>
          </cell>
          <cell r="W175">
            <v>100</v>
          </cell>
        </row>
        <row r="176">
          <cell r="B176" t="str">
            <v>C1756531 - FAWLEY SOUTH 132/11KVSUBSTATION</v>
          </cell>
          <cell r="C176">
            <v>210098.52475000001</v>
          </cell>
          <cell r="D176">
            <v>192697.33</v>
          </cell>
          <cell r="E176">
            <v>0</v>
          </cell>
          <cell r="F176">
            <v>0</v>
          </cell>
          <cell r="G176">
            <v>0</v>
          </cell>
          <cell r="H176">
            <v>99955.8</v>
          </cell>
          <cell r="I176">
            <v>90741.53</v>
          </cell>
          <cell r="J176">
            <v>2000</v>
          </cell>
          <cell r="K176">
            <v>0</v>
          </cell>
          <cell r="L176">
            <v>0</v>
          </cell>
          <cell r="M176">
            <v>17401.194749999999</v>
          </cell>
          <cell r="N176">
            <v>17401.194749999999</v>
          </cell>
          <cell r="Q176">
            <v>0.5</v>
          </cell>
          <cell r="U176">
            <v>50</v>
          </cell>
          <cell r="W176">
            <v>49.5</v>
          </cell>
        </row>
        <row r="177">
          <cell r="B177" t="str">
            <v>C1756534 - 132KV TEMPORARY MASTS</v>
          </cell>
          <cell r="C177">
            <v>58966.6</v>
          </cell>
          <cell r="D177">
            <v>53606</v>
          </cell>
          <cell r="E177">
            <v>0</v>
          </cell>
          <cell r="F177">
            <v>0</v>
          </cell>
          <cell r="G177">
            <v>0</v>
          </cell>
          <cell r="H177">
            <v>53606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5360.6</v>
          </cell>
          <cell r="N177">
            <v>5360.6</v>
          </cell>
          <cell r="U177">
            <v>100</v>
          </cell>
        </row>
        <row r="178">
          <cell r="B178" t="str">
            <v>C1756535 - MPG CONTRACT ENGINEERS 2009/10</v>
          </cell>
          <cell r="C178">
            <v>118416.07699999999</v>
          </cell>
          <cell r="D178">
            <v>109198.92</v>
          </cell>
          <cell r="E178">
            <v>-20684.349999999999</v>
          </cell>
          <cell r="F178">
            <v>0</v>
          </cell>
          <cell r="G178">
            <v>-20684.349999999999</v>
          </cell>
          <cell r="H178">
            <v>45317.37</v>
          </cell>
          <cell r="I178">
            <v>0</v>
          </cell>
          <cell r="J178">
            <v>0</v>
          </cell>
          <cell r="K178">
            <v>84565.9</v>
          </cell>
          <cell r="L178">
            <v>0</v>
          </cell>
          <cell r="M178">
            <v>9217.1569999999992</v>
          </cell>
          <cell r="N178">
            <v>9217.1569999999992</v>
          </cell>
          <cell r="R178">
            <v>100</v>
          </cell>
        </row>
        <row r="179">
          <cell r="B179" t="str">
            <v>C1756536 - COWES-FAWLEY -132KV CABLE REPAIR</v>
          </cell>
          <cell r="C179">
            <v>7308.2047499999999</v>
          </cell>
          <cell r="D179">
            <v>6798.33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6798.33</v>
          </cell>
          <cell r="J179">
            <v>0</v>
          </cell>
          <cell r="K179">
            <v>0</v>
          </cell>
          <cell r="L179">
            <v>0</v>
          </cell>
          <cell r="M179">
            <v>509.87474999999995</v>
          </cell>
          <cell r="N179">
            <v>509.87474999999995</v>
          </cell>
          <cell r="U179">
            <v>100</v>
          </cell>
        </row>
        <row r="180">
          <cell r="B180" t="str">
            <v>C1756537 - IVER-HILLINGDON NO.1 66KV CABLE</v>
          </cell>
          <cell r="C180">
            <v>54813.605000000003</v>
          </cell>
          <cell r="D180">
            <v>50989.4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50989.4</v>
          </cell>
          <cell r="J180">
            <v>0</v>
          </cell>
          <cell r="K180">
            <v>0</v>
          </cell>
          <cell r="L180">
            <v>0</v>
          </cell>
          <cell r="M180">
            <v>3824.2049999999999</v>
          </cell>
          <cell r="N180">
            <v>3824.2049999999999</v>
          </cell>
          <cell r="U180">
            <v>100</v>
          </cell>
        </row>
        <row r="181">
          <cell r="B181" t="str">
            <v>C1756539 - POOLE WAREHAM FFC FAULT</v>
          </cell>
          <cell r="C181">
            <v>8840.3700000000008</v>
          </cell>
          <cell r="D181">
            <v>8223.6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8223.6</v>
          </cell>
          <cell r="J181">
            <v>0</v>
          </cell>
          <cell r="K181">
            <v>0</v>
          </cell>
          <cell r="L181">
            <v>0</v>
          </cell>
          <cell r="M181">
            <v>616.77</v>
          </cell>
          <cell r="N181">
            <v>616.77</v>
          </cell>
          <cell r="U181">
            <v>100</v>
          </cell>
        </row>
        <row r="182">
          <cell r="B182" t="str">
            <v>C1756540 - WINFRITH HEATH/BOVINGTON</v>
          </cell>
          <cell r="C182">
            <v>11346.1</v>
          </cell>
          <cell r="D182">
            <v>10350</v>
          </cell>
          <cell r="E182">
            <v>0</v>
          </cell>
          <cell r="F182">
            <v>0</v>
          </cell>
          <cell r="G182">
            <v>0</v>
          </cell>
          <cell r="H182">
            <v>8794</v>
          </cell>
          <cell r="I182">
            <v>1556</v>
          </cell>
          <cell r="J182">
            <v>0</v>
          </cell>
          <cell r="K182">
            <v>0</v>
          </cell>
          <cell r="L182">
            <v>0</v>
          </cell>
          <cell r="M182">
            <v>996.1</v>
          </cell>
          <cell r="N182">
            <v>996.1</v>
          </cell>
          <cell r="S182">
            <v>100</v>
          </cell>
        </row>
        <row r="183">
          <cell r="B183" t="str">
            <v>C1756541 - CHISELDON 33/11KV S/S</v>
          </cell>
          <cell r="C183">
            <v>4650.04</v>
          </cell>
          <cell r="D183">
            <v>338.61999999999898</v>
          </cell>
          <cell r="E183">
            <v>338.62</v>
          </cell>
          <cell r="F183">
            <v>0</v>
          </cell>
          <cell r="G183">
            <v>338.62</v>
          </cell>
          <cell r="H183">
            <v>-19864</v>
          </cell>
          <cell r="I183">
            <v>0</v>
          </cell>
          <cell r="J183">
            <v>19864</v>
          </cell>
          <cell r="K183">
            <v>0</v>
          </cell>
          <cell r="L183">
            <v>0</v>
          </cell>
          <cell r="M183">
            <v>4311.42</v>
          </cell>
          <cell r="N183">
            <v>4311.42</v>
          </cell>
          <cell r="U183">
            <v>80</v>
          </cell>
          <cell r="W183">
            <v>20</v>
          </cell>
        </row>
        <row r="184">
          <cell r="B184" t="str">
            <v>C1756542 - SYSTEM PROTECTION WORKSHOP</v>
          </cell>
          <cell r="C184">
            <v>3316.2595000000001</v>
          </cell>
          <cell r="D184">
            <v>3034.18</v>
          </cell>
          <cell r="E184">
            <v>0</v>
          </cell>
          <cell r="F184">
            <v>0</v>
          </cell>
          <cell r="G184">
            <v>0</v>
          </cell>
          <cell r="H184">
            <v>2180.64</v>
          </cell>
          <cell r="I184">
            <v>853.54</v>
          </cell>
          <cell r="J184">
            <v>0</v>
          </cell>
          <cell r="K184">
            <v>0</v>
          </cell>
          <cell r="L184">
            <v>0</v>
          </cell>
          <cell r="M184">
            <v>282.0795</v>
          </cell>
          <cell r="N184">
            <v>282.0795</v>
          </cell>
          <cell r="U184">
            <v>100</v>
          </cell>
        </row>
        <row r="185">
          <cell r="B185" t="str">
            <v>C1756544 - READING - READING TOWN 132KV</v>
          </cell>
          <cell r="C185">
            <v>270261.57</v>
          </cell>
          <cell r="D185">
            <v>245628.09</v>
          </cell>
          <cell r="E185">
            <v>5120.32</v>
          </cell>
          <cell r="F185">
            <v>0</v>
          </cell>
          <cell r="G185">
            <v>5120.32</v>
          </cell>
          <cell r="H185">
            <v>59003.09</v>
          </cell>
          <cell r="I185">
            <v>181504.68</v>
          </cell>
          <cell r="J185">
            <v>0</v>
          </cell>
          <cell r="K185">
            <v>0</v>
          </cell>
          <cell r="L185">
            <v>0</v>
          </cell>
          <cell r="M185">
            <v>24633.48</v>
          </cell>
          <cell r="N185">
            <v>24633.48</v>
          </cell>
          <cell r="U185">
            <v>100</v>
          </cell>
        </row>
        <row r="186">
          <cell r="B186" t="str">
            <v>C1756545 - UNIVERSITY PK S/S OXFORD</v>
          </cell>
          <cell r="C186">
            <v>55020.65</v>
          </cell>
          <cell r="D186">
            <v>51182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51182</v>
          </cell>
          <cell r="J186">
            <v>0</v>
          </cell>
          <cell r="K186">
            <v>0</v>
          </cell>
          <cell r="L186">
            <v>0</v>
          </cell>
          <cell r="M186">
            <v>3838.65</v>
          </cell>
          <cell r="N186">
            <v>3838.65</v>
          </cell>
          <cell r="AC186">
            <v>100</v>
          </cell>
        </row>
        <row r="187">
          <cell r="B187" t="str">
            <v>C1756546 - OSNEY TO RED LION SQ OXFORD</v>
          </cell>
          <cell r="C187">
            <v>52137.5</v>
          </cell>
          <cell r="D187">
            <v>48500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48500</v>
          </cell>
          <cell r="J187">
            <v>0</v>
          </cell>
          <cell r="K187">
            <v>0</v>
          </cell>
          <cell r="L187">
            <v>0</v>
          </cell>
          <cell r="M187">
            <v>3637.5</v>
          </cell>
          <cell r="N187">
            <v>3637.5</v>
          </cell>
          <cell r="AC187">
            <v>100</v>
          </cell>
        </row>
        <row r="188">
          <cell r="B188" t="str">
            <v>C1756548 - LOCKLEY SUB STN 132KVSEAL ENDS</v>
          </cell>
          <cell r="C188">
            <v>1791.3254999999849</v>
          </cell>
          <cell r="D188">
            <v>5242.8299999999872</v>
          </cell>
          <cell r="E188">
            <v>279.08999999999997</v>
          </cell>
          <cell r="F188">
            <v>279.08999999999997</v>
          </cell>
          <cell r="G188">
            <v>0</v>
          </cell>
          <cell r="H188">
            <v>-164115</v>
          </cell>
          <cell r="I188">
            <v>169078.74</v>
          </cell>
          <cell r="J188">
            <v>0</v>
          </cell>
          <cell r="K188">
            <v>0</v>
          </cell>
          <cell r="L188">
            <v>0</v>
          </cell>
          <cell r="M188">
            <v>-3451.5045000000023</v>
          </cell>
          <cell r="N188">
            <v>-3451.5045000000023</v>
          </cell>
          <cell r="U188">
            <v>100</v>
          </cell>
        </row>
        <row r="189">
          <cell r="B189" t="str">
            <v>C1756550 - BOURNEMOUTH 132/33KV S/STATION</v>
          </cell>
          <cell r="C189">
            <v>393332.34</v>
          </cell>
          <cell r="D189">
            <v>364913.96</v>
          </cell>
          <cell r="E189">
            <v>531.89</v>
          </cell>
          <cell r="F189">
            <v>531.89</v>
          </cell>
          <cell r="G189">
            <v>0</v>
          </cell>
          <cell r="H189">
            <v>22313.39</v>
          </cell>
          <cell r="I189">
            <v>342068.68</v>
          </cell>
          <cell r="J189">
            <v>0</v>
          </cell>
          <cell r="K189">
            <v>0</v>
          </cell>
          <cell r="L189">
            <v>0</v>
          </cell>
          <cell r="M189">
            <v>28418.38</v>
          </cell>
          <cell r="N189">
            <v>28418.38</v>
          </cell>
          <cell r="V189">
            <v>100</v>
          </cell>
        </row>
        <row r="190">
          <cell r="B190" t="str">
            <v>C1756553 - MARCHWOOD 132/11KV SUBSTATION</v>
          </cell>
          <cell r="C190">
            <v>123505.675</v>
          </cell>
          <cell r="D190">
            <v>114889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114889</v>
          </cell>
          <cell r="J190">
            <v>0</v>
          </cell>
          <cell r="K190">
            <v>0</v>
          </cell>
          <cell r="L190">
            <v>0</v>
          </cell>
          <cell r="M190">
            <v>8616.6749999999993</v>
          </cell>
          <cell r="N190">
            <v>8616.6749999999993</v>
          </cell>
          <cell r="AC190">
            <v>100</v>
          </cell>
        </row>
        <row r="191">
          <cell r="B191" t="str">
            <v>C1756555 - EAST BEDFONT TO LALEHAM</v>
          </cell>
          <cell r="C191">
            <v>61190.138249999996</v>
          </cell>
          <cell r="D191">
            <v>56525.71</v>
          </cell>
          <cell r="E191">
            <v>0</v>
          </cell>
          <cell r="F191">
            <v>0</v>
          </cell>
          <cell r="G191">
            <v>0</v>
          </cell>
          <cell r="H191">
            <v>17000</v>
          </cell>
          <cell r="I191">
            <v>39525.71</v>
          </cell>
          <cell r="J191">
            <v>0</v>
          </cell>
          <cell r="K191">
            <v>0</v>
          </cell>
          <cell r="L191">
            <v>0</v>
          </cell>
          <cell r="M191">
            <v>4664.4282499999999</v>
          </cell>
          <cell r="N191">
            <v>4664.4282499999999</v>
          </cell>
          <cell r="U191">
            <v>100</v>
          </cell>
        </row>
        <row r="192">
          <cell r="B192" t="str">
            <v>C1756556 - DISSOLVED GAS ANALYSIS VARIOUS</v>
          </cell>
          <cell r="C192">
            <v>48895.925000000003</v>
          </cell>
          <cell r="D192">
            <v>45019</v>
          </cell>
          <cell r="E192">
            <v>0</v>
          </cell>
          <cell r="F192">
            <v>0</v>
          </cell>
          <cell r="G192">
            <v>0</v>
          </cell>
          <cell r="H192">
            <v>20020</v>
          </cell>
          <cell r="I192">
            <v>24999</v>
          </cell>
          <cell r="J192">
            <v>0</v>
          </cell>
          <cell r="K192">
            <v>0</v>
          </cell>
          <cell r="L192">
            <v>0</v>
          </cell>
          <cell r="M192">
            <v>3876.9250000000002</v>
          </cell>
          <cell r="N192">
            <v>3876.9250000000002</v>
          </cell>
          <cell r="U192">
            <v>100</v>
          </cell>
        </row>
        <row r="193">
          <cell r="B193" t="str">
            <v>C1756557 - WARFIELD TFORMER ISOLATOR C1H5</v>
          </cell>
          <cell r="C193">
            <v>9843.3097500000003</v>
          </cell>
          <cell r="D193">
            <v>9117.73</v>
          </cell>
          <cell r="E193">
            <v>0</v>
          </cell>
          <cell r="F193">
            <v>0</v>
          </cell>
          <cell r="G193">
            <v>0</v>
          </cell>
          <cell r="H193">
            <v>1670</v>
          </cell>
          <cell r="I193">
            <v>7447.73</v>
          </cell>
          <cell r="J193">
            <v>0</v>
          </cell>
          <cell r="K193">
            <v>0</v>
          </cell>
          <cell r="L193">
            <v>0</v>
          </cell>
          <cell r="M193">
            <v>725.57974999999999</v>
          </cell>
          <cell r="N193">
            <v>725.57974999999999</v>
          </cell>
          <cell r="U193">
            <v>100</v>
          </cell>
        </row>
        <row r="194">
          <cell r="B194" t="str">
            <v>C1756558 - IVER NORTH HYDE NO 4 66KV FAULT</v>
          </cell>
          <cell r="C194">
            <v>56910.68275</v>
          </cell>
          <cell r="D194">
            <v>52940.17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52940.17</v>
          </cell>
          <cell r="J194">
            <v>0</v>
          </cell>
          <cell r="K194">
            <v>0</v>
          </cell>
          <cell r="L194">
            <v>0</v>
          </cell>
          <cell r="M194">
            <v>3970.5127499999999</v>
          </cell>
          <cell r="N194">
            <v>3970.5127499999999</v>
          </cell>
          <cell r="U194">
            <v>100</v>
          </cell>
        </row>
        <row r="195">
          <cell r="B195" t="str">
            <v>C1756559 - EALING B3MTA TRANSFORMER FAULT</v>
          </cell>
          <cell r="C195">
            <v>39213.936000000002</v>
          </cell>
          <cell r="D195">
            <v>36478.080000000002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36478.080000000002</v>
          </cell>
          <cell r="J195">
            <v>0</v>
          </cell>
          <cell r="K195">
            <v>0</v>
          </cell>
          <cell r="L195">
            <v>0</v>
          </cell>
          <cell r="M195">
            <v>2735.8560000000002</v>
          </cell>
          <cell r="N195">
            <v>2735.8560000000002</v>
          </cell>
          <cell r="U195">
            <v>100</v>
          </cell>
        </row>
        <row r="196">
          <cell r="B196" t="str">
            <v>C1756561 - HOLLYCOMBE 132KV OIL LEAK</v>
          </cell>
          <cell r="C196">
            <v>16658.863249999999</v>
          </cell>
          <cell r="D196">
            <v>14879.08</v>
          </cell>
          <cell r="E196">
            <v>700.64</v>
          </cell>
          <cell r="F196">
            <v>0</v>
          </cell>
          <cell r="G196">
            <v>700.64</v>
          </cell>
          <cell r="H196">
            <v>630.41</v>
          </cell>
          <cell r="I196">
            <v>13548.03</v>
          </cell>
          <cell r="J196">
            <v>0</v>
          </cell>
          <cell r="K196">
            <v>0</v>
          </cell>
          <cell r="L196">
            <v>0</v>
          </cell>
          <cell r="M196">
            <v>1779.78325</v>
          </cell>
          <cell r="N196">
            <v>1779.78325</v>
          </cell>
          <cell r="U196">
            <v>100</v>
          </cell>
        </row>
        <row r="197">
          <cell r="B197" t="str">
            <v>C1756562 - CIVIL REFURB WORKS VARIOUS S/S</v>
          </cell>
          <cell r="C197">
            <v>105096.70675000001</v>
          </cell>
          <cell r="D197">
            <v>96287.1</v>
          </cell>
          <cell r="E197">
            <v>0</v>
          </cell>
          <cell r="F197">
            <v>0</v>
          </cell>
          <cell r="G197">
            <v>0</v>
          </cell>
          <cell r="H197">
            <v>61857.97</v>
          </cell>
          <cell r="I197">
            <v>34244.129999999997</v>
          </cell>
          <cell r="J197">
            <v>185</v>
          </cell>
          <cell r="K197">
            <v>0</v>
          </cell>
          <cell r="L197">
            <v>0</v>
          </cell>
          <cell r="M197">
            <v>8809.606749999999</v>
          </cell>
          <cell r="N197">
            <v>8809.606749999999</v>
          </cell>
          <cell r="W197">
            <v>100</v>
          </cell>
        </row>
        <row r="198">
          <cell r="B198" t="str">
            <v>C1756563 - PORTSMOUTH MINOR ASSETS</v>
          </cell>
          <cell r="C198">
            <v>73033.902250000014</v>
          </cell>
          <cell r="D198">
            <v>66598.759999999995</v>
          </cell>
          <cell r="E198">
            <v>0</v>
          </cell>
          <cell r="F198">
            <v>0</v>
          </cell>
          <cell r="G198">
            <v>0</v>
          </cell>
          <cell r="H198">
            <v>22413.47</v>
          </cell>
          <cell r="I198">
            <v>40274.629999999997</v>
          </cell>
          <cell r="J198">
            <v>3910.66</v>
          </cell>
          <cell r="K198">
            <v>0</v>
          </cell>
          <cell r="L198">
            <v>0</v>
          </cell>
          <cell r="M198">
            <v>6435.142249999999</v>
          </cell>
          <cell r="N198">
            <v>6435.142249999999</v>
          </cell>
          <cell r="U198">
            <v>100</v>
          </cell>
        </row>
        <row r="199">
          <cell r="B199" t="str">
            <v>C1756564 - TOOLS MJR PROJ SOUTH</v>
          </cell>
          <cell r="C199">
            <v>74285.228000000003</v>
          </cell>
          <cell r="D199">
            <v>67569.98</v>
          </cell>
          <cell r="E199">
            <v>0</v>
          </cell>
          <cell r="F199">
            <v>0</v>
          </cell>
          <cell r="G199">
            <v>0</v>
          </cell>
          <cell r="H199">
            <v>65899.98</v>
          </cell>
          <cell r="I199">
            <v>1670</v>
          </cell>
          <cell r="J199">
            <v>0</v>
          </cell>
          <cell r="K199">
            <v>0</v>
          </cell>
          <cell r="L199">
            <v>0</v>
          </cell>
          <cell r="M199">
            <v>6715.2479999999996</v>
          </cell>
          <cell r="N199">
            <v>6715.2479999999996</v>
          </cell>
          <cell r="AC199">
            <v>100</v>
          </cell>
        </row>
        <row r="200">
          <cell r="B200" t="str">
            <v>C1756565 - NEWBURY MINOR ASSETS</v>
          </cell>
          <cell r="C200">
            <v>109556.53400000001</v>
          </cell>
          <cell r="D200">
            <v>92177.82</v>
          </cell>
          <cell r="E200">
            <v>6895.02</v>
          </cell>
          <cell r="F200">
            <v>6895.02</v>
          </cell>
          <cell r="G200">
            <v>0</v>
          </cell>
          <cell r="H200">
            <v>44514.86</v>
          </cell>
          <cell r="I200">
            <v>27547.439999999999</v>
          </cell>
          <cell r="J200">
            <v>13220.5</v>
          </cell>
          <cell r="K200">
            <v>0</v>
          </cell>
          <cell r="L200">
            <v>0</v>
          </cell>
          <cell r="M200">
            <v>17378.714</v>
          </cell>
          <cell r="N200">
            <v>17378.714</v>
          </cell>
          <cell r="U200">
            <v>100</v>
          </cell>
        </row>
        <row r="201">
          <cell r="B201" t="str">
            <v>C1756566 - MJPR GP CONTRACT ENGINEERS 10/11</v>
          </cell>
          <cell r="C201">
            <v>699428.554</v>
          </cell>
          <cell r="D201">
            <v>631882.1</v>
          </cell>
          <cell r="E201">
            <v>0</v>
          </cell>
          <cell r="F201">
            <v>0</v>
          </cell>
          <cell r="G201">
            <v>0</v>
          </cell>
          <cell r="H201">
            <v>541938.38</v>
          </cell>
          <cell r="I201">
            <v>60580</v>
          </cell>
          <cell r="J201">
            <v>29363.72</v>
          </cell>
          <cell r="K201">
            <v>0</v>
          </cell>
          <cell r="L201">
            <v>0</v>
          </cell>
          <cell r="M201">
            <v>67546.453999999998</v>
          </cell>
          <cell r="N201">
            <v>67546.453999999998</v>
          </cell>
          <cell r="R201">
            <v>100</v>
          </cell>
        </row>
        <row r="202">
          <cell r="B202" t="str">
            <v>C1756567 - MAJOR PROJECT GC ENGINEERS 10/11</v>
          </cell>
          <cell r="C202">
            <v>295024.00599999999</v>
          </cell>
          <cell r="D202">
            <v>219877.03</v>
          </cell>
          <cell r="E202">
            <v>20684.349999999999</v>
          </cell>
          <cell r="F202">
            <v>0</v>
          </cell>
          <cell r="G202">
            <v>20684.349999999999</v>
          </cell>
          <cell r="H202">
            <v>26475.89</v>
          </cell>
          <cell r="I202">
            <v>0</v>
          </cell>
          <cell r="J202">
            <v>0</v>
          </cell>
          <cell r="K202">
            <v>172716.79</v>
          </cell>
          <cell r="L202">
            <v>0</v>
          </cell>
          <cell r="M202">
            <v>75146.975999999995</v>
          </cell>
          <cell r="N202">
            <v>75146.975999999995</v>
          </cell>
          <cell r="U202">
            <v>100</v>
          </cell>
        </row>
        <row r="203">
          <cell r="B203" t="str">
            <v>C1756568 - POOLE FIELD UNIT MINOR ASSETS</v>
          </cell>
          <cell r="C203">
            <v>110022.27974999999</v>
          </cell>
          <cell r="D203">
            <v>85505.55</v>
          </cell>
          <cell r="E203">
            <v>11315.76</v>
          </cell>
          <cell r="F203">
            <v>11126.6</v>
          </cell>
          <cell r="G203">
            <v>189.16</v>
          </cell>
          <cell r="H203">
            <v>7278.54</v>
          </cell>
          <cell r="I203">
            <v>33778.93</v>
          </cell>
          <cell r="J203">
            <v>33132.32</v>
          </cell>
          <cell r="K203">
            <v>0</v>
          </cell>
          <cell r="L203">
            <v>0</v>
          </cell>
          <cell r="M203">
            <v>24516.729750000002</v>
          </cell>
          <cell r="N203">
            <v>24516.729750000002</v>
          </cell>
          <cell r="U203">
            <v>100</v>
          </cell>
        </row>
        <row r="204">
          <cell r="B204" t="str">
            <v>C1756569 - DMPS 132KV OHL MINOR WORKS</v>
          </cell>
          <cell r="C204">
            <v>105946.342</v>
          </cell>
          <cell r="D204">
            <v>90072.77</v>
          </cell>
          <cell r="E204">
            <v>7216.3</v>
          </cell>
          <cell r="F204">
            <v>7216.3</v>
          </cell>
          <cell r="G204">
            <v>0</v>
          </cell>
          <cell r="H204">
            <v>77246.47</v>
          </cell>
          <cell r="I204">
            <v>3335</v>
          </cell>
          <cell r="J204">
            <v>0</v>
          </cell>
          <cell r="K204">
            <v>2275</v>
          </cell>
          <cell r="L204">
            <v>0</v>
          </cell>
          <cell r="M204">
            <v>15873.571999999998</v>
          </cell>
          <cell r="N204">
            <v>15873.571999999998</v>
          </cell>
          <cell r="U204">
            <v>100</v>
          </cell>
        </row>
        <row r="205">
          <cell r="B205" t="str">
            <v>C1756570 - DIGITAL RECORDS MJR PROJ SOUTH</v>
          </cell>
          <cell r="C205">
            <v>3439.7</v>
          </cell>
          <cell r="D205">
            <v>3127</v>
          </cell>
          <cell r="E205">
            <v>0</v>
          </cell>
          <cell r="F205">
            <v>0</v>
          </cell>
          <cell r="G205">
            <v>0</v>
          </cell>
          <cell r="H205">
            <v>3127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312.7</v>
          </cell>
          <cell r="N205">
            <v>312.7</v>
          </cell>
          <cell r="U205">
            <v>100</v>
          </cell>
        </row>
        <row r="206">
          <cell r="B206" t="str">
            <v>C1756571 - OXFORD 132KV S/S YARTON WITNEY</v>
          </cell>
          <cell r="C206">
            <v>25454.215499999998</v>
          </cell>
          <cell r="D206">
            <v>23678.34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23678.34</v>
          </cell>
          <cell r="J206">
            <v>0</v>
          </cell>
          <cell r="K206">
            <v>0</v>
          </cell>
          <cell r="L206">
            <v>0</v>
          </cell>
          <cell r="M206">
            <v>1775.8754999999999</v>
          </cell>
          <cell r="N206">
            <v>1775.8754999999999</v>
          </cell>
          <cell r="U206">
            <v>100</v>
          </cell>
        </row>
        <row r="207">
          <cell r="B207" t="str">
            <v>C1756572 - FLEET SUBSTATION A40VT FAULT</v>
          </cell>
          <cell r="C207">
            <v>20417.099999999999</v>
          </cell>
          <cell r="D207">
            <v>18561</v>
          </cell>
          <cell r="E207">
            <v>0</v>
          </cell>
          <cell r="F207">
            <v>0</v>
          </cell>
          <cell r="G207">
            <v>0</v>
          </cell>
          <cell r="H207">
            <v>18561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1856.1</v>
          </cell>
          <cell r="N207">
            <v>1856.1</v>
          </cell>
          <cell r="U207">
            <v>100</v>
          </cell>
        </row>
        <row r="208">
          <cell r="B208" t="str">
            <v>C1756573 - HSS ECLIPSE INDUCTION</v>
          </cell>
          <cell r="C208">
            <v>29627.97825</v>
          </cell>
          <cell r="D208">
            <v>27560.91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27560.91</v>
          </cell>
          <cell r="J208">
            <v>0</v>
          </cell>
          <cell r="K208">
            <v>0</v>
          </cell>
          <cell r="L208">
            <v>0</v>
          </cell>
          <cell r="M208">
            <v>2067.0682499999998</v>
          </cell>
          <cell r="N208">
            <v>2067.0682499999998</v>
          </cell>
          <cell r="U208">
            <v>100</v>
          </cell>
        </row>
        <row r="209">
          <cell r="B209" t="str">
            <v>C1756574 - BASINGSTOKE 132/33KV SUBSTATION</v>
          </cell>
          <cell r="C209">
            <v>20955.652250000003</v>
          </cell>
          <cell r="D209">
            <v>18788.96</v>
          </cell>
          <cell r="E209">
            <v>788.13</v>
          </cell>
          <cell r="F209">
            <v>0</v>
          </cell>
          <cell r="G209">
            <v>788.13</v>
          </cell>
          <cell r="H209">
            <v>1140</v>
          </cell>
          <cell r="I209">
            <v>16860.830000000002</v>
          </cell>
          <cell r="J209">
            <v>0</v>
          </cell>
          <cell r="K209">
            <v>0</v>
          </cell>
          <cell r="L209">
            <v>0</v>
          </cell>
          <cell r="M209">
            <v>2166.6922500000001</v>
          </cell>
          <cell r="N209">
            <v>2166.6922500000001</v>
          </cell>
          <cell r="U209">
            <v>100</v>
          </cell>
        </row>
        <row r="210">
          <cell r="B210" t="str">
            <v>C1756576 - REPLACEMENT MAJOR PROJ MINOR ASS</v>
          </cell>
          <cell r="C210">
            <v>116248.63100000001</v>
          </cell>
          <cell r="D210">
            <v>91960.58</v>
          </cell>
          <cell r="E210">
            <v>2062.73</v>
          </cell>
          <cell r="F210">
            <v>0</v>
          </cell>
          <cell r="G210">
            <v>2062.73</v>
          </cell>
          <cell r="H210">
            <v>7086.55</v>
          </cell>
          <cell r="I210">
            <v>14785.44</v>
          </cell>
          <cell r="J210">
            <v>68025.86</v>
          </cell>
          <cell r="K210">
            <v>0</v>
          </cell>
          <cell r="L210">
            <v>0</v>
          </cell>
          <cell r="M210">
            <v>24288.051000000003</v>
          </cell>
          <cell r="N210">
            <v>24288.051000000003</v>
          </cell>
          <cell r="U210">
            <v>100</v>
          </cell>
        </row>
        <row r="211">
          <cell r="B211" t="str">
            <v>C1756577 - MAIDENHEAD/READING/WOKINGHAM</v>
          </cell>
          <cell r="C211">
            <v>432760.46224999998</v>
          </cell>
          <cell r="D211">
            <v>399096.31</v>
          </cell>
          <cell r="E211">
            <v>0</v>
          </cell>
          <cell r="F211">
            <v>0</v>
          </cell>
          <cell r="G211">
            <v>0</v>
          </cell>
          <cell r="H211">
            <v>102340</v>
          </cell>
          <cell r="I211">
            <v>291181.07</v>
          </cell>
          <cell r="J211">
            <v>5305.24</v>
          </cell>
          <cell r="K211">
            <v>0</v>
          </cell>
          <cell r="L211">
            <v>270</v>
          </cell>
          <cell r="M211">
            <v>33664.152249999999</v>
          </cell>
          <cell r="N211">
            <v>33664.152249999999</v>
          </cell>
          <cell r="U211">
            <v>100</v>
          </cell>
        </row>
        <row r="212">
          <cell r="B212" t="str">
            <v>C1756578 - LOVEDEAN/HUNSTON CCT1S2 FAULT</v>
          </cell>
          <cell r="C212">
            <v>152391.09499999997</v>
          </cell>
          <cell r="D212">
            <v>140846.6</v>
          </cell>
          <cell r="E212">
            <v>0</v>
          </cell>
          <cell r="F212">
            <v>0</v>
          </cell>
          <cell r="G212">
            <v>0</v>
          </cell>
          <cell r="H212">
            <v>39240</v>
          </cell>
          <cell r="I212">
            <v>101606.6</v>
          </cell>
          <cell r="J212">
            <v>0</v>
          </cell>
          <cell r="K212">
            <v>0</v>
          </cell>
          <cell r="L212">
            <v>0</v>
          </cell>
          <cell r="M212">
            <v>11544.494999999999</v>
          </cell>
          <cell r="N212">
            <v>11544.494999999999</v>
          </cell>
          <cell r="U212">
            <v>100</v>
          </cell>
        </row>
        <row r="213">
          <cell r="B213" t="str">
            <v>C1756579 - EAST BEDFONT ASHFORD COMM FAULT</v>
          </cell>
          <cell r="C213">
            <v>130740.28375</v>
          </cell>
          <cell r="D213">
            <v>119418.37</v>
          </cell>
          <cell r="E213">
            <v>0</v>
          </cell>
          <cell r="F213">
            <v>0</v>
          </cell>
          <cell r="G213">
            <v>0</v>
          </cell>
          <cell r="H213">
            <v>1995.24</v>
          </cell>
          <cell r="I213">
            <v>106911.33</v>
          </cell>
          <cell r="J213">
            <v>10346.799999999999</v>
          </cell>
          <cell r="K213">
            <v>0</v>
          </cell>
          <cell r="L213">
            <v>165</v>
          </cell>
          <cell r="M213">
            <v>11321.913749999998</v>
          </cell>
          <cell r="N213">
            <v>11321.913749999998</v>
          </cell>
          <cell r="U213">
            <v>100</v>
          </cell>
        </row>
        <row r="214">
          <cell r="B214" t="str">
            <v>C1756581 - COWES 132KV CTS FAULT</v>
          </cell>
          <cell r="C214">
            <v>21917.17</v>
          </cell>
          <cell r="D214">
            <v>19012.560000000001</v>
          </cell>
          <cell r="E214">
            <v>1598.56</v>
          </cell>
          <cell r="F214">
            <v>0</v>
          </cell>
          <cell r="G214">
            <v>1598.56</v>
          </cell>
          <cell r="H214">
            <v>0</v>
          </cell>
          <cell r="I214">
            <v>17414</v>
          </cell>
          <cell r="J214">
            <v>0</v>
          </cell>
          <cell r="K214">
            <v>0</v>
          </cell>
          <cell r="L214">
            <v>0</v>
          </cell>
          <cell r="M214">
            <v>2904.61</v>
          </cell>
          <cell r="N214">
            <v>2904.61</v>
          </cell>
          <cell r="U214">
            <v>100</v>
          </cell>
        </row>
        <row r="215">
          <cell r="B215" t="str">
            <v>C1756582 - NTH HYDE VICARAGE FM CCT2 FAULT</v>
          </cell>
          <cell r="C215">
            <v>301406.80675000005</v>
          </cell>
          <cell r="D215">
            <v>279115.84999999998</v>
          </cell>
          <cell r="E215">
            <v>1411.54</v>
          </cell>
          <cell r="F215">
            <v>1411.54</v>
          </cell>
          <cell r="G215">
            <v>0</v>
          </cell>
          <cell r="H215">
            <v>574.60000000000218</v>
          </cell>
          <cell r="I215">
            <v>276724.25</v>
          </cell>
          <cell r="J215">
            <v>225.46</v>
          </cell>
          <cell r="K215">
            <v>0</v>
          </cell>
          <cell r="L215">
            <v>180</v>
          </cell>
          <cell r="M215">
            <v>22290.956749999998</v>
          </cell>
          <cell r="N215">
            <v>22290.956749999998</v>
          </cell>
          <cell r="U215">
            <v>100</v>
          </cell>
        </row>
        <row r="216">
          <cell r="B216" t="str">
            <v>C1756583 - COWLEY STANDBY GENERATOR SBOARD</v>
          </cell>
          <cell r="C216">
            <v>78832</v>
          </cell>
          <cell r="D216">
            <v>60640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60640</v>
          </cell>
          <cell r="K216">
            <v>0</v>
          </cell>
          <cell r="L216">
            <v>0</v>
          </cell>
          <cell r="M216">
            <v>18192</v>
          </cell>
          <cell r="N216">
            <v>18192</v>
          </cell>
          <cell r="AC216">
            <v>100</v>
          </cell>
        </row>
        <row r="217">
          <cell r="B217" t="str">
            <v>C1756584 - BRIDGE PROTECTION VARIOUS</v>
          </cell>
          <cell r="C217">
            <v>15372.748749999999</v>
          </cell>
          <cell r="D217">
            <v>14289.65</v>
          </cell>
          <cell r="E217">
            <v>0</v>
          </cell>
          <cell r="F217">
            <v>0</v>
          </cell>
          <cell r="G217">
            <v>0</v>
          </cell>
          <cell r="H217">
            <v>455</v>
          </cell>
          <cell r="I217">
            <v>13834.65</v>
          </cell>
          <cell r="J217">
            <v>0</v>
          </cell>
          <cell r="K217">
            <v>0</v>
          </cell>
          <cell r="L217">
            <v>0</v>
          </cell>
          <cell r="M217">
            <v>1083.0987500000001</v>
          </cell>
          <cell r="N217">
            <v>1083.0987500000001</v>
          </cell>
          <cell r="U217">
            <v>100</v>
          </cell>
        </row>
        <row r="218">
          <cell r="B218" t="str">
            <v>C1756585 - ULTRA TEV MONITOR PORTSMOUTH</v>
          </cell>
          <cell r="C218">
            <v>34925</v>
          </cell>
          <cell r="D218">
            <v>31750</v>
          </cell>
          <cell r="E218">
            <v>0</v>
          </cell>
          <cell r="F218">
            <v>0</v>
          </cell>
          <cell r="G218">
            <v>0</v>
          </cell>
          <cell r="H218">
            <v>31750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3175</v>
          </cell>
          <cell r="N218">
            <v>3175</v>
          </cell>
          <cell r="U218">
            <v>100</v>
          </cell>
        </row>
        <row r="219">
          <cell r="B219" t="str">
            <v>C1756587 - FAWLEY LANGLEY FFC LEAK</v>
          </cell>
          <cell r="C219">
            <v>99741.007000000012</v>
          </cell>
          <cell r="D219">
            <v>92724.96</v>
          </cell>
          <cell r="E219">
            <v>0</v>
          </cell>
          <cell r="F219">
            <v>0</v>
          </cell>
          <cell r="G219">
            <v>0</v>
          </cell>
          <cell r="H219">
            <v>2467</v>
          </cell>
          <cell r="I219">
            <v>90257.96</v>
          </cell>
          <cell r="J219">
            <v>0</v>
          </cell>
          <cell r="K219">
            <v>0</v>
          </cell>
          <cell r="L219">
            <v>0</v>
          </cell>
          <cell r="M219">
            <v>7016.0469999999996</v>
          </cell>
          <cell r="N219">
            <v>7016.0469999999996</v>
          </cell>
          <cell r="V219">
            <v>100</v>
          </cell>
        </row>
        <row r="220">
          <cell r="B220" t="str">
            <v>C1756589 - WEST GRAFTON TRANSFORMER FAULT</v>
          </cell>
          <cell r="C220">
            <v>7611.8869999999988</v>
          </cell>
          <cell r="D220">
            <v>4506.68</v>
          </cell>
          <cell r="E220">
            <v>2964.21</v>
          </cell>
          <cell r="F220">
            <v>2700.11</v>
          </cell>
          <cell r="G220">
            <v>264.10000000000002</v>
          </cell>
          <cell r="H220">
            <v>1012.47</v>
          </cell>
          <cell r="I220">
            <v>530</v>
          </cell>
          <cell r="J220">
            <v>0</v>
          </cell>
          <cell r="K220">
            <v>0</v>
          </cell>
          <cell r="L220">
            <v>0</v>
          </cell>
          <cell r="M220">
            <v>3105.2069999999999</v>
          </cell>
          <cell r="N220">
            <v>3105.2069999999999</v>
          </cell>
          <cell r="U220">
            <v>100</v>
          </cell>
        </row>
        <row r="221">
          <cell r="B221" t="str">
            <v>C1756590 - EALING BRIDGE RD NO2 66KV CABLE</v>
          </cell>
          <cell r="C221">
            <v>455468.54799999995</v>
          </cell>
          <cell r="D221">
            <v>420088.45</v>
          </cell>
          <cell r="E221">
            <v>1425.19</v>
          </cell>
          <cell r="F221">
            <v>1425.19</v>
          </cell>
          <cell r="G221">
            <v>0</v>
          </cell>
          <cell r="H221">
            <v>102206.54</v>
          </cell>
          <cell r="I221">
            <v>316456.71999999997</v>
          </cell>
          <cell r="J221">
            <v>0</v>
          </cell>
          <cell r="K221">
            <v>0</v>
          </cell>
          <cell r="L221">
            <v>0</v>
          </cell>
          <cell r="M221">
            <v>35380.097999999991</v>
          </cell>
          <cell r="N221">
            <v>35380.097999999991</v>
          </cell>
          <cell r="U221">
            <v>100</v>
          </cell>
        </row>
        <row r="222">
          <cell r="B222" t="str">
            <v>C1756591 - 33KV S/GEAR REPLACE MWB DATCHET</v>
          </cell>
          <cell r="C222">
            <v>4779.0969999999998</v>
          </cell>
          <cell r="D222">
            <v>4434.16</v>
          </cell>
          <cell r="E222">
            <v>0</v>
          </cell>
          <cell r="F222">
            <v>0</v>
          </cell>
          <cell r="G222">
            <v>0</v>
          </cell>
          <cell r="H222">
            <v>495</v>
          </cell>
          <cell r="I222">
            <v>3939.16</v>
          </cell>
          <cell r="J222">
            <v>0</v>
          </cell>
          <cell r="K222">
            <v>0</v>
          </cell>
          <cell r="L222">
            <v>0</v>
          </cell>
          <cell r="M222">
            <v>344.93700000000001</v>
          </cell>
          <cell r="N222">
            <v>344.93700000000001</v>
          </cell>
          <cell r="U222">
            <v>100</v>
          </cell>
        </row>
        <row r="223">
          <cell r="B223" t="str">
            <v>C1756592 - 66/11 TRANSFORMER BRIDGE RD S/S</v>
          </cell>
          <cell r="C223">
            <v>48362.356999999989</v>
          </cell>
          <cell r="D223">
            <v>42906.25</v>
          </cell>
          <cell r="E223">
            <v>0</v>
          </cell>
          <cell r="F223">
            <v>0</v>
          </cell>
          <cell r="G223">
            <v>0</v>
          </cell>
          <cell r="H223">
            <v>24895.09</v>
          </cell>
          <cell r="I223">
            <v>10830</v>
          </cell>
          <cell r="J223">
            <v>7020.96</v>
          </cell>
          <cell r="K223">
            <v>160.19999999999999</v>
          </cell>
          <cell r="L223">
            <v>0</v>
          </cell>
          <cell r="M223">
            <v>5456.107</v>
          </cell>
          <cell r="N223">
            <v>5456.107</v>
          </cell>
          <cell r="U223">
            <v>100</v>
          </cell>
        </row>
        <row r="224">
          <cell r="B224" t="str">
            <v>C1756593 - TRANSFORMER TOOTHILL S/S</v>
          </cell>
          <cell r="C224">
            <v>93542.425000000003</v>
          </cell>
          <cell r="D224">
            <v>84723.05</v>
          </cell>
          <cell r="E224">
            <v>762.05</v>
          </cell>
          <cell r="F224">
            <v>762.05</v>
          </cell>
          <cell r="G224">
            <v>0</v>
          </cell>
          <cell r="H224">
            <v>70410</v>
          </cell>
          <cell r="I224">
            <v>13551</v>
          </cell>
          <cell r="J224">
            <v>0</v>
          </cell>
          <cell r="K224">
            <v>0</v>
          </cell>
          <cell r="L224">
            <v>0</v>
          </cell>
          <cell r="M224">
            <v>8819.375</v>
          </cell>
          <cell r="N224">
            <v>8819.375</v>
          </cell>
          <cell r="U224">
            <v>100</v>
          </cell>
        </row>
        <row r="225">
          <cell r="B225" t="str">
            <v>C1756594 - ASBESTOS SURVEYS AND SIGNAGE</v>
          </cell>
          <cell r="C225">
            <v>14081.823</v>
          </cell>
          <cell r="D225">
            <v>13071.68</v>
          </cell>
          <cell r="E225">
            <v>0</v>
          </cell>
          <cell r="F225">
            <v>0</v>
          </cell>
          <cell r="G225">
            <v>0</v>
          </cell>
          <cell r="H225">
            <v>1190.68</v>
          </cell>
          <cell r="I225">
            <v>11881</v>
          </cell>
          <cell r="J225">
            <v>0</v>
          </cell>
          <cell r="K225">
            <v>0</v>
          </cell>
          <cell r="L225">
            <v>0</v>
          </cell>
          <cell r="M225">
            <v>1010.1429999999999</v>
          </cell>
          <cell r="N225">
            <v>1010.1429999999999</v>
          </cell>
          <cell r="X225">
            <v>100</v>
          </cell>
        </row>
        <row r="226">
          <cell r="B226" t="str">
            <v>C1756596 - LOVE LANE BRANDON RD TRANSFORMER</v>
          </cell>
          <cell r="C226">
            <v>16742.099999999999</v>
          </cell>
          <cell r="D226">
            <v>13467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3400</v>
          </cell>
          <cell r="J226">
            <v>10067</v>
          </cell>
          <cell r="K226">
            <v>0</v>
          </cell>
          <cell r="L226">
            <v>0</v>
          </cell>
          <cell r="M226">
            <v>3275.1</v>
          </cell>
          <cell r="N226">
            <v>3275.1</v>
          </cell>
          <cell r="V226">
            <v>100</v>
          </cell>
        </row>
        <row r="227">
          <cell r="B227" t="str">
            <v>C1756597 - 66/11KV TRANSFORMER EMERGENCY SP</v>
          </cell>
          <cell r="C227">
            <v>391679.56300000002</v>
          </cell>
          <cell r="D227">
            <v>356072.33</v>
          </cell>
          <cell r="E227">
            <v>0</v>
          </cell>
          <cell r="F227">
            <v>0</v>
          </cell>
          <cell r="G227">
            <v>0</v>
          </cell>
          <cell r="H227">
            <v>356072.33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35607.233</v>
          </cell>
          <cell r="N227">
            <v>35607.233</v>
          </cell>
          <cell r="U227">
            <v>100</v>
          </cell>
        </row>
        <row r="228">
          <cell r="B228" t="str">
            <v>C1756598 - 132/11KV TFORMER STRATEGIC SPARE</v>
          </cell>
          <cell r="C228">
            <v>388850.15400000004</v>
          </cell>
          <cell r="D228">
            <v>353500.14</v>
          </cell>
          <cell r="E228">
            <v>0</v>
          </cell>
          <cell r="F228">
            <v>0</v>
          </cell>
          <cell r="G228">
            <v>0</v>
          </cell>
          <cell r="H228">
            <v>353500.14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35350.014000000003</v>
          </cell>
          <cell r="N228">
            <v>35350.014000000003</v>
          </cell>
          <cell r="U228">
            <v>100</v>
          </cell>
        </row>
        <row r="229">
          <cell r="B229" t="str">
            <v>C1756599 - EALING BRIDGE RD CABLE FAULT</v>
          </cell>
          <cell r="C229">
            <v>231871.37974999999</v>
          </cell>
          <cell r="D229">
            <v>215687.33</v>
          </cell>
          <cell r="E229">
            <v>0</v>
          </cell>
          <cell r="F229">
            <v>0</v>
          </cell>
          <cell r="G229">
            <v>0</v>
          </cell>
          <cell r="H229">
            <v>300</v>
          </cell>
          <cell r="I229">
            <v>215387.33</v>
          </cell>
          <cell r="J229">
            <v>0</v>
          </cell>
          <cell r="K229">
            <v>0</v>
          </cell>
          <cell r="L229">
            <v>0</v>
          </cell>
          <cell r="M229">
            <v>16184.049749999998</v>
          </cell>
          <cell r="N229">
            <v>16184.049749999998</v>
          </cell>
          <cell r="U229">
            <v>100</v>
          </cell>
        </row>
        <row r="230">
          <cell r="B230" t="str">
            <v>C1756600 - 33KV FLUID FILLED CABLE</v>
          </cell>
          <cell r="C230">
            <v>81898.778250000003</v>
          </cell>
          <cell r="D230">
            <v>76184.91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76184.91</v>
          </cell>
          <cell r="J230">
            <v>0</v>
          </cell>
          <cell r="K230">
            <v>0</v>
          </cell>
          <cell r="L230">
            <v>0</v>
          </cell>
          <cell r="M230">
            <v>5713.8682500000004</v>
          </cell>
          <cell r="N230">
            <v>5713.8682500000004</v>
          </cell>
          <cell r="U230">
            <v>100</v>
          </cell>
        </row>
        <row r="231">
          <cell r="B231" t="str">
            <v>C1756601 - BILLINGSHURST LATE COSTS</v>
          </cell>
          <cell r="C231">
            <v>8610.25</v>
          </cell>
          <cell r="D231">
            <v>7827.5</v>
          </cell>
          <cell r="E231">
            <v>0</v>
          </cell>
          <cell r="F231">
            <v>0</v>
          </cell>
          <cell r="G231">
            <v>0</v>
          </cell>
          <cell r="H231">
            <v>7827.5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782.75</v>
          </cell>
          <cell r="N231">
            <v>782.75</v>
          </cell>
          <cell r="P231">
            <v>100</v>
          </cell>
        </row>
        <row r="232">
          <cell r="B232" t="str">
            <v>C1756602 - IVER HILLINGDON NO1 66KV CABLE</v>
          </cell>
          <cell r="C232">
            <v>372946.65574999998</v>
          </cell>
          <cell r="D232">
            <v>345236.11</v>
          </cell>
          <cell r="E232">
            <v>0</v>
          </cell>
          <cell r="F232">
            <v>0</v>
          </cell>
          <cell r="G232">
            <v>0</v>
          </cell>
          <cell r="H232">
            <v>72713.5</v>
          </cell>
          <cell r="I232">
            <v>272522.61</v>
          </cell>
          <cell r="J232">
            <v>0</v>
          </cell>
          <cell r="K232">
            <v>0</v>
          </cell>
          <cell r="L232">
            <v>0</v>
          </cell>
          <cell r="M232">
            <v>27710.545749999997</v>
          </cell>
          <cell r="N232">
            <v>27710.545749999997</v>
          </cell>
          <cell r="U232">
            <v>100</v>
          </cell>
        </row>
        <row r="233">
          <cell r="B233" t="str">
            <v>C1756603 - IVER HILLINGDON NO2 66KV CABLE</v>
          </cell>
          <cell r="C233">
            <v>288533.28524999996</v>
          </cell>
          <cell r="D233">
            <v>268401.86</v>
          </cell>
          <cell r="E233">
            <v>0</v>
          </cell>
          <cell r="F233">
            <v>0</v>
          </cell>
          <cell r="G233">
            <v>0</v>
          </cell>
          <cell r="H233">
            <v>51.429999999993015</v>
          </cell>
          <cell r="I233">
            <v>268350.43</v>
          </cell>
          <cell r="J233">
            <v>0</v>
          </cell>
          <cell r="K233">
            <v>0</v>
          </cell>
          <cell r="L233">
            <v>0</v>
          </cell>
          <cell r="M233">
            <v>20131.42525</v>
          </cell>
          <cell r="N233">
            <v>20131.42525</v>
          </cell>
          <cell r="U233">
            <v>100</v>
          </cell>
        </row>
        <row r="234">
          <cell r="B234" t="str">
            <v>C1756604 - 33/11KV TRANSFORMER 2011-12</v>
          </cell>
          <cell r="C234">
            <v>1882824.1630000002</v>
          </cell>
          <cell r="D234">
            <v>1711658.33</v>
          </cell>
          <cell r="E234">
            <v>0</v>
          </cell>
          <cell r="F234">
            <v>0</v>
          </cell>
          <cell r="G234">
            <v>0</v>
          </cell>
          <cell r="H234">
            <v>1711658.33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171165.83300000001</v>
          </cell>
          <cell r="N234">
            <v>171165.83300000001</v>
          </cell>
          <cell r="AC234">
            <v>100</v>
          </cell>
        </row>
        <row r="235">
          <cell r="B235" t="str">
            <v>C1756607 - FORT WIDLEY SCANNING BASE BATT</v>
          </cell>
          <cell r="C235">
            <v>3684.4989999999998</v>
          </cell>
          <cell r="D235">
            <v>2834.23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2834.23</v>
          </cell>
          <cell r="K235">
            <v>0</v>
          </cell>
          <cell r="L235">
            <v>0</v>
          </cell>
          <cell r="M235">
            <v>850.26900000000001</v>
          </cell>
          <cell r="N235">
            <v>850.26900000000001</v>
          </cell>
          <cell r="AC235">
            <v>100</v>
          </cell>
        </row>
        <row r="236">
          <cell r="B236" t="str">
            <v>C1756608 - IVER HILLINGDON NO1 66KVGAS LEAK</v>
          </cell>
          <cell r="C236">
            <v>174627.054</v>
          </cell>
          <cell r="D236">
            <v>158806.64000000001</v>
          </cell>
          <cell r="E236">
            <v>0</v>
          </cell>
          <cell r="F236">
            <v>0</v>
          </cell>
          <cell r="G236">
            <v>0</v>
          </cell>
          <cell r="H236">
            <v>156576.64000000001</v>
          </cell>
          <cell r="I236">
            <v>2170</v>
          </cell>
          <cell r="J236">
            <v>0</v>
          </cell>
          <cell r="K236">
            <v>0</v>
          </cell>
          <cell r="L236">
            <v>60</v>
          </cell>
          <cell r="M236">
            <v>15820.414000000002</v>
          </cell>
          <cell r="N236">
            <v>15820.414000000002</v>
          </cell>
          <cell r="U236">
            <v>100</v>
          </cell>
        </row>
        <row r="237">
          <cell r="B237" t="str">
            <v>C1756609 - FAREHAM FORT WIDLEY NO1 132KV FF</v>
          </cell>
          <cell r="C237">
            <v>50830.945</v>
          </cell>
          <cell r="D237">
            <v>47284.6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47284.6</v>
          </cell>
          <cell r="J237">
            <v>0</v>
          </cell>
          <cell r="K237">
            <v>0</v>
          </cell>
          <cell r="L237">
            <v>0</v>
          </cell>
          <cell r="M237">
            <v>3546.3449999999998</v>
          </cell>
          <cell r="N237">
            <v>3546.3449999999998</v>
          </cell>
          <cell r="AC237">
            <v>100</v>
          </cell>
        </row>
        <row r="238">
          <cell r="B238" t="str">
            <v>C1757001 - FAWLEY COWES 132KV SUB CABLE</v>
          </cell>
          <cell r="C238">
            <v>353862.576</v>
          </cell>
          <cell r="D238">
            <v>322079.26</v>
          </cell>
          <cell r="E238">
            <v>0</v>
          </cell>
          <cell r="F238">
            <v>0</v>
          </cell>
          <cell r="G238">
            <v>0</v>
          </cell>
          <cell r="H238">
            <v>305094.86</v>
          </cell>
          <cell r="I238">
            <v>16984.400000000001</v>
          </cell>
          <cell r="J238">
            <v>0</v>
          </cell>
          <cell r="K238">
            <v>0</v>
          </cell>
          <cell r="L238">
            <v>0</v>
          </cell>
          <cell r="M238">
            <v>31783.315999999995</v>
          </cell>
          <cell r="N238">
            <v>31783.315999999995</v>
          </cell>
          <cell r="U238">
            <v>100</v>
          </cell>
        </row>
        <row r="239">
          <cell r="B239" t="str">
            <v>C1757002 - WOOTTON COMMON 132KV S/S</v>
          </cell>
          <cell r="C239">
            <v>71640.149999999994</v>
          </cell>
          <cell r="D239">
            <v>66642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66642</v>
          </cell>
          <cell r="J239">
            <v>0</v>
          </cell>
          <cell r="K239">
            <v>0</v>
          </cell>
          <cell r="L239">
            <v>0</v>
          </cell>
          <cell r="M239">
            <v>4998.1499999999996</v>
          </cell>
          <cell r="N239">
            <v>4998.1499999999996</v>
          </cell>
          <cell r="U239">
            <v>100</v>
          </cell>
        </row>
        <row r="240">
          <cell r="B240" t="str">
            <v>C1757004 - HAYS RAIL CROSSING 66KV</v>
          </cell>
          <cell r="C240">
            <v>2470</v>
          </cell>
          <cell r="D240">
            <v>1900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1900</v>
          </cell>
          <cell r="K240">
            <v>0</v>
          </cell>
          <cell r="L240">
            <v>0</v>
          </cell>
          <cell r="M240">
            <v>570</v>
          </cell>
          <cell r="N240">
            <v>570</v>
          </cell>
          <cell r="U240">
            <v>100</v>
          </cell>
        </row>
        <row r="241">
          <cell r="B241" t="str">
            <v>C1757006 - EALING BRIDGE ROAD 66KV OVERLAY</v>
          </cell>
          <cell r="C241">
            <v>21682.924999999999</v>
          </cell>
          <cell r="D241">
            <v>17711.75</v>
          </cell>
          <cell r="E241">
            <v>0</v>
          </cell>
          <cell r="F241">
            <v>0</v>
          </cell>
          <cell r="G241">
            <v>0</v>
          </cell>
          <cell r="H241">
            <v>6711.75</v>
          </cell>
          <cell r="I241">
            <v>0</v>
          </cell>
          <cell r="J241">
            <v>11000</v>
          </cell>
          <cell r="K241">
            <v>0</v>
          </cell>
          <cell r="L241">
            <v>0</v>
          </cell>
          <cell r="M241">
            <v>3971.1749999999997</v>
          </cell>
          <cell r="N241">
            <v>3971.1749999999997</v>
          </cell>
          <cell r="Y241">
            <v>100</v>
          </cell>
        </row>
        <row r="242">
          <cell r="B242" t="str">
            <v>C1757007 - CHICKERELL-WEYMOUTH 2/33KV CABLE</v>
          </cell>
          <cell r="C242">
            <v>29908.212</v>
          </cell>
          <cell r="D242">
            <v>24629.54</v>
          </cell>
          <cell r="E242">
            <v>0</v>
          </cell>
          <cell r="F242">
            <v>0</v>
          </cell>
          <cell r="G242">
            <v>0</v>
          </cell>
          <cell r="H242">
            <v>10550.95</v>
          </cell>
          <cell r="I242">
            <v>0</v>
          </cell>
          <cell r="J242">
            <v>14078.59</v>
          </cell>
          <cell r="K242">
            <v>0</v>
          </cell>
          <cell r="L242">
            <v>0</v>
          </cell>
          <cell r="M242">
            <v>5278.6719999999996</v>
          </cell>
          <cell r="N242">
            <v>5278.6719999999996</v>
          </cell>
          <cell r="P242">
            <v>100</v>
          </cell>
        </row>
        <row r="243">
          <cell r="B243" t="str">
            <v>C1757008 - TOWER PAINTING 2010</v>
          </cell>
          <cell r="C243">
            <v>23029.434999999998</v>
          </cell>
          <cell r="D243">
            <v>20935.849999999999</v>
          </cell>
          <cell r="E243">
            <v>0</v>
          </cell>
          <cell r="F243">
            <v>0</v>
          </cell>
          <cell r="G243">
            <v>0</v>
          </cell>
          <cell r="H243">
            <v>20935.849999999999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2093.585</v>
          </cell>
          <cell r="N243">
            <v>2093.585</v>
          </cell>
          <cell r="V243">
            <v>100</v>
          </cell>
        </row>
        <row r="244">
          <cell r="B244" t="str">
            <v>C1757009 - STOKENCHURCH 33/11KV S/S PLANT</v>
          </cell>
          <cell r="C244">
            <v>5112.375</v>
          </cell>
          <cell r="D244">
            <v>4655</v>
          </cell>
          <cell r="E244">
            <v>0</v>
          </cell>
          <cell r="F244">
            <v>0</v>
          </cell>
          <cell r="G244">
            <v>0</v>
          </cell>
          <cell r="H244">
            <v>4330</v>
          </cell>
          <cell r="I244">
            <v>325</v>
          </cell>
          <cell r="J244">
            <v>0</v>
          </cell>
          <cell r="K244">
            <v>0</v>
          </cell>
          <cell r="L244">
            <v>0</v>
          </cell>
          <cell r="M244">
            <v>457.375</v>
          </cell>
          <cell r="N244">
            <v>457.375</v>
          </cell>
          <cell r="U244">
            <v>60</v>
          </cell>
          <cell r="W244">
            <v>40</v>
          </cell>
        </row>
        <row r="245">
          <cell r="B245" t="str">
            <v>C1757011 - WELL END 33/11KV SUBSTATION</v>
          </cell>
          <cell r="C245">
            <v>18013.21</v>
          </cell>
          <cell r="D245">
            <v>15800.83</v>
          </cell>
          <cell r="E245">
            <v>711.58</v>
          </cell>
          <cell r="F245">
            <v>711.58</v>
          </cell>
          <cell r="G245">
            <v>0</v>
          </cell>
          <cell r="H245">
            <v>14764.25</v>
          </cell>
          <cell r="I245">
            <v>325</v>
          </cell>
          <cell r="J245">
            <v>0</v>
          </cell>
          <cell r="K245">
            <v>0</v>
          </cell>
          <cell r="L245">
            <v>0</v>
          </cell>
          <cell r="M245">
            <v>2212.38</v>
          </cell>
          <cell r="N245">
            <v>2212.38</v>
          </cell>
          <cell r="U245">
            <v>100</v>
          </cell>
        </row>
        <row r="246">
          <cell r="B246" t="str">
            <v>C1757501 - NETLEY COMMON 132KV S/S</v>
          </cell>
          <cell r="C246">
            <v>26875</v>
          </cell>
          <cell r="D246">
            <v>25000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25000</v>
          </cell>
          <cell r="J246">
            <v>0</v>
          </cell>
          <cell r="K246">
            <v>0</v>
          </cell>
          <cell r="L246">
            <v>0</v>
          </cell>
          <cell r="M246">
            <v>1875</v>
          </cell>
          <cell r="N246">
            <v>1875</v>
          </cell>
          <cell r="U246">
            <v>100</v>
          </cell>
        </row>
        <row r="247">
          <cell r="B247" t="str">
            <v>C1757502 - DRAYTON WINSMORE LANEPILOT CABL</v>
          </cell>
          <cell r="C247">
            <v>140807.2225</v>
          </cell>
          <cell r="D247">
            <v>129136.29</v>
          </cell>
          <cell r="E247">
            <v>0</v>
          </cell>
          <cell r="F247">
            <v>0</v>
          </cell>
          <cell r="G247">
            <v>0</v>
          </cell>
          <cell r="H247">
            <v>20262.43</v>
          </cell>
          <cell r="I247">
            <v>102299.86</v>
          </cell>
          <cell r="J247">
            <v>6574</v>
          </cell>
          <cell r="K247">
            <v>0</v>
          </cell>
          <cell r="L247">
            <v>0</v>
          </cell>
          <cell r="M247">
            <v>11670.932499999999</v>
          </cell>
          <cell r="N247">
            <v>11670.932499999999</v>
          </cell>
          <cell r="U247">
            <v>100</v>
          </cell>
        </row>
        <row r="248">
          <cell r="B248" t="str">
            <v>C1757503 - PETERSFIELD AV 11KV SWITCHBOARD</v>
          </cell>
          <cell r="C248">
            <v>185898.56699999998</v>
          </cell>
          <cell r="D248">
            <v>143248.91</v>
          </cell>
          <cell r="E248">
            <v>0</v>
          </cell>
          <cell r="F248">
            <v>0</v>
          </cell>
          <cell r="G248">
            <v>0</v>
          </cell>
          <cell r="H248">
            <v>1625.08</v>
          </cell>
          <cell r="I248">
            <v>0</v>
          </cell>
          <cell r="J248">
            <v>141623.82999999999</v>
          </cell>
          <cell r="K248">
            <v>0</v>
          </cell>
          <cell r="L248">
            <v>0</v>
          </cell>
          <cell r="M248">
            <v>42649.656999999992</v>
          </cell>
          <cell r="N248">
            <v>42649.656999999992</v>
          </cell>
          <cell r="Q248">
            <v>2</v>
          </cell>
          <cell r="U248">
            <v>88</v>
          </cell>
          <cell r="W248">
            <v>10</v>
          </cell>
        </row>
        <row r="249">
          <cell r="B249" t="str">
            <v>C1757504 - HUNSTON TRANSFORMER BUNDING</v>
          </cell>
          <cell r="C249">
            <v>50316.369249999996</v>
          </cell>
          <cell r="D249">
            <v>46732.45</v>
          </cell>
          <cell r="E249">
            <v>0</v>
          </cell>
          <cell r="F249">
            <v>0</v>
          </cell>
          <cell r="G249">
            <v>0</v>
          </cell>
          <cell r="H249">
            <v>3159.42</v>
          </cell>
          <cell r="I249">
            <v>43573.03</v>
          </cell>
          <cell r="J249">
            <v>0</v>
          </cell>
          <cell r="K249">
            <v>0</v>
          </cell>
          <cell r="L249">
            <v>0</v>
          </cell>
          <cell r="M249">
            <v>3583.9192499999999</v>
          </cell>
          <cell r="N249">
            <v>3583.9192499999999</v>
          </cell>
          <cell r="U249">
            <v>20</v>
          </cell>
          <cell r="W249">
            <v>80</v>
          </cell>
        </row>
        <row r="250">
          <cell r="B250" t="str">
            <v>C1757505 - 132KV O/LINE  VARIOUS</v>
          </cell>
          <cell r="C250">
            <v>127518.16</v>
          </cell>
          <cell r="D250">
            <v>115925.6</v>
          </cell>
          <cell r="E250">
            <v>0</v>
          </cell>
          <cell r="F250">
            <v>0</v>
          </cell>
          <cell r="G250">
            <v>0</v>
          </cell>
          <cell r="H250">
            <v>115925.6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11592.56</v>
          </cell>
          <cell r="N250">
            <v>11592.56</v>
          </cell>
          <cell r="AB250">
            <v>100</v>
          </cell>
        </row>
        <row r="251">
          <cell r="B251" t="str">
            <v>C1757506 - WOODMILL LANE PRIMARYSUBSTATION</v>
          </cell>
          <cell r="C251">
            <v>1042404.5830000001</v>
          </cell>
          <cell r="D251">
            <v>968793.92</v>
          </cell>
          <cell r="E251">
            <v>0</v>
          </cell>
          <cell r="F251">
            <v>0</v>
          </cell>
          <cell r="G251">
            <v>0</v>
          </cell>
          <cell r="H251">
            <v>38044.76</v>
          </cell>
          <cell r="I251">
            <v>930749.16</v>
          </cell>
          <cell r="J251">
            <v>0</v>
          </cell>
          <cell r="K251">
            <v>0</v>
          </cell>
          <cell r="L251">
            <v>0</v>
          </cell>
          <cell r="M251">
            <v>73610.663</v>
          </cell>
          <cell r="N251">
            <v>73610.663</v>
          </cell>
          <cell r="Q251">
            <v>0.5</v>
          </cell>
          <cell r="U251">
            <v>90</v>
          </cell>
          <cell r="W251">
            <v>9.5</v>
          </cell>
        </row>
        <row r="252">
          <cell r="B252" t="str">
            <v>C1757507 - SUNNINGHIL 33KV S/S TRANSFORMER</v>
          </cell>
          <cell r="C252">
            <v>100918.035</v>
          </cell>
          <cell r="D252">
            <v>91398.2</v>
          </cell>
          <cell r="E252">
            <v>0</v>
          </cell>
          <cell r="F252">
            <v>0</v>
          </cell>
          <cell r="G252">
            <v>0</v>
          </cell>
          <cell r="H252">
            <v>19442.8</v>
          </cell>
          <cell r="I252">
            <v>62271.4</v>
          </cell>
          <cell r="J252">
            <v>9684</v>
          </cell>
          <cell r="K252">
            <v>0</v>
          </cell>
          <cell r="L252">
            <v>0</v>
          </cell>
          <cell r="M252">
            <v>9519.8349999999991</v>
          </cell>
          <cell r="N252">
            <v>9519.8349999999991</v>
          </cell>
          <cell r="Q252">
            <v>1</v>
          </cell>
          <cell r="U252">
            <v>90</v>
          </cell>
          <cell r="W252">
            <v>9</v>
          </cell>
        </row>
        <row r="253">
          <cell r="B253" t="str">
            <v>C1757509 - LANGLEY COURT 33/11KVS/S</v>
          </cell>
          <cell r="C253">
            <v>311625.60100000002</v>
          </cell>
          <cell r="D253">
            <v>242840.57</v>
          </cell>
          <cell r="E253">
            <v>0</v>
          </cell>
          <cell r="F253">
            <v>0</v>
          </cell>
          <cell r="G253">
            <v>0</v>
          </cell>
          <cell r="H253">
            <v>1210.7</v>
          </cell>
          <cell r="I253">
            <v>17000</v>
          </cell>
          <cell r="J253">
            <v>224629.87</v>
          </cell>
          <cell r="K253">
            <v>0</v>
          </cell>
          <cell r="L253">
            <v>0</v>
          </cell>
          <cell r="M253">
            <v>68785.030999999988</v>
          </cell>
          <cell r="N253">
            <v>68785.030999999988</v>
          </cell>
          <cell r="Q253">
            <v>1</v>
          </cell>
          <cell r="U253">
            <v>80</v>
          </cell>
          <cell r="W253">
            <v>19</v>
          </cell>
        </row>
        <row r="254">
          <cell r="B254" t="str">
            <v>C1757511 - IVER ASBESTOS REMEDIATION WORK</v>
          </cell>
          <cell r="C254">
            <v>3525789.7514999998</v>
          </cell>
          <cell r="D254">
            <v>3279804.42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3279804.42</v>
          </cell>
          <cell r="J254">
            <v>0</v>
          </cell>
          <cell r="K254">
            <v>0</v>
          </cell>
          <cell r="L254">
            <v>0</v>
          </cell>
          <cell r="M254">
            <v>245985.33149999997</v>
          </cell>
          <cell r="N254">
            <v>245985.33149999997</v>
          </cell>
          <cell r="X254">
            <v>100</v>
          </cell>
        </row>
        <row r="255">
          <cell r="B255" t="str">
            <v>C1757512 - MAIDENHEAD 33KV SWITCHGEAR</v>
          </cell>
          <cell r="C255">
            <v>434596.02499999997</v>
          </cell>
          <cell r="D255">
            <v>348712.98</v>
          </cell>
          <cell r="E255">
            <v>0</v>
          </cell>
          <cell r="F255">
            <v>0</v>
          </cell>
          <cell r="G255">
            <v>0</v>
          </cell>
          <cell r="H255">
            <v>85226.42</v>
          </cell>
          <cell r="I255">
            <v>7491.4</v>
          </cell>
          <cell r="J255">
            <v>255890.16</v>
          </cell>
          <cell r="K255">
            <v>105</v>
          </cell>
          <cell r="L255">
            <v>0</v>
          </cell>
          <cell r="M255">
            <v>85883.044999999998</v>
          </cell>
          <cell r="N255">
            <v>85883.044999999998</v>
          </cell>
          <cell r="Q255">
            <v>0.5</v>
          </cell>
          <cell r="U255">
            <v>90</v>
          </cell>
          <cell r="W255">
            <v>9.5</v>
          </cell>
        </row>
        <row r="256">
          <cell r="B256" t="str">
            <v>C1757514 - DOWN GRANGE BASINGSTOKE 33KV</v>
          </cell>
          <cell r="C256">
            <v>112467.49699999999</v>
          </cell>
          <cell r="D256">
            <v>104459.52</v>
          </cell>
          <cell r="E256">
            <v>0</v>
          </cell>
          <cell r="F256">
            <v>0</v>
          </cell>
          <cell r="G256">
            <v>0</v>
          </cell>
          <cell r="H256">
            <v>6940.52</v>
          </cell>
          <cell r="I256">
            <v>97519</v>
          </cell>
          <cell r="J256">
            <v>0</v>
          </cell>
          <cell r="K256">
            <v>0</v>
          </cell>
          <cell r="L256">
            <v>0</v>
          </cell>
          <cell r="M256">
            <v>8007.976999999999</v>
          </cell>
          <cell r="N256">
            <v>8007.976999999999</v>
          </cell>
          <cell r="U256">
            <v>100</v>
          </cell>
        </row>
        <row r="257">
          <cell r="B257" t="str">
            <v>C1757515 - WESTON CROSS JOINT 33KV</v>
          </cell>
          <cell r="C257">
            <v>32250</v>
          </cell>
          <cell r="D257">
            <v>30000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30000</v>
          </cell>
          <cell r="J257">
            <v>0</v>
          </cell>
          <cell r="K257">
            <v>0</v>
          </cell>
          <cell r="L257">
            <v>0</v>
          </cell>
          <cell r="M257">
            <v>2250</v>
          </cell>
          <cell r="N257">
            <v>2250</v>
          </cell>
          <cell r="U257">
            <v>100</v>
          </cell>
        </row>
        <row r="258">
          <cell r="B258" t="str">
            <v>C1757516 - OVERTON &amp; WHITCHURCH 33/11KV</v>
          </cell>
          <cell r="C258">
            <v>449541.76199999999</v>
          </cell>
          <cell r="D258">
            <v>386593.13</v>
          </cell>
          <cell r="E258">
            <v>0</v>
          </cell>
          <cell r="F258">
            <v>0</v>
          </cell>
          <cell r="G258">
            <v>0</v>
          </cell>
          <cell r="H258">
            <v>22008.16</v>
          </cell>
          <cell r="I258">
            <v>216123</v>
          </cell>
          <cell r="J258">
            <v>88000</v>
          </cell>
          <cell r="K258">
            <v>60461.97</v>
          </cell>
          <cell r="L258">
            <v>0</v>
          </cell>
          <cell r="M258">
            <v>62948.631999999998</v>
          </cell>
          <cell r="N258">
            <v>62948.631999999998</v>
          </cell>
          <cell r="P258">
            <v>98</v>
          </cell>
          <cell r="Q258">
            <v>2</v>
          </cell>
        </row>
        <row r="259">
          <cell r="B259" t="str">
            <v>C1757517 - MF M LINE TO FAREHAM 132KV REFUR</v>
          </cell>
          <cell r="C259">
            <v>846081.9084999999</v>
          </cell>
          <cell r="D259">
            <v>785683.58</v>
          </cell>
          <cell r="E259">
            <v>0</v>
          </cell>
          <cell r="F259">
            <v>0</v>
          </cell>
          <cell r="G259">
            <v>0</v>
          </cell>
          <cell r="H259">
            <v>58882.400000000001</v>
          </cell>
          <cell r="I259">
            <v>726801.18</v>
          </cell>
          <cell r="J259">
            <v>0</v>
          </cell>
          <cell r="K259">
            <v>0</v>
          </cell>
          <cell r="L259">
            <v>0</v>
          </cell>
          <cell r="M259">
            <v>60398.328500000003</v>
          </cell>
          <cell r="N259">
            <v>60398.328500000003</v>
          </cell>
          <cell r="U259">
            <v>100</v>
          </cell>
        </row>
        <row r="260">
          <cell r="B260" t="str">
            <v>C1757518 - SLOUGH FARNHAM ROYAL</v>
          </cell>
          <cell r="C260">
            <v>165672.133</v>
          </cell>
          <cell r="D260">
            <v>150611.03</v>
          </cell>
          <cell r="E260">
            <v>0</v>
          </cell>
          <cell r="F260">
            <v>0</v>
          </cell>
          <cell r="G260">
            <v>0</v>
          </cell>
          <cell r="H260">
            <v>150611.03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15061.103000000003</v>
          </cell>
          <cell r="N260">
            <v>15061.103000000003</v>
          </cell>
          <cell r="P260">
            <v>100</v>
          </cell>
        </row>
        <row r="261">
          <cell r="B261" t="str">
            <v>C1757519 - GERRARDS CROSS 22/6.6KV S/S REPL</v>
          </cell>
          <cell r="C261">
            <v>287278.71275000001</v>
          </cell>
          <cell r="D261">
            <v>224503.4</v>
          </cell>
          <cell r="E261">
            <v>0</v>
          </cell>
          <cell r="F261">
            <v>0</v>
          </cell>
          <cell r="G261">
            <v>0</v>
          </cell>
          <cell r="H261">
            <v>10361.64</v>
          </cell>
          <cell r="I261">
            <v>11126.13</v>
          </cell>
          <cell r="J261">
            <v>203015.63</v>
          </cell>
          <cell r="K261">
            <v>0</v>
          </cell>
          <cell r="L261">
            <v>0</v>
          </cell>
          <cell r="M261">
            <v>62775.312750000012</v>
          </cell>
          <cell r="N261">
            <v>62775.312750000012</v>
          </cell>
          <cell r="Q261">
            <v>2</v>
          </cell>
          <cell r="U261">
            <v>65</v>
          </cell>
          <cell r="W261">
            <v>33</v>
          </cell>
        </row>
        <row r="262">
          <cell r="B262" t="str">
            <v>C1757520 - MANNINGTON LYTCHETT OHL WORKS</v>
          </cell>
          <cell r="C262">
            <v>2720825</v>
          </cell>
          <cell r="D262">
            <v>2531000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2531000</v>
          </cell>
          <cell r="J262">
            <v>0</v>
          </cell>
          <cell r="K262">
            <v>0</v>
          </cell>
          <cell r="L262">
            <v>0</v>
          </cell>
          <cell r="M262">
            <v>189825</v>
          </cell>
          <cell r="N262">
            <v>189825</v>
          </cell>
          <cell r="P262">
            <v>100</v>
          </cell>
        </row>
        <row r="263">
          <cell r="B263" t="str">
            <v>C1757521 - PORTSMOUTH S/S REPLACE 33KV S/B</v>
          </cell>
          <cell r="C263">
            <v>1603720.5685000001</v>
          </cell>
          <cell r="D263">
            <v>1489738.42</v>
          </cell>
          <cell r="E263">
            <v>82.22</v>
          </cell>
          <cell r="F263">
            <v>82.22</v>
          </cell>
          <cell r="G263">
            <v>0</v>
          </cell>
          <cell r="H263">
            <v>87028.54</v>
          </cell>
          <cell r="I263">
            <v>1402627.66</v>
          </cell>
          <cell r="J263">
            <v>2.9103830456733704E-11</v>
          </cell>
          <cell r="K263">
            <v>0</v>
          </cell>
          <cell r="L263">
            <v>0</v>
          </cell>
          <cell r="M263">
            <v>113982.14850000001</v>
          </cell>
          <cell r="N263">
            <v>113982.14850000001</v>
          </cell>
          <cell r="U263">
            <v>75</v>
          </cell>
          <cell r="W263">
            <v>25</v>
          </cell>
        </row>
        <row r="264">
          <cell r="B264" t="str">
            <v>C1757522 - 132KV LINE REFURB FAREHAM FORT W</v>
          </cell>
          <cell r="C264">
            <v>481785.13825000002</v>
          </cell>
          <cell r="D264">
            <v>447935.71</v>
          </cell>
          <cell r="E264">
            <v>0</v>
          </cell>
          <cell r="F264">
            <v>0</v>
          </cell>
          <cell r="G264">
            <v>0</v>
          </cell>
          <cell r="H264">
            <v>10170</v>
          </cell>
          <cell r="I264">
            <v>437765.71</v>
          </cell>
          <cell r="J264">
            <v>0</v>
          </cell>
          <cell r="K264">
            <v>0</v>
          </cell>
          <cell r="L264">
            <v>0</v>
          </cell>
          <cell r="M264">
            <v>33849.428249999997</v>
          </cell>
          <cell r="N264">
            <v>33849.428249999997</v>
          </cell>
          <cell r="U264">
            <v>100</v>
          </cell>
        </row>
        <row r="265">
          <cell r="B265" t="str">
            <v>C1757523 - COWLEY LOCAL REPLACEMENT 11KV</v>
          </cell>
          <cell r="C265">
            <v>394622.41949999996</v>
          </cell>
          <cell r="D265">
            <v>366540.34</v>
          </cell>
          <cell r="E265">
            <v>0</v>
          </cell>
          <cell r="F265">
            <v>0</v>
          </cell>
          <cell r="G265">
            <v>0</v>
          </cell>
          <cell r="H265">
            <v>23662.16</v>
          </cell>
          <cell r="I265">
            <v>342878.18</v>
          </cell>
          <cell r="J265">
            <v>0</v>
          </cell>
          <cell r="K265">
            <v>0</v>
          </cell>
          <cell r="L265">
            <v>0</v>
          </cell>
          <cell r="M265">
            <v>28082.0795</v>
          </cell>
          <cell r="N265">
            <v>28082.0795</v>
          </cell>
          <cell r="Q265">
            <v>2</v>
          </cell>
          <cell r="U265">
            <v>80</v>
          </cell>
          <cell r="W265">
            <v>18</v>
          </cell>
        </row>
        <row r="266">
          <cell r="B266" t="str">
            <v>C1757524 - ST EBBES S/S OXFORD 11KV S/GEAR</v>
          </cell>
          <cell r="C266">
            <v>194025.35175</v>
          </cell>
          <cell r="D266">
            <v>179402.78</v>
          </cell>
          <cell r="E266">
            <v>0</v>
          </cell>
          <cell r="F266">
            <v>0</v>
          </cell>
          <cell r="G266">
            <v>0</v>
          </cell>
          <cell r="H266">
            <v>10856.53</v>
          </cell>
          <cell r="I266">
            <v>164564.25</v>
          </cell>
          <cell r="J266">
            <v>3982</v>
          </cell>
          <cell r="K266">
            <v>0</v>
          </cell>
          <cell r="L266">
            <v>0</v>
          </cell>
          <cell r="M266">
            <v>14622.571750000001</v>
          </cell>
          <cell r="N266">
            <v>14622.571750000001</v>
          </cell>
          <cell r="U266">
            <v>60</v>
          </cell>
          <cell r="W266">
            <v>40</v>
          </cell>
        </row>
        <row r="267">
          <cell r="B267" t="str">
            <v>C1757525 - BASINGSTOKE 132/33KV S/STATION</v>
          </cell>
          <cell r="C267">
            <v>139410.87850000002</v>
          </cell>
          <cell r="D267">
            <v>128146.98</v>
          </cell>
          <cell r="E267">
            <v>0</v>
          </cell>
          <cell r="F267">
            <v>0</v>
          </cell>
          <cell r="G267">
            <v>0</v>
          </cell>
          <cell r="H267">
            <v>66115</v>
          </cell>
          <cell r="I267">
            <v>62031.98</v>
          </cell>
          <cell r="J267">
            <v>0</v>
          </cell>
          <cell r="K267">
            <v>0</v>
          </cell>
          <cell r="L267">
            <v>0</v>
          </cell>
          <cell r="M267">
            <v>11263.898499999999</v>
          </cell>
          <cell r="N267">
            <v>11263.898499999999</v>
          </cell>
          <cell r="U267">
            <v>100</v>
          </cell>
        </row>
        <row r="268">
          <cell r="B268" t="str">
            <v>C1757526 - CHICKERELL WEYMOUTH ROAD CROSS</v>
          </cell>
          <cell r="C268">
            <v>25689.457749999998</v>
          </cell>
          <cell r="D268">
            <v>23897.17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23897.17</v>
          </cell>
          <cell r="J268">
            <v>0</v>
          </cell>
          <cell r="K268">
            <v>0</v>
          </cell>
          <cell r="L268">
            <v>0</v>
          </cell>
          <cell r="M268">
            <v>1792.2877499999997</v>
          </cell>
          <cell r="N268">
            <v>1792.2877499999997</v>
          </cell>
          <cell r="P268">
            <v>100</v>
          </cell>
        </row>
        <row r="269">
          <cell r="B269" t="str">
            <v>C1757527 - WYMERING 132/33/11KV SUBSTATION</v>
          </cell>
          <cell r="C269">
            <v>50039.605250000001</v>
          </cell>
          <cell r="D269">
            <v>46548.47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46548.47</v>
          </cell>
          <cell r="J269">
            <v>0</v>
          </cell>
          <cell r="K269">
            <v>0</v>
          </cell>
          <cell r="L269">
            <v>0</v>
          </cell>
          <cell r="M269">
            <v>3491.1352499999998</v>
          </cell>
          <cell r="N269">
            <v>3491.1352499999998</v>
          </cell>
          <cell r="U269">
            <v>80</v>
          </cell>
          <cell r="W269">
            <v>20</v>
          </cell>
        </row>
        <row r="270">
          <cell r="B270" t="str">
            <v>C1757528 - READING TO HENLEY PHASE 2 33KV</v>
          </cell>
          <cell r="C270">
            <v>705533.87524999992</v>
          </cell>
          <cell r="D270">
            <v>651530.06999999995</v>
          </cell>
          <cell r="E270">
            <v>0</v>
          </cell>
          <cell r="F270">
            <v>0</v>
          </cell>
          <cell r="G270">
            <v>0</v>
          </cell>
          <cell r="H270">
            <v>101387</v>
          </cell>
          <cell r="I270">
            <v>538568.06999999995</v>
          </cell>
          <cell r="J270">
            <v>11575</v>
          </cell>
          <cell r="K270">
            <v>0</v>
          </cell>
          <cell r="L270">
            <v>0</v>
          </cell>
          <cell r="M270">
            <v>54003.80524999999</v>
          </cell>
          <cell r="N270">
            <v>54003.80524999999</v>
          </cell>
          <cell r="P270">
            <v>100</v>
          </cell>
        </row>
        <row r="271">
          <cell r="B271" t="str">
            <v>C1757529 - TISBURY 11KV SWITCHBOARD REPLACE</v>
          </cell>
          <cell r="C271">
            <v>116122.33649999999</v>
          </cell>
          <cell r="D271">
            <v>106191.66</v>
          </cell>
          <cell r="E271">
            <v>1904</v>
          </cell>
          <cell r="F271">
            <v>0</v>
          </cell>
          <cell r="G271">
            <v>1904</v>
          </cell>
          <cell r="H271">
            <v>8204.08</v>
          </cell>
          <cell r="I271">
            <v>96083.58</v>
          </cell>
          <cell r="J271">
            <v>0</v>
          </cell>
          <cell r="K271">
            <v>0</v>
          </cell>
          <cell r="L271">
            <v>0</v>
          </cell>
          <cell r="M271">
            <v>9930.6764999999996</v>
          </cell>
          <cell r="N271">
            <v>9930.6764999999996</v>
          </cell>
          <cell r="Q271">
            <v>2</v>
          </cell>
          <cell r="U271">
            <v>75</v>
          </cell>
          <cell r="W271">
            <v>23</v>
          </cell>
        </row>
        <row r="272">
          <cell r="B272" t="str">
            <v>C1757530 - TOTTON ROWNHAMS 33KV OHL DIVERS</v>
          </cell>
          <cell r="C272">
            <v>163599.79999999999</v>
          </cell>
          <cell r="D272">
            <v>151237.1</v>
          </cell>
          <cell r="E272">
            <v>695.44</v>
          </cell>
          <cell r="F272">
            <v>0</v>
          </cell>
          <cell r="G272">
            <v>695.44</v>
          </cell>
          <cell r="H272">
            <v>15065.42</v>
          </cell>
          <cell r="I272">
            <v>135476.24</v>
          </cell>
          <cell r="J272">
            <v>0</v>
          </cell>
          <cell r="K272">
            <v>0</v>
          </cell>
          <cell r="L272">
            <v>0</v>
          </cell>
          <cell r="M272">
            <v>12362.7</v>
          </cell>
          <cell r="N272">
            <v>12362.7</v>
          </cell>
          <cell r="U272">
            <v>100</v>
          </cell>
        </row>
        <row r="273">
          <cell r="B273" t="str">
            <v>C1757531 - CANAL BANK S/S</v>
          </cell>
          <cell r="C273">
            <v>30044.384000000002</v>
          </cell>
          <cell r="D273">
            <v>23682.53</v>
          </cell>
          <cell r="E273">
            <v>0</v>
          </cell>
          <cell r="F273">
            <v>0</v>
          </cell>
          <cell r="G273">
            <v>0</v>
          </cell>
          <cell r="H273">
            <v>3270.15</v>
          </cell>
          <cell r="I273">
            <v>395</v>
          </cell>
          <cell r="J273">
            <v>20017.38</v>
          </cell>
          <cell r="K273">
            <v>0</v>
          </cell>
          <cell r="L273">
            <v>0</v>
          </cell>
          <cell r="M273">
            <v>6361.8540000000003</v>
          </cell>
          <cell r="N273">
            <v>6361.8540000000003</v>
          </cell>
          <cell r="P273">
            <v>100</v>
          </cell>
        </row>
        <row r="274">
          <cell r="B274" t="str">
            <v>C1757532 - 33KV AUTO-RECLOSE SCHEME</v>
          </cell>
          <cell r="C274">
            <v>150962.25</v>
          </cell>
          <cell r="D274">
            <v>140430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140430</v>
          </cell>
          <cell r="J274">
            <v>0</v>
          </cell>
          <cell r="K274">
            <v>0</v>
          </cell>
          <cell r="L274">
            <v>0</v>
          </cell>
          <cell r="M274">
            <v>10532.25</v>
          </cell>
          <cell r="N274">
            <v>10532.25</v>
          </cell>
          <cell r="U274">
            <v>100</v>
          </cell>
        </row>
        <row r="275">
          <cell r="B275" t="str">
            <v>C1757533 - RIVERSIDE 33-11KV S/STATION</v>
          </cell>
          <cell r="C275">
            <v>62893</v>
          </cell>
          <cell r="D275">
            <v>58440</v>
          </cell>
          <cell r="E275">
            <v>0</v>
          </cell>
          <cell r="F275">
            <v>0</v>
          </cell>
          <cell r="G275">
            <v>0</v>
          </cell>
          <cell r="H275">
            <v>2800</v>
          </cell>
          <cell r="I275">
            <v>55640</v>
          </cell>
          <cell r="J275">
            <v>0</v>
          </cell>
          <cell r="K275">
            <v>0</v>
          </cell>
          <cell r="L275">
            <v>0</v>
          </cell>
          <cell r="M275">
            <v>4453</v>
          </cell>
          <cell r="N275">
            <v>4453</v>
          </cell>
          <cell r="V275">
            <v>100</v>
          </cell>
        </row>
        <row r="276">
          <cell r="B276" t="str">
            <v>C1757534 - LITTLE HUNGERFORD 33-11KV</v>
          </cell>
          <cell r="C276">
            <v>56985.75</v>
          </cell>
          <cell r="D276">
            <v>53010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53010</v>
          </cell>
          <cell r="J276">
            <v>0</v>
          </cell>
          <cell r="K276">
            <v>0</v>
          </cell>
          <cell r="L276">
            <v>0</v>
          </cell>
          <cell r="M276">
            <v>3975.75</v>
          </cell>
          <cell r="N276">
            <v>3975.75</v>
          </cell>
          <cell r="V276">
            <v>100</v>
          </cell>
        </row>
        <row r="277">
          <cell r="B277" t="str">
            <v>C1757535 - BEENHAM TFORMERS C1MT&amp; C2MT</v>
          </cell>
          <cell r="C277">
            <v>38353.85</v>
          </cell>
          <cell r="D277">
            <v>35678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35678</v>
          </cell>
          <cell r="J277">
            <v>0</v>
          </cell>
          <cell r="K277">
            <v>0</v>
          </cell>
          <cell r="L277">
            <v>0</v>
          </cell>
          <cell r="M277">
            <v>2675.85</v>
          </cell>
          <cell r="N277">
            <v>2675.85</v>
          </cell>
          <cell r="AC277">
            <v>100</v>
          </cell>
        </row>
        <row r="278">
          <cell r="B278" t="str">
            <v>C1757536 - TWYFORD TFORMERS C1MT&amp; C2MT</v>
          </cell>
          <cell r="C278">
            <v>12130.737999999999</v>
          </cell>
          <cell r="D278">
            <v>11284.08</v>
          </cell>
          <cell r="E278">
            <v>0</v>
          </cell>
          <cell r="F278">
            <v>0</v>
          </cell>
          <cell r="G278">
            <v>0</v>
          </cell>
          <cell r="H278">
            <v>14.08</v>
          </cell>
          <cell r="I278">
            <v>11270</v>
          </cell>
          <cell r="J278">
            <v>0</v>
          </cell>
          <cell r="K278">
            <v>0</v>
          </cell>
          <cell r="L278">
            <v>0</v>
          </cell>
          <cell r="M278">
            <v>846.65800000000002</v>
          </cell>
          <cell r="N278">
            <v>846.65800000000002</v>
          </cell>
          <cell r="V278">
            <v>100</v>
          </cell>
        </row>
        <row r="279">
          <cell r="B279" t="str">
            <v>C1757537 - MINTY 132KV SUB STATION</v>
          </cell>
          <cell r="C279">
            <v>15018.825000000001</v>
          </cell>
          <cell r="D279">
            <v>13971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13971</v>
          </cell>
          <cell r="J279">
            <v>0</v>
          </cell>
          <cell r="K279">
            <v>0</v>
          </cell>
          <cell r="L279">
            <v>0</v>
          </cell>
          <cell r="M279">
            <v>1047.825</v>
          </cell>
          <cell r="N279">
            <v>1047.825</v>
          </cell>
          <cell r="U279">
            <v>100</v>
          </cell>
        </row>
        <row r="280">
          <cell r="B280" t="str">
            <v>C1757538 - SLOUGH FARNHAM ROYAL NO3 CIRCUIT</v>
          </cell>
          <cell r="C280">
            <v>404831.84674999991</v>
          </cell>
          <cell r="D280">
            <v>351766.31</v>
          </cell>
          <cell r="E280">
            <v>0</v>
          </cell>
          <cell r="F280">
            <v>0</v>
          </cell>
          <cell r="G280">
            <v>0</v>
          </cell>
          <cell r="H280">
            <v>2897.8499999999913</v>
          </cell>
          <cell r="I280">
            <v>230599.05</v>
          </cell>
          <cell r="J280">
            <v>118269.41</v>
          </cell>
          <cell r="K280">
            <v>0</v>
          </cell>
          <cell r="L280">
            <v>0</v>
          </cell>
          <cell r="M280">
            <v>53065.536749999999</v>
          </cell>
          <cell r="N280">
            <v>53065.536749999999</v>
          </cell>
          <cell r="P280">
            <v>98</v>
          </cell>
          <cell r="Q280">
            <v>2</v>
          </cell>
        </row>
        <row r="281">
          <cell r="B281" t="str">
            <v>C1757539 - CAUSEWAY 33/11KV S/S 11/12</v>
          </cell>
          <cell r="C281">
            <v>205336.52299999999</v>
          </cell>
          <cell r="D281">
            <v>160422.71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14280</v>
          </cell>
          <cell r="J281">
            <v>146142.71</v>
          </cell>
          <cell r="K281">
            <v>0</v>
          </cell>
          <cell r="L281">
            <v>0</v>
          </cell>
          <cell r="M281">
            <v>44913.812999999995</v>
          </cell>
          <cell r="N281">
            <v>44913.812999999995</v>
          </cell>
          <cell r="AC281">
            <v>100</v>
          </cell>
        </row>
        <row r="282">
          <cell r="B282" t="str">
            <v>C1757540 - CANAL BANK 66/11KV S/S</v>
          </cell>
          <cell r="C282">
            <v>50600</v>
          </cell>
          <cell r="D282">
            <v>46000</v>
          </cell>
          <cell r="E282">
            <v>0</v>
          </cell>
          <cell r="F282">
            <v>0</v>
          </cell>
          <cell r="G282">
            <v>0</v>
          </cell>
          <cell r="H282">
            <v>46000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4600</v>
          </cell>
          <cell r="N282">
            <v>4600</v>
          </cell>
          <cell r="P282">
            <v>98</v>
          </cell>
          <cell r="Q282">
            <v>2</v>
          </cell>
        </row>
        <row r="283">
          <cell r="B283" t="str">
            <v>C1757541 - PORTSDOWN HILL PORTSMOUTH</v>
          </cell>
          <cell r="C283">
            <v>103946.295</v>
          </cell>
          <cell r="D283">
            <v>87313.06</v>
          </cell>
          <cell r="E283">
            <v>0</v>
          </cell>
          <cell r="F283">
            <v>0</v>
          </cell>
          <cell r="G283">
            <v>0</v>
          </cell>
          <cell r="H283">
            <v>38725.339999999997</v>
          </cell>
          <cell r="I283">
            <v>8069.4</v>
          </cell>
          <cell r="J283">
            <v>40518.32</v>
          </cell>
          <cell r="K283">
            <v>0</v>
          </cell>
          <cell r="L283">
            <v>0</v>
          </cell>
          <cell r="M283">
            <v>16633.235000000001</v>
          </cell>
          <cell r="N283">
            <v>16633.235000000001</v>
          </cell>
          <cell r="U283">
            <v>100</v>
          </cell>
        </row>
        <row r="284">
          <cell r="B284" t="str">
            <v>C1757542 - BRANDON RD 33/11KV SUBSTATION</v>
          </cell>
          <cell r="C284">
            <v>447970.978</v>
          </cell>
          <cell r="D284">
            <v>357040.32</v>
          </cell>
          <cell r="E284">
            <v>0</v>
          </cell>
          <cell r="F284">
            <v>0</v>
          </cell>
          <cell r="G284">
            <v>0</v>
          </cell>
          <cell r="H284">
            <v>80468.44</v>
          </cell>
          <cell r="I284">
            <v>390</v>
          </cell>
          <cell r="J284">
            <v>276181.88</v>
          </cell>
          <cell r="K284">
            <v>0</v>
          </cell>
          <cell r="L284">
            <v>0</v>
          </cell>
          <cell r="M284">
            <v>90930.657999999996</v>
          </cell>
          <cell r="N284">
            <v>90930.657999999996</v>
          </cell>
          <cell r="Q284">
            <v>2</v>
          </cell>
          <cell r="U284">
            <v>60</v>
          </cell>
          <cell r="W284">
            <v>38</v>
          </cell>
        </row>
        <row r="285">
          <cell r="B285" t="str">
            <v>C1757543 - CHICKEREL WEYMOUTH CABLE OVERLAY</v>
          </cell>
          <cell r="C285">
            <v>213400.47500000001</v>
          </cell>
          <cell r="D285">
            <v>194233</v>
          </cell>
          <cell r="E285">
            <v>0</v>
          </cell>
          <cell r="F285">
            <v>0</v>
          </cell>
          <cell r="G285">
            <v>0</v>
          </cell>
          <cell r="H285">
            <v>184000</v>
          </cell>
          <cell r="I285">
            <v>10233</v>
          </cell>
          <cell r="J285">
            <v>0</v>
          </cell>
          <cell r="K285">
            <v>0</v>
          </cell>
          <cell r="L285">
            <v>0</v>
          </cell>
          <cell r="M285">
            <v>19167.474999999999</v>
          </cell>
          <cell r="N285">
            <v>19167.474999999999</v>
          </cell>
          <cell r="P285">
            <v>100</v>
          </cell>
        </row>
        <row r="286">
          <cell r="B286" t="str">
            <v>C1757544 - DENHAM BEACONSFIELD PILOT CABLE</v>
          </cell>
          <cell r="C286">
            <v>111176.18949999999</v>
          </cell>
          <cell r="D286">
            <v>101108.12</v>
          </cell>
          <cell r="E286">
            <v>0</v>
          </cell>
          <cell r="F286">
            <v>0</v>
          </cell>
          <cell r="G286">
            <v>0</v>
          </cell>
          <cell r="H286">
            <v>99398.42</v>
          </cell>
          <cell r="I286">
            <v>1709.7</v>
          </cell>
          <cell r="J286">
            <v>0</v>
          </cell>
          <cell r="K286">
            <v>0</v>
          </cell>
          <cell r="L286">
            <v>0</v>
          </cell>
          <cell r="M286">
            <v>10068.069500000001</v>
          </cell>
          <cell r="N286">
            <v>10068.069500000001</v>
          </cell>
          <cell r="U286">
            <v>100</v>
          </cell>
        </row>
        <row r="287">
          <cell r="B287" t="str">
            <v>C1757545 - ARBORFIELD REPLACE CBAND VTS</v>
          </cell>
          <cell r="C287">
            <v>58946.50275</v>
          </cell>
          <cell r="D287">
            <v>54358.09</v>
          </cell>
          <cell r="E287">
            <v>0</v>
          </cell>
          <cell r="F287">
            <v>0</v>
          </cell>
          <cell r="G287">
            <v>0</v>
          </cell>
          <cell r="H287">
            <v>20462.240000000002</v>
          </cell>
          <cell r="I287">
            <v>33895.85</v>
          </cell>
          <cell r="J287">
            <v>0</v>
          </cell>
          <cell r="K287">
            <v>0</v>
          </cell>
          <cell r="L287">
            <v>0</v>
          </cell>
          <cell r="M287">
            <v>4588.4127499999995</v>
          </cell>
          <cell r="N287">
            <v>4588.4127499999995</v>
          </cell>
          <cell r="U287">
            <v>100</v>
          </cell>
        </row>
        <row r="288">
          <cell r="B288" t="str">
            <v>C1757546 - FARINGDON 11KV S/GEARREPLACE</v>
          </cell>
          <cell r="C288">
            <v>188334.29599999997</v>
          </cell>
          <cell r="D288">
            <v>156035.67000000001</v>
          </cell>
          <cell r="E288">
            <v>0</v>
          </cell>
          <cell r="F288">
            <v>0</v>
          </cell>
          <cell r="G288">
            <v>0</v>
          </cell>
          <cell r="H288">
            <v>71792</v>
          </cell>
          <cell r="I288">
            <v>683</v>
          </cell>
          <cell r="J288">
            <v>83560.67</v>
          </cell>
          <cell r="K288">
            <v>0</v>
          </cell>
          <cell r="L288">
            <v>0</v>
          </cell>
          <cell r="M288">
            <v>32298.625999999997</v>
          </cell>
          <cell r="N288">
            <v>32298.625999999997</v>
          </cell>
          <cell r="Q288">
            <v>2</v>
          </cell>
          <cell r="U288">
            <v>70</v>
          </cell>
          <cell r="W288">
            <v>28</v>
          </cell>
        </row>
        <row r="289">
          <cell r="B289" t="str">
            <v>C1757547 - FARINGDON 33KV S/GEARREPLACEMEN</v>
          </cell>
          <cell r="C289">
            <v>885.56</v>
          </cell>
          <cell r="D289">
            <v>442.78</v>
          </cell>
          <cell r="E289">
            <v>442.78</v>
          </cell>
          <cell r="F289">
            <v>0</v>
          </cell>
          <cell r="G289">
            <v>442.78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442.78</v>
          </cell>
          <cell r="N289">
            <v>442.78</v>
          </cell>
          <cell r="AC289">
            <v>100</v>
          </cell>
        </row>
        <row r="290">
          <cell r="B290" t="str">
            <v>C1757551 - UNION ST 33/11KV S/S OXFORD</v>
          </cell>
          <cell r="C290">
            <v>358027.19524999999</v>
          </cell>
          <cell r="D290">
            <v>325646.74</v>
          </cell>
          <cell r="E290">
            <v>0</v>
          </cell>
          <cell r="F290">
            <v>0</v>
          </cell>
          <cell r="G290">
            <v>0</v>
          </cell>
          <cell r="H290">
            <v>318277.99</v>
          </cell>
          <cell r="I290">
            <v>7368.75</v>
          </cell>
          <cell r="J290">
            <v>0</v>
          </cell>
          <cell r="K290">
            <v>0</v>
          </cell>
          <cell r="L290">
            <v>0</v>
          </cell>
          <cell r="M290">
            <v>32380.455250000003</v>
          </cell>
          <cell r="N290">
            <v>32380.455250000003</v>
          </cell>
          <cell r="U290">
            <v>55</v>
          </cell>
          <cell r="W290">
            <v>45</v>
          </cell>
        </row>
        <row r="291">
          <cell r="B291" t="str">
            <v>C1757552 - PA &amp; AD 132KV LINE MIN REFURB</v>
          </cell>
          <cell r="C291">
            <v>874.06</v>
          </cell>
          <cell r="D291">
            <v>794.6</v>
          </cell>
          <cell r="E291">
            <v>0</v>
          </cell>
          <cell r="F291">
            <v>0</v>
          </cell>
          <cell r="G291">
            <v>0</v>
          </cell>
          <cell r="H291">
            <v>794.6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79.459999999999994</v>
          </cell>
          <cell r="N291">
            <v>79.459999999999994</v>
          </cell>
          <cell r="AC291">
            <v>100</v>
          </cell>
        </row>
        <row r="292">
          <cell r="B292" t="str">
            <v>C1757557 - PETERSFINGER 11KV SBOARD REPLACE</v>
          </cell>
          <cell r="C292">
            <v>12263.712</v>
          </cell>
          <cell r="D292">
            <v>10880.74</v>
          </cell>
          <cell r="E292">
            <v>0</v>
          </cell>
          <cell r="F292">
            <v>0</v>
          </cell>
          <cell r="G292">
            <v>0</v>
          </cell>
          <cell r="H292">
            <v>1880</v>
          </cell>
          <cell r="I292">
            <v>6690</v>
          </cell>
          <cell r="J292">
            <v>2310.7399999999998</v>
          </cell>
          <cell r="K292">
            <v>0</v>
          </cell>
          <cell r="L292">
            <v>0</v>
          </cell>
          <cell r="M292">
            <v>1382.9719999999998</v>
          </cell>
          <cell r="N292">
            <v>1382.9719999999998</v>
          </cell>
          <cell r="V292">
            <v>100</v>
          </cell>
        </row>
        <row r="293">
          <cell r="B293" t="str">
            <v>C1757558 - SUNNINGHILL TRANSFORMERS</v>
          </cell>
          <cell r="C293">
            <v>387308.04524999997</v>
          </cell>
          <cell r="D293">
            <v>303861.25</v>
          </cell>
          <cell r="E293">
            <v>0</v>
          </cell>
          <cell r="F293">
            <v>0</v>
          </cell>
          <cell r="G293">
            <v>0</v>
          </cell>
          <cell r="H293">
            <v>6575.06</v>
          </cell>
          <cell r="I293">
            <v>28429.19</v>
          </cell>
          <cell r="J293">
            <v>268857</v>
          </cell>
          <cell r="K293">
            <v>0</v>
          </cell>
          <cell r="L293">
            <v>0</v>
          </cell>
          <cell r="M293">
            <v>83446.795249999996</v>
          </cell>
          <cell r="N293">
            <v>83446.795249999996</v>
          </cell>
          <cell r="Q293">
            <v>1</v>
          </cell>
          <cell r="U293">
            <v>70</v>
          </cell>
          <cell r="W293">
            <v>29</v>
          </cell>
        </row>
        <row r="294">
          <cell r="B294" t="str">
            <v>C1757559 - SUNNINGHILL EXCAVATION WORKS</v>
          </cell>
          <cell r="C294">
            <v>61812.5</v>
          </cell>
          <cell r="D294">
            <v>57500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57500</v>
          </cell>
          <cell r="J294">
            <v>0</v>
          </cell>
          <cell r="K294">
            <v>0</v>
          </cell>
          <cell r="L294">
            <v>0</v>
          </cell>
          <cell r="M294">
            <v>4312.5</v>
          </cell>
          <cell r="N294">
            <v>4312.5</v>
          </cell>
          <cell r="W294">
            <v>100</v>
          </cell>
        </row>
        <row r="295">
          <cell r="B295" t="str">
            <v>C1757568 - CHIS 33/11KV/ S/S FAULT VT C1LVT</v>
          </cell>
          <cell r="C295">
            <v>13496.379000000001</v>
          </cell>
          <cell r="D295">
            <v>10381.83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10381.83</v>
          </cell>
          <cell r="K295">
            <v>0</v>
          </cell>
          <cell r="L295">
            <v>0</v>
          </cell>
          <cell r="M295">
            <v>3114.549</v>
          </cell>
          <cell r="N295">
            <v>3114.549</v>
          </cell>
          <cell r="U295">
            <v>100</v>
          </cell>
        </row>
        <row r="296">
          <cell r="B296" t="str">
            <v>C1757571 - LARKHALL MARLBOROUGH S &amp; NLEACH</v>
          </cell>
          <cell r="C296">
            <v>810134.6</v>
          </cell>
          <cell r="D296">
            <v>736486</v>
          </cell>
          <cell r="E296">
            <v>0</v>
          </cell>
          <cell r="F296">
            <v>0</v>
          </cell>
          <cell r="G296">
            <v>0</v>
          </cell>
          <cell r="H296">
            <v>736486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73648.600000000006</v>
          </cell>
          <cell r="N296">
            <v>73648.600000000006</v>
          </cell>
          <cell r="AC296">
            <v>100</v>
          </cell>
        </row>
        <row r="297">
          <cell r="B297" t="str">
            <v>C1757750 - MCR 132KV LIN MINOR COND REFURB</v>
          </cell>
          <cell r="C297">
            <v>104485.77</v>
          </cell>
          <cell r="D297">
            <v>65604.53</v>
          </cell>
          <cell r="E297">
            <v>34566.43</v>
          </cell>
          <cell r="F297">
            <v>34566.43</v>
          </cell>
          <cell r="G297">
            <v>0</v>
          </cell>
          <cell r="H297">
            <v>24983.1</v>
          </cell>
          <cell r="I297">
            <v>0</v>
          </cell>
          <cell r="J297">
            <v>0</v>
          </cell>
          <cell r="K297">
            <v>6055</v>
          </cell>
          <cell r="L297">
            <v>0</v>
          </cell>
          <cell r="M297">
            <v>38881.24</v>
          </cell>
          <cell r="N297">
            <v>38881.24</v>
          </cell>
          <cell r="AC297">
            <v>100</v>
          </cell>
        </row>
        <row r="298">
          <cell r="B298" t="str">
            <v>C1759595 - FAWLEY PS FAWLEY NORTH 2 132KV</v>
          </cell>
          <cell r="C298">
            <v>128259.482</v>
          </cell>
          <cell r="D298">
            <v>119266.96</v>
          </cell>
          <cell r="E298">
            <v>0</v>
          </cell>
          <cell r="F298">
            <v>0</v>
          </cell>
          <cell r="G298">
            <v>0</v>
          </cell>
          <cell r="H298">
            <v>1900</v>
          </cell>
          <cell r="I298">
            <v>117366.96</v>
          </cell>
          <cell r="J298">
            <v>0</v>
          </cell>
          <cell r="K298">
            <v>0</v>
          </cell>
          <cell r="L298">
            <v>0</v>
          </cell>
          <cell r="M298">
            <v>8992.5220000000008</v>
          </cell>
          <cell r="N298">
            <v>8992.5220000000008</v>
          </cell>
          <cell r="V298">
            <v>100</v>
          </cell>
        </row>
        <row r="299">
          <cell r="B299" t="str">
            <v>C1776366 - EALING BRIDGE RD 66KVGAS FLT</v>
          </cell>
          <cell r="C299">
            <v>-89419.074999999997</v>
          </cell>
          <cell r="D299">
            <v>-75041</v>
          </cell>
          <cell r="E299">
            <v>0</v>
          </cell>
          <cell r="F299">
            <v>0</v>
          </cell>
          <cell r="G299">
            <v>0</v>
          </cell>
          <cell r="H299">
            <v>-350000</v>
          </cell>
          <cell r="I299">
            <v>274959</v>
          </cell>
          <cell r="J299">
            <v>0</v>
          </cell>
          <cell r="K299">
            <v>0</v>
          </cell>
          <cell r="L299">
            <v>0</v>
          </cell>
          <cell r="M299">
            <v>-14378.075000000001</v>
          </cell>
          <cell r="N299">
            <v>-14378.075000000001</v>
          </cell>
          <cell r="U299">
            <v>100</v>
          </cell>
        </row>
        <row r="300">
          <cell r="B300" t="str">
            <v>C1776384 - 132KV FAREHAM/FORT WIDLEY-FAULT</v>
          </cell>
          <cell r="C300">
            <v>-81.575999999999993</v>
          </cell>
          <cell r="D300">
            <v>-74.16</v>
          </cell>
          <cell r="E300">
            <v>0</v>
          </cell>
          <cell r="F300">
            <v>0</v>
          </cell>
          <cell r="G300">
            <v>0</v>
          </cell>
          <cell r="H300">
            <v>-74.16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-7.4160000000000004</v>
          </cell>
          <cell r="N300">
            <v>-7.4160000000000004</v>
          </cell>
          <cell r="U300">
            <v>100</v>
          </cell>
        </row>
        <row r="301">
          <cell r="B301" t="str">
            <v>C1776385 - 132KV HUNSTON/LOVEDEAN FFC LEAK</v>
          </cell>
          <cell r="C301">
            <v>136986.95975000001</v>
          </cell>
          <cell r="D301">
            <v>127429.73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127429.73</v>
          </cell>
          <cell r="J301">
            <v>0</v>
          </cell>
          <cell r="K301">
            <v>0</v>
          </cell>
          <cell r="L301">
            <v>0</v>
          </cell>
          <cell r="M301">
            <v>9557.2297500000004</v>
          </cell>
          <cell r="N301">
            <v>9557.2297500000004</v>
          </cell>
          <cell r="U301">
            <v>100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AK63"/>
  <sheetViews>
    <sheetView tabSelected="1" workbookViewId="0"/>
  </sheetViews>
  <sheetFormatPr defaultRowHeight="14.25"/>
  <cols>
    <col min="1" max="1" width="9" style="132"/>
    <col min="2" max="2" width="14.625" style="132" customWidth="1"/>
    <col min="3" max="3" width="14.25" style="132" customWidth="1"/>
    <col min="4" max="4" width="29.5" style="132" customWidth="1"/>
    <col min="5" max="5" width="5.25" style="132" customWidth="1"/>
    <col min="6" max="6" width="17.375" style="132" customWidth="1"/>
    <col min="7" max="16384" width="9" style="132"/>
  </cols>
  <sheetData>
    <row r="4" spans="2:37" ht="15" thickBot="1"/>
    <row r="5" spans="2:37" ht="15" thickTop="1">
      <c r="B5" s="133"/>
      <c r="C5" s="134"/>
      <c r="D5" s="134"/>
      <c r="E5" s="134"/>
      <c r="F5" s="134"/>
      <c r="G5" s="135"/>
    </row>
    <row r="6" spans="2:37">
      <c r="B6" s="136"/>
      <c r="C6" s="137"/>
      <c r="D6" s="137"/>
      <c r="E6" s="137"/>
      <c r="F6" s="137"/>
      <c r="G6" s="138"/>
      <c r="AK6" s="139"/>
    </row>
    <row r="7" spans="2:37" ht="22.5">
      <c r="B7" s="136"/>
      <c r="C7" s="137"/>
      <c r="D7" s="140" t="s">
        <v>245</v>
      </c>
      <c r="E7" s="137"/>
      <c r="F7" s="137"/>
      <c r="G7" s="138"/>
    </row>
    <row r="8" spans="2:37" ht="22.5">
      <c r="B8" s="136"/>
      <c r="C8" s="137"/>
      <c r="D8" s="140" t="s">
        <v>612</v>
      </c>
      <c r="E8" s="137"/>
      <c r="F8" s="137"/>
      <c r="G8" s="138"/>
    </row>
    <row r="9" spans="2:37">
      <c r="B9" s="136"/>
      <c r="C9" s="137"/>
      <c r="D9" s="137"/>
      <c r="E9" s="137"/>
      <c r="F9" s="137"/>
      <c r="G9" s="138"/>
    </row>
    <row r="10" spans="2:37">
      <c r="B10" s="136"/>
      <c r="C10" s="137"/>
      <c r="D10" s="141" t="s">
        <v>161</v>
      </c>
      <c r="E10" s="137"/>
      <c r="F10" s="137"/>
      <c r="G10" s="138"/>
    </row>
    <row r="11" spans="2:37" ht="24.75">
      <c r="B11" s="136"/>
      <c r="C11" s="137"/>
      <c r="D11" s="142" t="s">
        <v>162</v>
      </c>
      <c r="E11" s="137"/>
      <c r="F11" s="137"/>
      <c r="G11" s="138"/>
    </row>
    <row r="12" spans="2:37">
      <c r="B12" s="136"/>
      <c r="C12" s="137"/>
      <c r="D12" s="137"/>
      <c r="E12" s="137"/>
      <c r="F12" s="137"/>
      <c r="G12" s="138"/>
    </row>
    <row r="13" spans="2:37">
      <c r="B13" s="136"/>
      <c r="C13" s="137"/>
      <c r="D13" s="137"/>
      <c r="E13" s="137"/>
      <c r="F13" s="137"/>
      <c r="G13" s="138"/>
    </row>
    <row r="14" spans="2:37">
      <c r="B14" s="136"/>
      <c r="C14" s="137"/>
      <c r="D14" s="137"/>
      <c r="E14" s="137"/>
      <c r="F14" s="137"/>
      <c r="G14" s="138"/>
    </row>
    <row r="15" spans="2:37" ht="22.5">
      <c r="B15" s="136"/>
      <c r="C15" s="143" t="s">
        <v>163</v>
      </c>
      <c r="D15" s="286" t="s">
        <v>260</v>
      </c>
      <c r="E15" s="137"/>
      <c r="F15" s="137"/>
      <c r="G15" s="138"/>
    </row>
    <row r="16" spans="2:37">
      <c r="B16" s="136"/>
      <c r="C16" s="143"/>
      <c r="D16" s="285"/>
      <c r="E16" s="137"/>
      <c r="F16" s="137"/>
      <c r="G16" s="138"/>
    </row>
    <row r="17" spans="2:7" ht="22.5">
      <c r="B17" s="136"/>
      <c r="C17" s="143" t="s">
        <v>164</v>
      </c>
      <c r="D17" s="286" t="s">
        <v>165</v>
      </c>
      <c r="E17" s="137"/>
      <c r="F17" s="137"/>
      <c r="G17" s="138"/>
    </row>
    <row r="18" spans="2:7" ht="15" thickBot="1">
      <c r="B18" s="144"/>
      <c r="C18" s="145"/>
      <c r="D18" s="145"/>
      <c r="E18" s="145"/>
      <c r="F18" s="145"/>
      <c r="G18" s="146"/>
    </row>
    <row r="19" spans="2:7" ht="15" thickTop="1"/>
    <row r="23" spans="2:7">
      <c r="B23" s="166" t="s">
        <v>30</v>
      </c>
      <c r="C23" s="206" t="str">
        <f>[11]Cover!$C21</f>
        <v>- none -</v>
      </c>
    </row>
    <row r="24" spans="2:7">
      <c r="B24" s="166" t="s">
        <v>31</v>
      </c>
      <c r="C24" s="206" t="str">
        <f>[11]Cover!$C22</f>
        <v>- none -</v>
      </c>
    </row>
    <row r="25" spans="2:7">
      <c r="B25" s="166" t="s">
        <v>32</v>
      </c>
      <c r="C25" s="206" t="str">
        <f>[11]Cover!$C23</f>
        <v>- none -</v>
      </c>
    </row>
    <row r="26" spans="2:7">
      <c r="B26" s="166" t="s">
        <v>33</v>
      </c>
      <c r="C26" s="206" t="str">
        <f>[11]Cover!$C24</f>
        <v>- none -</v>
      </c>
    </row>
    <row r="27" spans="2:7">
      <c r="B27" s="166" t="s">
        <v>34</v>
      </c>
      <c r="C27" s="206" t="str">
        <f>[11]Cover!$C25</f>
        <v>- none -</v>
      </c>
    </row>
    <row r="28" spans="2:7">
      <c r="B28" s="166" t="s">
        <v>35</v>
      </c>
      <c r="C28" s="206" t="str">
        <f>[11]Cover!$C26</f>
        <v>- none -</v>
      </c>
    </row>
    <row r="29" spans="2:7">
      <c r="B29" s="166" t="s">
        <v>36</v>
      </c>
      <c r="C29" s="206" t="str">
        <f>[11]Cover!$C27</f>
        <v>- none -</v>
      </c>
    </row>
    <row r="30" spans="2:7">
      <c r="B30" s="166" t="s">
        <v>37</v>
      </c>
      <c r="C30" s="206" t="str">
        <f>[11]Cover!$C28</f>
        <v>- none -</v>
      </c>
      <c r="E30" s="195"/>
      <c r="F30" s="132" t="s">
        <v>182</v>
      </c>
    </row>
    <row r="31" spans="2:7">
      <c r="B31" s="166" t="s">
        <v>38</v>
      </c>
      <c r="C31" s="206" t="str">
        <f>[11]Cover!$C29</f>
        <v>- none -</v>
      </c>
      <c r="E31" s="196"/>
      <c r="F31" s="132" t="s">
        <v>183</v>
      </c>
    </row>
    <row r="32" spans="2:7">
      <c r="B32" s="166" t="s">
        <v>39</v>
      </c>
      <c r="C32" s="206" t="str">
        <f>[11]Cover!$C30</f>
        <v>- none -</v>
      </c>
      <c r="E32" s="197"/>
      <c r="F32" s="132" t="s">
        <v>184</v>
      </c>
    </row>
    <row r="33" spans="2:6">
      <c r="B33" s="166" t="s">
        <v>40</v>
      </c>
      <c r="C33" s="206" t="str">
        <f>[11]Cover!$C31</f>
        <v>- none -</v>
      </c>
      <c r="E33" s="206"/>
      <c r="F33" s="132" t="s">
        <v>188</v>
      </c>
    </row>
    <row r="34" spans="2:6">
      <c r="B34" s="166" t="s">
        <v>41</v>
      </c>
      <c r="C34" s="206" t="str">
        <f>[11]Cover!$C32</f>
        <v>- none -</v>
      </c>
      <c r="E34" s="198"/>
      <c r="F34" s="132" t="s">
        <v>185</v>
      </c>
    </row>
    <row r="35" spans="2:6">
      <c r="B35" s="166" t="s">
        <v>42</v>
      </c>
      <c r="C35" s="206" t="str">
        <f>[11]Cover!$C33</f>
        <v>- none -</v>
      </c>
      <c r="E35" s="199"/>
      <c r="F35" s="132" t="s">
        <v>186</v>
      </c>
    </row>
    <row r="36" spans="2:6">
      <c r="B36" s="166" t="s">
        <v>43</v>
      </c>
      <c r="C36" s="206" t="str">
        <f>[11]Cover!$C34</f>
        <v>- none -</v>
      </c>
      <c r="E36" s="166"/>
      <c r="F36" s="132" t="s">
        <v>181</v>
      </c>
    </row>
    <row r="37" spans="2:6">
      <c r="B37" s="166" t="s">
        <v>44</v>
      </c>
      <c r="C37" s="206" t="str">
        <f>[11]Cover!$C35</f>
        <v>- none -</v>
      </c>
    </row>
    <row r="38" spans="2:6">
      <c r="B38" s="167"/>
      <c r="C38" s="168"/>
    </row>
    <row r="39" spans="2:6">
      <c r="B39" s="167"/>
      <c r="C39" s="168"/>
    </row>
    <row r="40" spans="2:6">
      <c r="B40" s="167"/>
      <c r="C40" s="168"/>
    </row>
    <row r="41" spans="2:6">
      <c r="B41" s="167"/>
      <c r="C41" s="168"/>
    </row>
    <row r="42" spans="2:6">
      <c r="B42" s="167"/>
      <c r="C42" s="168"/>
    </row>
    <row r="43" spans="2:6">
      <c r="B43" s="167"/>
      <c r="C43" s="167"/>
    </row>
    <row r="46" spans="2:6">
      <c r="B46" s="201" t="s">
        <v>166</v>
      </c>
      <c r="C46" s="201" t="s">
        <v>187</v>
      </c>
      <c r="D46" s="147"/>
    </row>
    <row r="47" spans="2:6">
      <c r="B47" s="202" t="s">
        <v>165</v>
      </c>
      <c r="C47" s="203" t="s">
        <v>260</v>
      </c>
      <c r="D47" s="147"/>
    </row>
    <row r="48" spans="2:6">
      <c r="B48" s="204">
        <v>2010</v>
      </c>
      <c r="C48" s="205" t="s">
        <v>394</v>
      </c>
      <c r="D48" s="147"/>
    </row>
    <row r="49" spans="2:4">
      <c r="B49" s="204">
        <v>2011</v>
      </c>
      <c r="C49" s="205" t="s">
        <v>395</v>
      </c>
      <c r="D49" s="147"/>
    </row>
    <row r="50" spans="2:4">
      <c r="B50" s="204">
        <v>2012</v>
      </c>
      <c r="C50" s="205" t="s">
        <v>396</v>
      </c>
      <c r="D50" s="147"/>
    </row>
    <row r="51" spans="2:4">
      <c r="B51" s="204">
        <v>2013</v>
      </c>
      <c r="C51" s="205" t="s">
        <v>397</v>
      </c>
      <c r="D51" s="147"/>
    </row>
    <row r="52" spans="2:4">
      <c r="B52" s="204">
        <v>2014</v>
      </c>
      <c r="C52" s="205" t="s">
        <v>398</v>
      </c>
      <c r="D52" s="147"/>
    </row>
    <row r="53" spans="2:4">
      <c r="B53" s="204">
        <v>2015</v>
      </c>
      <c r="C53" s="205" t="s">
        <v>399</v>
      </c>
      <c r="D53" s="147"/>
    </row>
    <row r="54" spans="2:4">
      <c r="B54" s="284"/>
      <c r="C54" s="205" t="s">
        <v>400</v>
      </c>
      <c r="D54" s="147"/>
    </row>
    <row r="55" spans="2:4">
      <c r="B55" s="284"/>
      <c r="C55" s="205" t="s">
        <v>401</v>
      </c>
      <c r="D55" s="147"/>
    </row>
    <row r="56" spans="2:4">
      <c r="B56" s="284"/>
      <c r="C56" s="205" t="s">
        <v>402</v>
      </c>
      <c r="D56" s="147"/>
    </row>
    <row r="57" spans="2:4">
      <c r="B57" s="284"/>
      <c r="C57" s="205" t="s">
        <v>403</v>
      </c>
      <c r="D57" s="147"/>
    </row>
    <row r="58" spans="2:4">
      <c r="B58" s="284"/>
      <c r="C58" s="205" t="s">
        <v>404</v>
      </c>
      <c r="D58" s="147"/>
    </row>
    <row r="59" spans="2:4">
      <c r="B59" s="284"/>
      <c r="C59" s="205" t="s">
        <v>405</v>
      </c>
      <c r="D59" s="147"/>
    </row>
    <row r="60" spans="2:4">
      <c r="B60" s="284"/>
      <c r="C60" s="205" t="s">
        <v>406</v>
      </c>
      <c r="D60" s="147"/>
    </row>
    <row r="61" spans="2:4">
      <c r="B61" s="284"/>
      <c r="C61" s="205" t="s">
        <v>407</v>
      </c>
      <c r="D61" s="147"/>
    </row>
    <row r="62" spans="2:4">
      <c r="B62" s="284"/>
      <c r="C62" s="200"/>
    </row>
    <row r="63" spans="2:4">
      <c r="B63" s="284"/>
      <c r="C63" s="200"/>
    </row>
  </sheetData>
  <dataValidations count="2">
    <dataValidation type="list" allowBlank="1" showInputMessage="1" showErrorMessage="1" promptTitle="Select year from list" sqref="D15">
      <formula1>$C$47:$C$61</formula1>
    </dataValidation>
    <dataValidation type="list" allowBlank="1" showInputMessage="1" showErrorMessage="1" sqref="D17">
      <formula1>$B$47:$B$63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O81"/>
  <sheetViews>
    <sheetView zoomScale="80" zoomScaleNormal="80" zoomScaleSheetLayoutView="80" workbookViewId="0"/>
  </sheetViews>
  <sheetFormatPr defaultRowHeight="12.75"/>
  <cols>
    <col min="1" max="1" width="74.625" bestFit="1" customWidth="1"/>
    <col min="2" max="4" width="1.5" customWidth="1"/>
    <col min="5" max="5" width="3.625" customWidth="1"/>
    <col min="6" max="11" width="6.125" customWidth="1"/>
    <col min="12" max="12" width="2.625" customWidth="1"/>
    <col min="13" max="13" width="7.125" customWidth="1"/>
  </cols>
  <sheetData>
    <row r="1" spans="1:15" s="17" customFormat="1">
      <c r="A1" s="50" t="s">
        <v>150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5" s="17" customFormat="1">
      <c r="A2" s="50" t="str">
        <f>Cover!D15</f>
        <v>[DNO]</v>
      </c>
      <c r="B2" s="15"/>
      <c r="C2" s="121"/>
      <c r="D2" s="121"/>
      <c r="E2" s="121"/>
      <c r="F2" s="109"/>
      <c r="G2" s="109"/>
      <c r="H2" s="109"/>
      <c r="I2" s="109"/>
      <c r="J2" s="109"/>
      <c r="K2" s="109"/>
      <c r="L2" s="109"/>
      <c r="M2" s="114"/>
      <c r="N2" s="26"/>
    </row>
    <row r="3" spans="1:15" s="17" customFormat="1">
      <c r="A3" s="50" t="str">
        <f>Cover!D17</f>
        <v>[Year]</v>
      </c>
      <c r="B3" s="1"/>
      <c r="C3" s="121"/>
      <c r="D3" s="121"/>
      <c r="E3" s="121"/>
      <c r="F3" s="109"/>
      <c r="G3" s="109"/>
      <c r="H3" s="109"/>
      <c r="I3" s="109"/>
      <c r="J3" s="109"/>
      <c r="K3" s="109"/>
      <c r="L3" s="109"/>
      <c r="M3" s="114"/>
      <c r="N3" s="26"/>
    </row>
    <row r="4" spans="1:15" s="19" customFormat="1">
      <c r="A4" s="5"/>
      <c r="B4" s="5"/>
      <c r="C4" s="121"/>
      <c r="D4" s="121"/>
      <c r="E4" s="121"/>
      <c r="F4" s="109"/>
      <c r="G4" s="109"/>
      <c r="H4" s="109"/>
      <c r="I4" s="109"/>
      <c r="J4" s="109"/>
      <c r="K4" s="109"/>
      <c r="L4" s="109"/>
      <c r="M4" s="114"/>
      <c r="N4" s="26"/>
    </row>
    <row r="5" spans="1:15" s="19" customFormat="1" ht="15">
      <c r="A5" s="24" t="s">
        <v>408</v>
      </c>
      <c r="B5" s="5"/>
      <c r="C5" s="121"/>
      <c r="D5" s="121"/>
      <c r="E5" s="121"/>
      <c r="F5" s="109"/>
      <c r="G5" s="109"/>
      <c r="H5" s="109"/>
      <c r="I5" s="109"/>
      <c r="J5" s="109"/>
      <c r="K5" s="109"/>
      <c r="L5" s="109"/>
      <c r="M5" s="114"/>
      <c r="N5" s="26"/>
    </row>
    <row r="6" spans="1:15" s="26" customFormat="1" ht="14.25">
      <c r="A6" s="12"/>
      <c r="B6" s="346"/>
      <c r="C6" s="121"/>
      <c r="D6" s="121"/>
      <c r="E6" s="121"/>
      <c r="F6" s="109"/>
      <c r="G6" s="109"/>
      <c r="H6" s="109"/>
      <c r="I6" s="109"/>
      <c r="J6" s="109"/>
      <c r="K6" s="109"/>
      <c r="L6" s="109"/>
      <c r="M6" s="114"/>
      <c r="O6" s="341"/>
    </row>
    <row r="7" spans="1:15" s="26" customFormat="1" ht="14.25">
      <c r="A7" s="344"/>
      <c r="B7" s="111"/>
      <c r="C7" s="121"/>
      <c r="D7" s="121"/>
      <c r="E7" s="121"/>
      <c r="F7" s="109"/>
      <c r="G7" s="109"/>
      <c r="H7" s="109"/>
      <c r="I7" s="109"/>
      <c r="J7" s="109"/>
      <c r="K7" s="109"/>
      <c r="L7" s="109"/>
      <c r="M7" s="114"/>
    </row>
    <row r="8" spans="1:15" s="26" customFormat="1" ht="14.25">
      <c r="A8" s="344"/>
      <c r="B8" s="111"/>
      <c r="C8" s="121"/>
      <c r="D8" s="121"/>
      <c r="E8" s="121"/>
      <c r="F8" s="109"/>
      <c r="G8" s="109"/>
      <c r="H8" s="109"/>
      <c r="I8" s="109"/>
      <c r="J8" s="109"/>
      <c r="K8" s="109"/>
      <c r="L8" s="109"/>
      <c r="M8" s="114"/>
    </row>
    <row r="9" spans="1:15" s="26" customFormat="1" ht="14.25">
      <c r="A9" s="12"/>
      <c r="B9" s="111"/>
      <c r="C9" s="121"/>
      <c r="D9" s="121"/>
      <c r="E9" s="121"/>
      <c r="F9" s="109"/>
      <c r="G9" s="109"/>
      <c r="H9" s="109"/>
      <c r="I9" s="109"/>
      <c r="J9" s="109"/>
      <c r="K9" s="109"/>
      <c r="L9" s="109"/>
      <c r="M9" s="114"/>
    </row>
    <row r="10" spans="1:15" s="26" customFormat="1" ht="14.25">
      <c r="A10" s="12"/>
      <c r="B10" s="111"/>
      <c r="C10" s="121"/>
      <c r="D10" s="121"/>
      <c r="E10" s="121"/>
      <c r="F10" s="109"/>
      <c r="G10" s="109"/>
      <c r="H10" s="109"/>
      <c r="I10" s="109"/>
      <c r="J10" s="109"/>
      <c r="K10" s="109"/>
      <c r="L10" s="109"/>
      <c r="M10" s="114"/>
    </row>
    <row r="11" spans="1:15" s="26" customFormat="1" ht="14.25">
      <c r="A11" s="12"/>
      <c r="B11" s="111"/>
      <c r="C11" s="121"/>
      <c r="D11" s="121"/>
      <c r="E11" s="121"/>
      <c r="F11" s="109"/>
      <c r="G11" s="109"/>
      <c r="H11" s="109"/>
      <c r="I11" s="109"/>
      <c r="J11" s="109"/>
      <c r="K11" s="109"/>
      <c r="L11" s="109"/>
      <c r="M11" s="114"/>
    </row>
    <row r="12" spans="1:15" s="26" customFormat="1" ht="14.25">
      <c r="A12" s="12"/>
      <c r="B12" s="111"/>
      <c r="C12" s="121"/>
      <c r="D12" s="121"/>
      <c r="E12" s="121"/>
      <c r="F12" s="109"/>
      <c r="G12" s="109"/>
      <c r="H12" s="109"/>
      <c r="I12" s="109"/>
      <c r="J12" s="109"/>
      <c r="K12" s="109"/>
      <c r="L12" s="109"/>
      <c r="M12" s="114"/>
    </row>
    <row r="13" spans="1:15" s="26" customFormat="1" ht="14.25">
      <c r="A13" s="342"/>
      <c r="B13" s="112"/>
      <c r="C13" s="121"/>
      <c r="D13" s="121"/>
      <c r="E13" s="121"/>
      <c r="F13" s="109"/>
      <c r="G13" s="109"/>
      <c r="H13" s="109"/>
      <c r="I13" s="109"/>
      <c r="J13" s="109"/>
      <c r="K13" s="109"/>
      <c r="L13" s="109"/>
      <c r="M13" s="114"/>
    </row>
    <row r="14" spans="1:15" s="26" customFormat="1" ht="14.25" customHeight="1">
      <c r="A14" s="343"/>
      <c r="B14" s="113"/>
      <c r="C14" s="121"/>
      <c r="D14" s="121"/>
      <c r="E14" s="121"/>
      <c r="F14" s="109"/>
      <c r="G14" s="109"/>
      <c r="H14" s="109"/>
      <c r="I14" s="109"/>
      <c r="J14" s="109"/>
      <c r="K14" s="109"/>
      <c r="L14" s="109"/>
      <c r="M14" s="114"/>
    </row>
    <row r="15" spans="1:15" s="26" customFormat="1" ht="14.25" customHeight="1">
      <c r="A15" s="344"/>
      <c r="B15" s="113"/>
      <c r="C15" s="121"/>
      <c r="D15" s="121"/>
      <c r="E15" s="121"/>
      <c r="F15" s="109"/>
      <c r="G15" s="109"/>
      <c r="H15" s="109"/>
      <c r="I15" s="109"/>
      <c r="J15" s="109"/>
      <c r="K15" s="109"/>
      <c r="L15" s="109"/>
      <c r="M15" s="114"/>
    </row>
    <row r="16" spans="1:15" s="26" customFormat="1" ht="14.25" customHeight="1">
      <c r="A16" s="344"/>
      <c r="B16" s="113"/>
      <c r="C16" s="121"/>
      <c r="D16" s="121"/>
      <c r="E16" s="121"/>
      <c r="F16" s="109"/>
      <c r="G16" s="109"/>
      <c r="H16" s="109"/>
      <c r="I16" s="109"/>
      <c r="J16" s="109"/>
      <c r="K16" s="109"/>
      <c r="L16" s="109"/>
      <c r="M16" s="114"/>
    </row>
    <row r="17" spans="1:13" s="26" customFormat="1" ht="14.25" customHeight="1">
      <c r="A17" s="344"/>
      <c r="B17" s="113"/>
      <c r="C17" s="121"/>
      <c r="D17" s="121"/>
      <c r="E17" s="121"/>
      <c r="F17" s="109"/>
      <c r="G17" s="109"/>
      <c r="H17" s="109"/>
      <c r="I17" s="109"/>
      <c r="J17" s="109"/>
      <c r="K17" s="109"/>
      <c r="L17" s="109"/>
      <c r="M17" s="114"/>
    </row>
    <row r="18" spans="1:13" s="26" customFormat="1" ht="14.25" customHeight="1">
      <c r="A18" s="344"/>
      <c r="B18" s="113"/>
      <c r="C18" s="121"/>
      <c r="D18" s="121"/>
      <c r="E18" s="121"/>
      <c r="F18" s="109"/>
      <c r="G18" s="109"/>
      <c r="H18" s="109"/>
      <c r="I18" s="109"/>
      <c r="J18" s="109"/>
      <c r="K18" s="109"/>
      <c r="L18" s="109"/>
      <c r="M18" s="114"/>
    </row>
    <row r="19" spans="1:13" s="26" customFormat="1" ht="14.25">
      <c r="A19" s="12"/>
      <c r="B19" s="347"/>
      <c r="C19" s="121"/>
      <c r="D19" s="121"/>
      <c r="E19" s="121"/>
      <c r="F19" s="109"/>
      <c r="G19" s="109"/>
      <c r="H19" s="109"/>
      <c r="I19" s="109"/>
      <c r="J19" s="109"/>
      <c r="K19" s="109"/>
      <c r="L19" s="109"/>
      <c r="M19" s="114"/>
    </row>
    <row r="20" spans="1:13" s="47" customFormat="1" ht="14.25">
      <c r="A20" s="13"/>
      <c r="B20" s="348"/>
      <c r="F20" s="349"/>
      <c r="G20" s="349"/>
      <c r="H20" s="349"/>
      <c r="I20" s="349"/>
      <c r="J20" s="349"/>
      <c r="K20" s="349"/>
      <c r="L20" s="345"/>
      <c r="M20" s="114"/>
    </row>
    <row r="21" spans="1:13" s="26" customFormat="1" ht="14.25" customHeight="1">
      <c r="A21" s="344"/>
      <c r="B21" s="113"/>
      <c r="C21" s="121"/>
      <c r="D21" s="121"/>
      <c r="E21" s="121"/>
      <c r="F21" s="109"/>
      <c r="G21" s="109"/>
      <c r="H21" s="109"/>
      <c r="I21" s="109"/>
      <c r="J21" s="109"/>
      <c r="K21" s="109"/>
      <c r="L21" s="109"/>
      <c r="M21" s="114"/>
    </row>
    <row r="22" spans="1:13" s="26" customFormat="1" ht="14.25">
      <c r="A22" s="12"/>
      <c r="B22" s="347"/>
      <c r="C22" s="121"/>
      <c r="D22" s="121"/>
      <c r="E22" s="121"/>
      <c r="F22" s="109"/>
      <c r="G22" s="109"/>
      <c r="H22" s="109"/>
      <c r="I22" s="109"/>
      <c r="J22" s="109"/>
      <c r="K22" s="109"/>
      <c r="L22" s="109"/>
      <c r="M22" s="114"/>
    </row>
    <row r="23" spans="1:13" s="47" customFormat="1">
      <c r="F23" s="349"/>
      <c r="G23" s="349"/>
      <c r="H23" s="349"/>
      <c r="I23" s="349"/>
      <c r="J23" s="349"/>
      <c r="K23" s="349"/>
      <c r="L23" s="345"/>
      <c r="M23" s="114"/>
    </row>
    <row r="24" spans="1:13" s="26" customFormat="1">
      <c r="F24" s="270"/>
      <c r="G24" s="270"/>
      <c r="H24" s="270"/>
      <c r="I24" s="270"/>
      <c r="J24" s="270"/>
      <c r="K24" s="270"/>
      <c r="L24" s="270"/>
      <c r="M24" s="270"/>
    </row>
    <row r="25" spans="1:13" s="26" customFormat="1">
      <c r="A25" s="12"/>
      <c r="F25" s="270"/>
      <c r="G25" s="270"/>
      <c r="H25" s="270"/>
      <c r="I25" s="270"/>
      <c r="J25" s="270"/>
      <c r="K25" s="270"/>
      <c r="L25" s="270"/>
      <c r="M25" s="270"/>
    </row>
    <row r="26" spans="1:13" s="26" customFormat="1">
      <c r="A26" s="12"/>
      <c r="F26" s="270"/>
      <c r="G26" s="270"/>
      <c r="H26" s="270"/>
      <c r="I26" s="270"/>
      <c r="J26" s="270"/>
      <c r="K26" s="270"/>
      <c r="L26" s="270"/>
      <c r="M26" s="270"/>
    </row>
    <row r="27" spans="1:13" s="26" customFormat="1"/>
    <row r="28" spans="1:13" s="26" customFormat="1"/>
    <row r="29" spans="1:13" s="26" customFormat="1" ht="15">
      <c r="A29" s="52"/>
    </row>
    <row r="30" spans="1:13" s="26" customFormat="1">
      <c r="A30" s="121"/>
      <c r="F30" s="109"/>
      <c r="G30" s="109"/>
      <c r="H30" s="109"/>
      <c r="I30" s="109"/>
      <c r="J30" s="109"/>
      <c r="K30" s="109"/>
      <c r="L30" s="164"/>
      <c r="M30" s="114"/>
    </row>
    <row r="31" spans="1:13" s="26" customFormat="1">
      <c r="A31" s="121"/>
      <c r="F31" s="109"/>
      <c r="G31" s="109"/>
      <c r="H31" s="109"/>
      <c r="I31" s="109"/>
      <c r="J31" s="109"/>
      <c r="K31" s="109"/>
      <c r="L31" s="164"/>
      <c r="M31" s="114"/>
    </row>
    <row r="32" spans="1:13" s="26" customFormat="1">
      <c r="A32" s="121"/>
      <c r="F32" s="109"/>
      <c r="G32" s="109"/>
      <c r="H32" s="109"/>
      <c r="I32" s="109"/>
      <c r="J32" s="109"/>
      <c r="K32" s="109"/>
      <c r="L32" s="114"/>
      <c r="M32" s="114"/>
    </row>
    <row r="33" spans="1:13" s="26" customFormat="1">
      <c r="A33" s="121"/>
      <c r="F33" s="109"/>
      <c r="G33" s="109"/>
      <c r="H33" s="109"/>
      <c r="I33" s="109"/>
      <c r="J33" s="109"/>
      <c r="K33" s="109"/>
      <c r="L33" s="114"/>
      <c r="M33" s="114"/>
    </row>
    <row r="34" spans="1:13" s="26" customFormat="1">
      <c r="A34" s="121"/>
      <c r="F34" s="109"/>
      <c r="G34" s="109"/>
      <c r="H34" s="109"/>
      <c r="I34" s="109"/>
      <c r="J34" s="109"/>
      <c r="K34" s="109"/>
      <c r="L34" s="114"/>
      <c r="M34" s="114"/>
    </row>
    <row r="35" spans="1:13" s="26" customFormat="1">
      <c r="A35" s="121"/>
      <c r="F35" s="109"/>
      <c r="G35" s="109"/>
      <c r="H35" s="109"/>
      <c r="I35" s="109"/>
      <c r="J35" s="109"/>
      <c r="K35" s="109"/>
      <c r="L35" s="114"/>
      <c r="M35" s="114"/>
    </row>
    <row r="36" spans="1:13" s="26" customFormat="1">
      <c r="A36" s="121"/>
      <c r="F36" s="109"/>
      <c r="G36" s="109"/>
      <c r="H36" s="109"/>
      <c r="I36" s="109"/>
      <c r="J36" s="109"/>
      <c r="K36" s="109"/>
      <c r="L36" s="114"/>
      <c r="M36" s="114"/>
    </row>
    <row r="37" spans="1:13" s="26" customFormat="1">
      <c r="A37" s="121"/>
      <c r="F37" s="109"/>
      <c r="G37" s="109"/>
      <c r="H37" s="109"/>
      <c r="I37" s="109"/>
      <c r="J37" s="109"/>
      <c r="K37" s="109"/>
      <c r="L37" s="114"/>
      <c r="M37" s="114"/>
    </row>
    <row r="38" spans="1:13" s="26" customFormat="1">
      <c r="F38" s="109"/>
      <c r="G38" s="109"/>
      <c r="H38" s="109"/>
      <c r="I38" s="109"/>
      <c r="J38" s="109"/>
      <c r="K38" s="109"/>
      <c r="L38" s="114"/>
      <c r="M38" s="114"/>
    </row>
    <row r="39" spans="1:13" s="26" customFormat="1">
      <c r="A39" s="121"/>
      <c r="F39" s="109"/>
      <c r="G39" s="109"/>
      <c r="H39" s="109"/>
      <c r="I39" s="109"/>
      <c r="J39" s="109"/>
      <c r="K39" s="109"/>
      <c r="L39" s="114"/>
      <c r="M39" s="114"/>
    </row>
    <row r="40" spans="1:13" s="26" customFormat="1">
      <c r="A40" s="121"/>
      <c r="F40" s="109"/>
      <c r="G40" s="109"/>
      <c r="H40" s="109"/>
      <c r="I40" s="109"/>
      <c r="J40" s="109"/>
      <c r="K40" s="109"/>
      <c r="L40" s="114"/>
      <c r="M40" s="114"/>
    </row>
    <row r="41" spans="1:13" s="26" customFormat="1">
      <c r="A41" s="121"/>
      <c r="F41" s="109"/>
      <c r="G41" s="109"/>
      <c r="H41" s="109"/>
      <c r="I41" s="109"/>
      <c r="J41" s="109"/>
      <c r="K41" s="109"/>
      <c r="L41" s="114"/>
      <c r="M41" s="114"/>
    </row>
    <row r="42" spans="1:13" s="26" customFormat="1">
      <c r="A42" s="121"/>
      <c r="F42" s="109"/>
      <c r="G42" s="109"/>
      <c r="H42" s="109"/>
      <c r="I42" s="109"/>
      <c r="J42" s="109"/>
      <c r="K42" s="109"/>
      <c r="L42" s="114"/>
      <c r="M42" s="114"/>
    </row>
    <row r="43" spans="1:13" s="26" customFormat="1">
      <c r="A43" s="121"/>
      <c r="F43" s="109"/>
      <c r="G43" s="109"/>
      <c r="H43" s="109"/>
      <c r="I43" s="109"/>
      <c r="J43" s="109"/>
      <c r="K43" s="109"/>
      <c r="L43" s="114"/>
      <c r="M43" s="114"/>
    </row>
    <row r="44" spans="1:13" s="26" customFormat="1">
      <c r="A44" s="121"/>
      <c r="F44" s="109"/>
      <c r="G44" s="109"/>
      <c r="H44" s="109"/>
      <c r="I44" s="109"/>
      <c r="J44" s="109"/>
      <c r="K44" s="109"/>
      <c r="L44" s="114"/>
      <c r="M44" s="114"/>
    </row>
    <row r="45" spans="1:13" s="26" customFormat="1">
      <c r="A45" s="121"/>
      <c r="F45" s="109"/>
      <c r="G45" s="109"/>
      <c r="H45" s="109"/>
      <c r="I45" s="109"/>
      <c r="J45" s="109"/>
      <c r="K45" s="109"/>
      <c r="L45" s="164"/>
      <c r="M45" s="114"/>
    </row>
    <row r="46" spans="1:13" s="26" customFormat="1">
      <c r="A46" s="121"/>
      <c r="F46" s="109"/>
      <c r="G46" s="109"/>
      <c r="H46" s="109"/>
      <c r="I46" s="109"/>
      <c r="J46" s="109"/>
      <c r="K46" s="109"/>
      <c r="L46" s="164"/>
      <c r="M46" s="114"/>
    </row>
    <row r="47" spans="1:13" s="26" customFormat="1">
      <c r="F47" s="109"/>
      <c r="G47" s="109"/>
      <c r="H47" s="109"/>
      <c r="I47" s="109"/>
      <c r="J47" s="109"/>
      <c r="K47" s="109"/>
      <c r="L47" s="164"/>
      <c r="M47" s="114"/>
    </row>
    <row r="48" spans="1:13" s="26" customFormat="1">
      <c r="A48" s="121"/>
      <c r="F48" s="109"/>
      <c r="G48" s="109"/>
      <c r="H48" s="109"/>
      <c r="I48" s="109"/>
      <c r="J48" s="109"/>
      <c r="K48" s="109"/>
      <c r="L48" s="164"/>
      <c r="M48" s="114"/>
    </row>
    <row r="49" spans="1:13" s="26" customFormat="1">
      <c r="A49" s="121"/>
      <c r="F49" s="109"/>
      <c r="G49" s="109"/>
      <c r="H49" s="109"/>
      <c r="I49" s="109"/>
      <c r="J49" s="109"/>
      <c r="K49" s="109"/>
      <c r="L49" s="164"/>
      <c r="M49" s="114"/>
    </row>
    <row r="50" spans="1:13" s="26" customFormat="1">
      <c r="A50" s="121"/>
      <c r="F50" s="109"/>
      <c r="G50" s="109"/>
      <c r="H50" s="109"/>
      <c r="I50" s="109"/>
      <c r="J50" s="109"/>
      <c r="K50" s="109"/>
      <c r="L50" s="164"/>
      <c r="M50" s="114"/>
    </row>
    <row r="51" spans="1:13" s="26" customFormat="1">
      <c r="A51" s="121"/>
      <c r="F51" s="109"/>
      <c r="G51" s="109"/>
      <c r="H51" s="109"/>
      <c r="I51" s="109"/>
      <c r="J51" s="109"/>
      <c r="K51" s="109"/>
      <c r="L51" s="114"/>
      <c r="M51" s="114"/>
    </row>
    <row r="52" spans="1:13" s="26" customFormat="1">
      <c r="A52" s="121"/>
      <c r="F52" s="109"/>
      <c r="G52" s="109"/>
      <c r="H52" s="109"/>
      <c r="I52" s="109"/>
      <c r="J52" s="109"/>
      <c r="K52" s="109"/>
      <c r="L52" s="164"/>
      <c r="M52" s="114"/>
    </row>
    <row r="53" spans="1:13" s="26" customFormat="1">
      <c r="A53" s="47"/>
      <c r="F53" s="114"/>
      <c r="G53" s="114"/>
      <c r="H53" s="114"/>
      <c r="I53" s="114"/>
      <c r="J53" s="114"/>
      <c r="K53" s="114"/>
      <c r="L53" s="114"/>
      <c r="M53" s="114"/>
    </row>
    <row r="54" spans="1:13" s="26" customFormat="1">
      <c r="A54" s="350"/>
      <c r="F54" s="164"/>
      <c r="G54" s="164"/>
      <c r="H54" s="164"/>
      <c r="I54" s="164"/>
      <c r="J54" s="164"/>
      <c r="K54" s="164"/>
      <c r="L54" s="164"/>
      <c r="M54" s="164"/>
    </row>
    <row r="55" spans="1:13" s="26" customFormat="1" ht="15">
      <c r="A55" s="52"/>
      <c r="F55" s="169"/>
      <c r="G55" s="169"/>
      <c r="H55" s="169"/>
      <c r="I55" s="169"/>
      <c r="J55" s="169"/>
      <c r="K55" s="169"/>
      <c r="L55" s="164"/>
      <c r="M55" s="114"/>
    </row>
    <row r="56" spans="1:13" s="26" customFormat="1">
      <c r="A56" s="121"/>
      <c r="F56" s="109"/>
      <c r="G56" s="109"/>
      <c r="H56" s="109"/>
      <c r="I56" s="109"/>
      <c r="J56" s="109"/>
      <c r="K56" s="109"/>
      <c r="L56" s="164"/>
      <c r="M56" s="114"/>
    </row>
    <row r="57" spans="1:13" s="26" customFormat="1">
      <c r="A57" s="121"/>
      <c r="F57" s="109"/>
      <c r="G57" s="109"/>
      <c r="H57" s="109"/>
      <c r="I57" s="109"/>
      <c r="J57" s="109"/>
      <c r="K57" s="109"/>
      <c r="L57" s="164"/>
      <c r="M57" s="114"/>
    </row>
    <row r="58" spans="1:13" s="26" customFormat="1">
      <c r="A58" s="121"/>
      <c r="F58" s="109"/>
      <c r="G58" s="109"/>
      <c r="H58" s="109"/>
      <c r="I58" s="109"/>
      <c r="J58" s="109"/>
      <c r="K58" s="109"/>
      <c r="L58" s="114"/>
      <c r="M58" s="114"/>
    </row>
    <row r="59" spans="1:13" s="26" customFormat="1">
      <c r="A59" s="121"/>
      <c r="F59" s="109"/>
      <c r="G59" s="109"/>
      <c r="H59" s="109"/>
      <c r="I59" s="109"/>
      <c r="J59" s="109"/>
      <c r="K59" s="109"/>
      <c r="L59" s="114"/>
      <c r="M59" s="114"/>
    </row>
    <row r="60" spans="1:13" s="26" customFormat="1">
      <c r="A60" s="121"/>
      <c r="F60" s="109"/>
      <c r="G60" s="109"/>
      <c r="H60" s="109"/>
      <c r="I60" s="109"/>
      <c r="J60" s="109"/>
      <c r="K60" s="109"/>
      <c r="L60" s="114"/>
      <c r="M60" s="114"/>
    </row>
    <row r="61" spans="1:13" s="26" customFormat="1">
      <c r="A61" s="121"/>
      <c r="F61" s="109"/>
      <c r="G61" s="109"/>
      <c r="H61" s="109"/>
      <c r="I61" s="109"/>
      <c r="J61" s="109"/>
      <c r="K61" s="109"/>
      <c r="L61" s="114"/>
      <c r="M61" s="114"/>
    </row>
    <row r="62" spans="1:13" s="26" customFormat="1">
      <c r="A62" s="121"/>
      <c r="F62" s="109"/>
      <c r="G62" s="109"/>
      <c r="H62" s="109"/>
      <c r="I62" s="109"/>
      <c r="J62" s="109"/>
      <c r="K62" s="109"/>
      <c r="L62" s="114"/>
      <c r="M62" s="114"/>
    </row>
    <row r="63" spans="1:13" s="26" customFormat="1">
      <c r="A63" s="121"/>
      <c r="F63" s="109"/>
      <c r="G63" s="109"/>
      <c r="H63" s="109"/>
      <c r="I63" s="109"/>
      <c r="J63" s="109"/>
      <c r="K63" s="109"/>
      <c r="L63" s="114"/>
      <c r="M63" s="114"/>
    </row>
    <row r="64" spans="1:13" s="26" customFormat="1">
      <c r="F64" s="109"/>
      <c r="G64" s="109"/>
      <c r="H64" s="109"/>
      <c r="I64" s="109"/>
      <c r="J64" s="109"/>
      <c r="K64" s="109"/>
      <c r="L64" s="114"/>
      <c r="M64" s="114"/>
    </row>
    <row r="65" spans="1:13" s="26" customFormat="1">
      <c r="A65" s="121"/>
      <c r="F65" s="109"/>
      <c r="G65" s="109"/>
      <c r="H65" s="109"/>
      <c r="I65" s="109"/>
      <c r="J65" s="109"/>
      <c r="K65" s="109"/>
      <c r="L65" s="114"/>
      <c r="M65" s="114"/>
    </row>
    <row r="66" spans="1:13" s="26" customFormat="1">
      <c r="A66" s="121"/>
      <c r="F66" s="109"/>
      <c r="G66" s="109"/>
      <c r="H66" s="109"/>
      <c r="I66" s="109"/>
      <c r="J66" s="109"/>
      <c r="K66" s="109"/>
      <c r="L66" s="114"/>
      <c r="M66" s="114"/>
    </row>
    <row r="67" spans="1:13" s="26" customFormat="1">
      <c r="A67" s="121"/>
      <c r="F67" s="109"/>
      <c r="G67" s="109"/>
      <c r="H67" s="109"/>
      <c r="I67" s="109"/>
      <c r="J67" s="109"/>
      <c r="K67" s="109"/>
      <c r="L67" s="114"/>
      <c r="M67" s="114"/>
    </row>
    <row r="68" spans="1:13" s="26" customFormat="1">
      <c r="A68" s="121"/>
      <c r="F68" s="109"/>
      <c r="G68" s="109"/>
      <c r="H68" s="109"/>
      <c r="I68" s="109"/>
      <c r="J68" s="109"/>
      <c r="K68" s="109"/>
      <c r="L68" s="114"/>
      <c r="M68" s="114"/>
    </row>
    <row r="69" spans="1:13" s="26" customFormat="1">
      <c r="A69" s="121"/>
      <c r="F69" s="109"/>
      <c r="G69" s="109"/>
      <c r="H69" s="109"/>
      <c r="I69" s="109"/>
      <c r="J69" s="109"/>
      <c r="K69" s="109"/>
      <c r="L69" s="114"/>
      <c r="M69" s="114"/>
    </row>
    <row r="70" spans="1:13" s="26" customFormat="1">
      <c r="A70" s="121"/>
      <c r="F70" s="109"/>
      <c r="G70" s="109"/>
      <c r="H70" s="109"/>
      <c r="I70" s="109"/>
      <c r="J70" s="109"/>
      <c r="K70" s="109"/>
      <c r="L70" s="114"/>
      <c r="M70" s="114"/>
    </row>
    <row r="71" spans="1:13" s="26" customFormat="1">
      <c r="A71" s="121"/>
      <c r="F71" s="109"/>
      <c r="G71" s="109"/>
      <c r="H71" s="109"/>
      <c r="I71" s="109"/>
      <c r="J71" s="109"/>
      <c r="K71" s="109"/>
      <c r="L71" s="164"/>
      <c r="M71" s="114"/>
    </row>
    <row r="72" spans="1:13" s="26" customFormat="1">
      <c r="A72" s="121"/>
      <c r="F72" s="109"/>
      <c r="G72" s="109"/>
      <c r="H72" s="109"/>
      <c r="I72" s="109"/>
      <c r="J72" s="109"/>
      <c r="K72" s="109"/>
      <c r="L72" s="164"/>
      <c r="M72" s="114"/>
    </row>
    <row r="73" spans="1:13" s="26" customFormat="1">
      <c r="F73" s="109"/>
      <c r="G73" s="109"/>
      <c r="H73" s="109"/>
      <c r="I73" s="109"/>
      <c r="J73" s="109"/>
      <c r="K73" s="109"/>
      <c r="L73" s="164"/>
      <c r="M73" s="114"/>
    </row>
    <row r="74" spans="1:13" s="26" customFormat="1">
      <c r="A74" s="121"/>
      <c r="F74" s="109"/>
      <c r="G74" s="109"/>
      <c r="H74" s="109"/>
      <c r="I74" s="109"/>
      <c r="J74" s="109"/>
      <c r="K74" s="109"/>
      <c r="L74" s="164"/>
      <c r="M74" s="114"/>
    </row>
    <row r="75" spans="1:13" s="26" customFormat="1">
      <c r="A75" s="121"/>
      <c r="F75" s="109"/>
      <c r="G75" s="109"/>
      <c r="H75" s="109"/>
      <c r="I75" s="109"/>
      <c r="J75" s="109"/>
      <c r="K75" s="109"/>
      <c r="L75" s="164"/>
      <c r="M75" s="114"/>
    </row>
    <row r="76" spans="1:13" s="26" customFormat="1">
      <c r="A76" s="121"/>
      <c r="F76" s="109"/>
      <c r="G76" s="109"/>
      <c r="H76" s="109"/>
      <c r="I76" s="109"/>
      <c r="J76" s="109"/>
      <c r="K76" s="109"/>
      <c r="L76" s="164"/>
      <c r="M76" s="114"/>
    </row>
    <row r="77" spans="1:13" s="26" customFormat="1">
      <c r="A77" s="121"/>
      <c r="F77" s="109"/>
      <c r="G77" s="109"/>
      <c r="H77" s="109"/>
      <c r="I77" s="109"/>
      <c r="J77" s="109"/>
      <c r="K77" s="109"/>
      <c r="L77" s="114"/>
      <c r="M77" s="114"/>
    </row>
    <row r="78" spans="1:13" s="26" customFormat="1">
      <c r="A78" s="121"/>
      <c r="F78" s="109"/>
      <c r="G78" s="109"/>
      <c r="H78" s="109"/>
      <c r="I78" s="109"/>
      <c r="J78" s="109"/>
      <c r="K78" s="109"/>
      <c r="L78" s="164"/>
      <c r="M78" s="114"/>
    </row>
    <row r="79" spans="1:13" s="26" customFormat="1">
      <c r="A79" s="47"/>
      <c r="F79" s="114"/>
      <c r="G79" s="114"/>
      <c r="H79" s="114"/>
      <c r="I79" s="114"/>
      <c r="J79" s="114"/>
      <c r="K79" s="114"/>
      <c r="L79" s="114"/>
      <c r="M79" s="114"/>
    </row>
    <row r="80" spans="1:13" s="26" customFormat="1"/>
    <row r="81" s="26" customFormat="1"/>
  </sheetData>
  <conditionalFormatting sqref="M25:M26 F25:K26">
    <cfRule type="cellIs" dxfId="11" priority="2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L14"/>
  <sheetViews>
    <sheetView zoomScale="85" zoomScaleNormal="85" zoomScaleSheetLayoutView="80" workbookViewId="0">
      <selection activeCell="G14" sqref="G14"/>
    </sheetView>
  </sheetViews>
  <sheetFormatPr defaultRowHeight="12.75"/>
  <cols>
    <col min="1" max="1" width="64.25" bestFit="1" customWidth="1"/>
    <col min="2" max="4" width="2.125" customWidth="1"/>
    <col min="5" max="5" width="3.625" customWidth="1"/>
    <col min="6" max="12" width="7.125" customWidth="1"/>
  </cols>
  <sheetData>
    <row r="1" spans="1:12" s="17" customFormat="1">
      <c r="A1" s="50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7" customFormat="1">
      <c r="A2" s="50" t="str">
        <f>Cover!D15</f>
        <v>[DNO]</v>
      </c>
    </row>
    <row r="3" spans="1:12" s="17" customFormat="1">
      <c r="A3" s="50" t="str">
        <f>Cover!D17</f>
        <v>[Year]</v>
      </c>
    </row>
    <row r="4" spans="1:12" s="17" customFormat="1">
      <c r="A4" s="1"/>
      <c r="B4" s="1"/>
      <c r="C4" s="1"/>
      <c r="D4" s="1"/>
      <c r="E4" s="1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151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22" t="s">
        <v>156</v>
      </c>
      <c r="F6" s="170"/>
      <c r="G6" s="170"/>
      <c r="H6" s="170"/>
      <c r="I6" s="170"/>
      <c r="J6" s="170"/>
      <c r="K6" s="170"/>
      <c r="L6" s="31">
        <f t="shared" ref="L6:L10" si="0">SUM(G6:K6)</f>
        <v>0</v>
      </c>
    </row>
    <row r="7" spans="1:12">
      <c r="A7" s="22" t="s">
        <v>157</v>
      </c>
      <c r="F7" s="170"/>
      <c r="G7" s="170"/>
      <c r="H7" s="170"/>
      <c r="I7" s="170"/>
      <c r="J7" s="170"/>
      <c r="K7" s="170"/>
      <c r="L7" s="31">
        <f t="shared" si="0"/>
        <v>0</v>
      </c>
    </row>
    <row r="8" spans="1:12">
      <c r="A8" s="22" t="s">
        <v>158</v>
      </c>
      <c r="F8" s="170"/>
      <c r="G8" s="170"/>
      <c r="H8" s="170"/>
      <c r="I8" s="170"/>
      <c r="J8" s="170"/>
      <c r="K8" s="170"/>
      <c r="L8" s="31">
        <f>SUM(G8:K8)</f>
        <v>0</v>
      </c>
    </row>
    <row r="9" spans="1:12">
      <c r="A9" s="22" t="s">
        <v>159</v>
      </c>
      <c r="F9" s="170"/>
      <c r="G9" s="170"/>
      <c r="H9" s="170"/>
      <c r="I9" s="170"/>
      <c r="J9" s="170"/>
      <c r="K9" s="170"/>
      <c r="L9" s="31">
        <f>SUM(G9:K9)</f>
        <v>0</v>
      </c>
    </row>
    <row r="10" spans="1:12">
      <c r="A10" s="22" t="s">
        <v>160</v>
      </c>
      <c r="F10" s="170"/>
      <c r="G10" s="170"/>
      <c r="H10" s="170"/>
      <c r="I10" s="170"/>
      <c r="J10" s="170"/>
      <c r="K10" s="170"/>
      <c r="L10" s="31">
        <f t="shared" si="0"/>
        <v>0</v>
      </c>
    </row>
    <row r="11" spans="1:12">
      <c r="A11" s="22" t="s">
        <v>239</v>
      </c>
      <c r="F11" s="170"/>
      <c r="G11" s="170"/>
      <c r="H11" s="170"/>
      <c r="I11" s="170"/>
      <c r="J11" s="170"/>
      <c r="K11" s="170"/>
      <c r="L11" s="31">
        <f>SUM(G11:K11)</f>
        <v>0</v>
      </c>
    </row>
    <row r="12" spans="1:12">
      <c r="A12" s="28" t="s">
        <v>151</v>
      </c>
      <c r="F12" s="31">
        <f t="shared" ref="F12:K12" si="1">SUM(F6:F11)</f>
        <v>0</v>
      </c>
      <c r="G12" s="31">
        <f>SUM(G6:G11)</f>
        <v>0</v>
      </c>
      <c r="H12" s="31">
        <f t="shared" si="1"/>
        <v>0</v>
      </c>
      <c r="I12" s="31">
        <f>SUM(I6:I11)</f>
        <v>0</v>
      </c>
      <c r="J12" s="31">
        <f t="shared" si="1"/>
        <v>0</v>
      </c>
      <c r="K12" s="31">
        <f t="shared" si="1"/>
        <v>0</v>
      </c>
      <c r="L12" s="31">
        <f>SUM(G12:K12)</f>
        <v>0</v>
      </c>
    </row>
    <row r="14" spans="1:12">
      <c r="A14" s="22" t="s">
        <v>193</v>
      </c>
      <c r="F14" s="397" t="str">
        <f>IF(ABS(F12-'[11]Costs Matrix 2010'!$AM$52)&lt;0.1,"OK","ERROR")</f>
        <v>OK</v>
      </c>
      <c r="G14" s="397" t="str">
        <f>IF(ABS(G12-'[11]C1 - Costs Matrix 2011'!$AM$77)&lt;0.1,"OK","ERROR")</f>
        <v>OK</v>
      </c>
      <c r="H14" s="397" t="str">
        <f>IF(ABS(H12-'[11]C1 - Costs Matrix 2012'!$AM$77)&lt;0.1,"OK","ERROR")</f>
        <v>OK</v>
      </c>
      <c r="I14" s="397"/>
      <c r="J14" s="397"/>
      <c r="K14" s="397"/>
      <c r="L14" s="270"/>
    </row>
  </sheetData>
  <conditionalFormatting sqref="F14:L14">
    <cfRule type="cellIs" dxfId="10" priority="4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87D14F"/>
  </sheetPr>
  <dimension ref="A1:U206"/>
  <sheetViews>
    <sheetView topLeftCell="A166" zoomScale="70" zoomScaleNormal="70" zoomScaleSheetLayoutView="80" workbookViewId="0"/>
  </sheetViews>
  <sheetFormatPr defaultRowHeight="12.75"/>
  <cols>
    <col min="1" max="1" width="41.75" style="120" bestFit="1" customWidth="1"/>
    <col min="2" max="2" width="12" style="120" customWidth="1"/>
    <col min="3" max="3" width="14.375" style="120" bestFit="1" customWidth="1"/>
    <col min="4" max="4" width="2.5" style="120" customWidth="1"/>
    <col min="5" max="5" width="2.875" style="120" customWidth="1"/>
    <col min="6" max="12" width="7.125" style="120" customWidth="1"/>
    <col min="13" max="13" width="4.875" style="120" customWidth="1"/>
    <col min="14" max="20" width="7.125" style="120" customWidth="1"/>
    <col min="21" max="21" width="9" style="124"/>
    <col min="22" max="16384" width="9" style="120"/>
  </cols>
  <sheetData>
    <row r="1" spans="1:20" ht="15">
      <c r="A1" s="38" t="s">
        <v>47</v>
      </c>
      <c r="E1" s="300"/>
    </row>
    <row r="2" spans="1:20" ht="15">
      <c r="A2" s="117" t="str">
        <f>'[12]Cost NADPR Cover'!D13</f>
        <v>[DNO]</v>
      </c>
      <c r="K2" s="124"/>
      <c r="L2" s="124"/>
      <c r="M2" s="124"/>
      <c r="N2" s="124"/>
      <c r="O2" s="124"/>
      <c r="P2" s="124"/>
      <c r="Q2" s="124"/>
      <c r="R2" s="124"/>
      <c r="S2" s="124"/>
      <c r="T2" s="124"/>
    </row>
    <row r="3" spans="1:20" ht="15">
      <c r="A3" s="117" t="str">
        <f>'[12]Cost NADPR Cover'!D15</f>
        <v>[Year]</v>
      </c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s="36" customFormat="1">
      <c r="F4" s="4"/>
      <c r="G4" s="4"/>
      <c r="H4" s="4"/>
      <c r="I4" s="4"/>
      <c r="J4" s="4"/>
      <c r="K4" s="4"/>
      <c r="L4" s="281"/>
      <c r="N4" s="2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163" t="s">
        <v>0</v>
      </c>
    </row>
    <row r="5" spans="1:20" s="36" customFormat="1">
      <c r="A5" s="43" t="s">
        <v>191</v>
      </c>
      <c r="B5" s="120"/>
      <c r="F5" s="4"/>
      <c r="G5" s="4"/>
      <c r="H5" s="4"/>
      <c r="I5" s="4"/>
      <c r="J5" s="4"/>
      <c r="K5" s="4"/>
      <c r="L5" s="281"/>
      <c r="N5" s="2" t="s">
        <v>415</v>
      </c>
      <c r="O5" s="421"/>
      <c r="P5" s="7"/>
      <c r="Q5" s="422" t="s">
        <v>0</v>
      </c>
      <c r="R5" s="7"/>
      <c r="S5" s="6"/>
      <c r="T5" s="46" t="s">
        <v>3</v>
      </c>
    </row>
    <row r="6" spans="1:20" s="36" customFormat="1">
      <c r="A6" s="213" t="s">
        <v>51</v>
      </c>
      <c r="B6" s="301" t="s">
        <v>6</v>
      </c>
      <c r="F6" s="4"/>
      <c r="G6" s="4"/>
      <c r="H6" s="4"/>
      <c r="I6" s="4"/>
      <c r="J6" s="4"/>
      <c r="K6" s="4"/>
      <c r="L6" s="281"/>
      <c r="N6" s="123"/>
      <c r="O6" s="123"/>
      <c r="P6" s="123"/>
      <c r="Q6" s="123"/>
      <c r="R6" s="123"/>
      <c r="S6" s="123"/>
      <c r="T6" s="31">
        <f t="shared" ref="T6:T19" si="0">SUM(O6:S6)</f>
        <v>0</v>
      </c>
    </row>
    <row r="7" spans="1:20" s="36" customFormat="1">
      <c r="A7" s="213" t="s">
        <v>51</v>
      </c>
      <c r="B7" s="301" t="s">
        <v>7</v>
      </c>
      <c r="F7" s="4"/>
      <c r="G7" s="4"/>
      <c r="H7" s="4"/>
      <c r="I7" s="4"/>
      <c r="J7" s="4"/>
      <c r="K7" s="4"/>
      <c r="L7" s="281"/>
      <c r="N7" s="123"/>
      <c r="O7" s="123"/>
      <c r="P7" s="123"/>
      <c r="Q7" s="123"/>
      <c r="R7" s="123"/>
      <c r="S7" s="123"/>
      <c r="T7" s="31">
        <f t="shared" si="0"/>
        <v>0</v>
      </c>
    </row>
    <row r="8" spans="1:20" s="36" customFormat="1">
      <c r="A8" s="213" t="s">
        <v>51</v>
      </c>
      <c r="B8" s="301" t="s">
        <v>4</v>
      </c>
      <c r="F8" s="4"/>
      <c r="G8" s="4"/>
      <c r="H8" s="4"/>
      <c r="I8" s="4"/>
      <c r="J8" s="4"/>
      <c r="K8" s="4"/>
      <c r="L8" s="281"/>
      <c r="N8" s="123"/>
      <c r="O8" s="123"/>
      <c r="P8" s="123"/>
      <c r="Q8" s="123"/>
      <c r="R8" s="123"/>
      <c r="S8" s="123"/>
      <c r="T8" s="31">
        <f>SUM(O8:S8)</f>
        <v>0</v>
      </c>
    </row>
    <row r="9" spans="1:20" s="36" customFormat="1">
      <c r="A9" s="213" t="s">
        <v>51</v>
      </c>
      <c r="B9" s="301" t="s">
        <v>5</v>
      </c>
      <c r="F9" s="4"/>
      <c r="G9" s="4"/>
      <c r="H9" s="4"/>
      <c r="I9" s="4"/>
      <c r="J9" s="4"/>
      <c r="K9" s="4"/>
      <c r="L9" s="281"/>
      <c r="N9" s="123"/>
      <c r="O9" s="123"/>
      <c r="P9" s="123"/>
      <c r="Q9" s="123"/>
      <c r="R9" s="123"/>
      <c r="S9" s="123"/>
      <c r="T9" s="31">
        <f t="shared" si="0"/>
        <v>0</v>
      </c>
    </row>
    <row r="10" spans="1:20" s="36" customFormat="1">
      <c r="A10" s="214" t="s">
        <v>51</v>
      </c>
      <c r="B10" s="302" t="s">
        <v>1</v>
      </c>
      <c r="F10" s="4"/>
      <c r="G10" s="4"/>
      <c r="H10" s="4"/>
      <c r="I10" s="4"/>
      <c r="J10" s="4"/>
      <c r="K10" s="4"/>
      <c r="L10" s="281"/>
      <c r="N10" s="165">
        <f t="shared" ref="N10:S10" si="1">SUM(N6:N9)</f>
        <v>0</v>
      </c>
      <c r="O10" s="165">
        <f t="shared" si="1"/>
        <v>0</v>
      </c>
      <c r="P10" s="165">
        <f t="shared" si="1"/>
        <v>0</v>
      </c>
      <c r="Q10" s="165">
        <f t="shared" si="1"/>
        <v>0</v>
      </c>
      <c r="R10" s="165">
        <f t="shared" si="1"/>
        <v>0</v>
      </c>
      <c r="S10" s="165">
        <f t="shared" si="1"/>
        <v>0</v>
      </c>
      <c r="T10" s="32">
        <f t="shared" si="0"/>
        <v>0</v>
      </c>
    </row>
    <row r="11" spans="1:20" s="36" customFormat="1">
      <c r="A11" s="213" t="s">
        <v>52</v>
      </c>
      <c r="B11" s="301" t="s">
        <v>6</v>
      </c>
      <c r="F11" s="4"/>
      <c r="G11" s="4"/>
      <c r="H11" s="4"/>
      <c r="I11" s="4"/>
      <c r="J11" s="4"/>
      <c r="K11" s="4"/>
      <c r="L11" s="281"/>
      <c r="N11" s="123"/>
      <c r="O11" s="123"/>
      <c r="P11" s="123"/>
      <c r="Q11" s="123"/>
      <c r="R11" s="123"/>
      <c r="S11" s="123"/>
      <c r="T11" s="31">
        <f>SUM(O11:S11)</f>
        <v>0</v>
      </c>
    </row>
    <row r="12" spans="1:20" s="36" customFormat="1">
      <c r="A12" s="213" t="s">
        <v>52</v>
      </c>
      <c r="B12" s="301" t="s">
        <v>7</v>
      </c>
      <c r="F12" s="4"/>
      <c r="G12" s="4"/>
      <c r="H12" s="4"/>
      <c r="I12" s="4"/>
      <c r="J12" s="4"/>
      <c r="K12" s="4"/>
      <c r="L12" s="281"/>
      <c r="N12" s="123"/>
      <c r="O12" s="123"/>
      <c r="P12" s="123"/>
      <c r="Q12" s="123"/>
      <c r="R12" s="123"/>
      <c r="S12" s="123"/>
      <c r="T12" s="31">
        <f t="shared" si="0"/>
        <v>0</v>
      </c>
    </row>
    <row r="13" spans="1:20" s="36" customFormat="1">
      <c r="A13" s="213" t="s">
        <v>52</v>
      </c>
      <c r="B13" s="301" t="s">
        <v>4</v>
      </c>
      <c r="F13" s="4"/>
      <c r="G13" s="4"/>
      <c r="H13" s="4"/>
      <c r="I13" s="4"/>
      <c r="J13" s="4"/>
      <c r="K13" s="4"/>
      <c r="L13" s="281"/>
      <c r="N13" s="123"/>
      <c r="O13" s="123"/>
      <c r="P13" s="123"/>
      <c r="Q13" s="123"/>
      <c r="R13" s="123"/>
      <c r="S13" s="123"/>
      <c r="T13" s="31">
        <f t="shared" si="0"/>
        <v>0</v>
      </c>
    </row>
    <row r="14" spans="1:20" s="36" customFormat="1">
      <c r="A14" s="213" t="s">
        <v>52</v>
      </c>
      <c r="B14" s="301" t="s">
        <v>5</v>
      </c>
      <c r="F14" s="4"/>
      <c r="G14" s="4"/>
      <c r="H14" s="4"/>
      <c r="I14" s="4"/>
      <c r="J14" s="4"/>
      <c r="K14" s="4"/>
      <c r="L14" s="281"/>
      <c r="N14" s="123"/>
      <c r="O14" s="123"/>
      <c r="P14" s="123"/>
      <c r="Q14" s="123"/>
      <c r="R14" s="123"/>
      <c r="S14" s="123"/>
      <c r="T14" s="31">
        <f t="shared" si="0"/>
        <v>0</v>
      </c>
    </row>
    <row r="15" spans="1:20" s="36" customFormat="1">
      <c r="A15" s="214" t="s">
        <v>52</v>
      </c>
      <c r="B15" s="302" t="s">
        <v>1</v>
      </c>
      <c r="F15" s="4"/>
      <c r="G15" s="4"/>
      <c r="H15" s="4"/>
      <c r="I15" s="4"/>
      <c r="J15" s="4"/>
      <c r="K15" s="4"/>
      <c r="L15" s="281"/>
      <c r="N15" s="165">
        <f t="shared" ref="N15:S15" si="2">SUM(N11:N14)</f>
        <v>0</v>
      </c>
      <c r="O15" s="165">
        <f t="shared" si="2"/>
        <v>0</v>
      </c>
      <c r="P15" s="165">
        <f t="shared" si="2"/>
        <v>0</v>
      </c>
      <c r="Q15" s="165">
        <f t="shared" si="2"/>
        <v>0</v>
      </c>
      <c r="R15" s="165">
        <f t="shared" si="2"/>
        <v>0</v>
      </c>
      <c r="S15" s="165">
        <f t="shared" si="2"/>
        <v>0</v>
      </c>
      <c r="T15" s="32">
        <f t="shared" si="0"/>
        <v>0</v>
      </c>
    </row>
    <row r="16" spans="1:20" s="36" customFormat="1">
      <c r="A16" s="213" t="s">
        <v>48</v>
      </c>
      <c r="B16" s="301" t="s">
        <v>6</v>
      </c>
      <c r="F16" s="4"/>
      <c r="G16" s="4"/>
      <c r="H16" s="4"/>
      <c r="I16" s="4"/>
      <c r="J16" s="4"/>
      <c r="K16" s="4"/>
      <c r="L16" s="281"/>
      <c r="N16" s="123"/>
      <c r="O16" s="123"/>
      <c r="P16" s="123"/>
      <c r="Q16" s="123"/>
      <c r="R16" s="123"/>
      <c r="S16" s="123"/>
      <c r="T16" s="31">
        <f t="shared" si="0"/>
        <v>0</v>
      </c>
    </row>
    <row r="17" spans="1:20" s="36" customFormat="1">
      <c r="A17" s="213" t="s">
        <v>48</v>
      </c>
      <c r="B17" s="301" t="s">
        <v>7</v>
      </c>
      <c r="F17" s="4"/>
      <c r="G17" s="4"/>
      <c r="H17" s="4"/>
      <c r="I17" s="4"/>
      <c r="J17" s="4"/>
      <c r="K17" s="4"/>
      <c r="L17" s="281"/>
      <c r="N17" s="123"/>
      <c r="O17" s="123"/>
      <c r="P17" s="123"/>
      <c r="Q17" s="123"/>
      <c r="R17" s="123"/>
      <c r="S17" s="123"/>
      <c r="T17" s="31">
        <f>SUM(O17:S17)</f>
        <v>0</v>
      </c>
    </row>
    <row r="18" spans="1:20" s="36" customFormat="1">
      <c r="A18" s="213" t="s">
        <v>48</v>
      </c>
      <c r="B18" s="301" t="s">
        <v>4</v>
      </c>
      <c r="F18" s="4"/>
      <c r="G18" s="4"/>
      <c r="H18" s="4"/>
      <c r="I18" s="4"/>
      <c r="J18" s="4"/>
      <c r="K18" s="4"/>
      <c r="L18" s="281"/>
      <c r="N18" s="123"/>
      <c r="O18" s="123"/>
      <c r="P18" s="123"/>
      <c r="Q18" s="123"/>
      <c r="R18" s="123"/>
      <c r="S18" s="123"/>
      <c r="T18" s="31">
        <f t="shared" si="0"/>
        <v>0</v>
      </c>
    </row>
    <row r="19" spans="1:20" s="36" customFormat="1">
      <c r="A19" s="213" t="s">
        <v>48</v>
      </c>
      <c r="B19" s="301" t="s">
        <v>5</v>
      </c>
      <c r="F19" s="4"/>
      <c r="G19" s="4"/>
      <c r="H19" s="4"/>
      <c r="I19" s="4"/>
      <c r="J19" s="4"/>
      <c r="K19" s="4"/>
      <c r="L19" s="281"/>
      <c r="N19" s="123"/>
      <c r="O19" s="123"/>
      <c r="P19" s="123"/>
      <c r="Q19" s="123"/>
      <c r="R19" s="123"/>
      <c r="S19" s="123"/>
      <c r="T19" s="31">
        <f t="shared" si="0"/>
        <v>0</v>
      </c>
    </row>
    <row r="20" spans="1:20" s="36" customFormat="1">
      <c r="A20" s="214" t="s">
        <v>48</v>
      </c>
      <c r="B20" s="302" t="s">
        <v>1</v>
      </c>
      <c r="F20" s="4"/>
      <c r="G20" s="4"/>
      <c r="H20" s="4"/>
      <c r="I20" s="4"/>
      <c r="J20" s="4"/>
      <c r="K20" s="4"/>
      <c r="L20" s="281"/>
      <c r="N20" s="165">
        <f t="shared" ref="N20:S20" si="3">SUM(N16:N19)</f>
        <v>0</v>
      </c>
      <c r="O20" s="165">
        <f t="shared" si="3"/>
        <v>0</v>
      </c>
      <c r="P20" s="165">
        <f t="shared" si="3"/>
        <v>0</v>
      </c>
      <c r="Q20" s="165">
        <f t="shared" si="3"/>
        <v>0</v>
      </c>
      <c r="R20" s="165">
        <f t="shared" si="3"/>
        <v>0</v>
      </c>
      <c r="S20" s="165">
        <f t="shared" si="3"/>
        <v>0</v>
      </c>
      <c r="T20" s="32">
        <f>SUM(O20:S20)</f>
        <v>0</v>
      </c>
    </row>
    <row r="21" spans="1:20" s="36" customFormat="1">
      <c r="A21" s="44" t="s">
        <v>192</v>
      </c>
      <c r="B21" s="303"/>
      <c r="F21" s="4"/>
      <c r="G21" s="4"/>
      <c r="H21" s="4"/>
      <c r="I21" s="4"/>
      <c r="J21" s="4"/>
      <c r="K21" s="4"/>
      <c r="L21" s="281"/>
      <c r="N21" s="165">
        <f t="shared" ref="N21:S21" si="4">SUM(N10,N15,N20)</f>
        <v>0</v>
      </c>
      <c r="O21" s="165">
        <f t="shared" si="4"/>
        <v>0</v>
      </c>
      <c r="P21" s="165">
        <f t="shared" si="4"/>
        <v>0</v>
      </c>
      <c r="Q21" s="165">
        <f t="shared" si="4"/>
        <v>0</v>
      </c>
      <c r="R21" s="165">
        <f t="shared" si="4"/>
        <v>0</v>
      </c>
      <c r="S21" s="165">
        <f t="shared" si="4"/>
        <v>0</v>
      </c>
      <c r="T21" s="32">
        <f>SUM(O21:S21)</f>
        <v>0</v>
      </c>
    </row>
    <row r="22" spans="1:20" s="36" customFormat="1">
      <c r="A22" s="16" t="s">
        <v>49</v>
      </c>
      <c r="B22" s="120"/>
      <c r="F22" s="4"/>
      <c r="G22" s="4"/>
      <c r="H22" s="4"/>
      <c r="I22" s="4"/>
      <c r="J22" s="4"/>
      <c r="K22" s="4"/>
      <c r="L22" s="281"/>
      <c r="N22" s="123"/>
      <c r="O22" s="123"/>
      <c r="P22" s="123"/>
      <c r="Q22" s="123"/>
      <c r="R22" s="123"/>
      <c r="S22" s="123"/>
      <c r="T22" s="32">
        <f t="shared" ref="T22:T24" si="5">SUM(O22:S22)</f>
        <v>0</v>
      </c>
    </row>
    <row r="23" spans="1:20" s="36" customFormat="1">
      <c r="A23" s="16" t="s">
        <v>130</v>
      </c>
      <c r="B23" s="120"/>
      <c r="F23" s="4"/>
      <c r="G23" s="4"/>
      <c r="H23" s="4"/>
      <c r="I23" s="4"/>
      <c r="J23" s="4"/>
      <c r="K23" s="4"/>
      <c r="L23" s="281"/>
      <c r="N23" s="123"/>
      <c r="O23" s="123"/>
      <c r="P23" s="123"/>
      <c r="Q23" s="123"/>
      <c r="R23" s="123"/>
      <c r="S23" s="123"/>
      <c r="T23" s="32">
        <f t="shared" si="5"/>
        <v>0</v>
      </c>
    </row>
    <row r="24" spans="1:20" s="36" customFormat="1">
      <c r="A24" s="45" t="s">
        <v>66</v>
      </c>
      <c r="B24" s="119"/>
      <c r="F24" s="4"/>
      <c r="G24" s="4"/>
      <c r="H24" s="4"/>
      <c r="I24" s="4"/>
      <c r="J24" s="4"/>
      <c r="K24" s="4"/>
      <c r="L24" s="281"/>
      <c r="N24" s="165">
        <f t="shared" ref="N24:S24" si="6">SUM(N21:N23)</f>
        <v>0</v>
      </c>
      <c r="O24" s="165">
        <f t="shared" si="6"/>
        <v>0</v>
      </c>
      <c r="P24" s="165">
        <f>SUM(P21:P23)</f>
        <v>0</v>
      </c>
      <c r="Q24" s="165">
        <f t="shared" si="6"/>
        <v>0</v>
      </c>
      <c r="R24" s="165">
        <f>SUM(R21:R23)</f>
        <v>0</v>
      </c>
      <c r="S24" s="165">
        <f t="shared" si="6"/>
        <v>0</v>
      </c>
      <c r="T24" s="32">
        <f t="shared" si="5"/>
        <v>0</v>
      </c>
    </row>
    <row r="25" spans="1:20" s="36" customFormat="1">
      <c r="F25" s="4"/>
      <c r="G25" s="4"/>
      <c r="H25" s="4"/>
      <c r="I25" s="4"/>
      <c r="J25" s="4"/>
      <c r="K25" s="4"/>
      <c r="L25" s="281"/>
    </row>
    <row r="26" spans="1:20" s="36" customFormat="1"/>
    <row r="27" spans="1:20" s="36" customFormat="1">
      <c r="F27" s="2">
        <v>2010</v>
      </c>
      <c r="G27" s="2">
        <v>2011</v>
      </c>
      <c r="H27" s="2">
        <v>2012</v>
      </c>
      <c r="I27" s="2">
        <v>2013</v>
      </c>
      <c r="J27" s="2">
        <v>2014</v>
      </c>
      <c r="K27" s="2">
        <v>2015</v>
      </c>
      <c r="L27" s="163" t="s">
        <v>0</v>
      </c>
    </row>
    <row r="28" spans="1:20" s="36" customFormat="1">
      <c r="F28" s="2" t="s">
        <v>415</v>
      </c>
      <c r="G28" s="421"/>
      <c r="H28" s="7"/>
      <c r="I28" s="422" t="s">
        <v>0</v>
      </c>
      <c r="J28" s="7"/>
      <c r="K28" s="6"/>
      <c r="L28" s="46" t="s">
        <v>141</v>
      </c>
    </row>
    <row r="29" spans="1:20">
      <c r="A29" s="29" t="s">
        <v>300</v>
      </c>
      <c r="E29" s="36"/>
      <c r="F29" s="403"/>
      <c r="G29" s="403"/>
      <c r="H29" s="403"/>
      <c r="I29" s="403"/>
      <c r="J29" s="403"/>
      <c r="K29" s="403"/>
      <c r="L29" s="391">
        <f>SUM($G29:$K29)</f>
        <v>0</v>
      </c>
    </row>
    <row r="30" spans="1:20">
      <c r="A30" s="29" t="s">
        <v>301</v>
      </c>
      <c r="F30" s="403"/>
      <c r="G30" s="403"/>
      <c r="H30" s="403"/>
      <c r="I30" s="403"/>
      <c r="J30" s="403"/>
      <c r="K30" s="403"/>
      <c r="L30" s="391">
        <f>SUM($G30:$K30)</f>
        <v>0</v>
      </c>
    </row>
    <row r="31" spans="1:20">
      <c r="A31" s="29" t="s">
        <v>302</v>
      </c>
      <c r="F31" s="403"/>
      <c r="G31" s="403"/>
      <c r="H31" s="403"/>
      <c r="I31" s="403"/>
      <c r="J31" s="403"/>
      <c r="K31" s="403"/>
      <c r="L31" s="391">
        <f>SUM($G31:$K31)</f>
        <v>0</v>
      </c>
    </row>
    <row r="32" spans="1:20">
      <c r="A32" s="29" t="s">
        <v>303</v>
      </c>
      <c r="F32" s="403"/>
      <c r="G32" s="403"/>
      <c r="H32" s="403"/>
      <c r="I32" s="403"/>
      <c r="J32" s="403"/>
      <c r="K32" s="403"/>
      <c r="L32" s="391">
        <f>SUM($G32:$K32)</f>
        <v>0</v>
      </c>
    </row>
    <row r="33" spans="1:12">
      <c r="A33" s="29" t="s">
        <v>304</v>
      </c>
      <c r="F33" s="403"/>
      <c r="G33" s="403"/>
      <c r="H33" s="403"/>
      <c r="I33" s="403"/>
      <c r="J33" s="403"/>
      <c r="K33" s="403"/>
      <c r="L33" s="391">
        <f>SUM($G33:$K33)</f>
        <v>0</v>
      </c>
    </row>
    <row r="34" spans="1:12">
      <c r="F34" s="305"/>
      <c r="G34" s="305"/>
      <c r="H34" s="305"/>
      <c r="I34" s="305"/>
      <c r="J34" s="305"/>
      <c r="K34" s="305"/>
      <c r="L34" s="304"/>
    </row>
    <row r="35" spans="1:12">
      <c r="A35" s="306" t="s">
        <v>305</v>
      </c>
      <c r="F35" s="304"/>
      <c r="G35" s="304"/>
      <c r="H35" s="304"/>
      <c r="I35" s="304"/>
      <c r="J35" s="304"/>
      <c r="K35" s="304"/>
      <c r="L35" s="304"/>
    </row>
    <row r="36" spans="1:12">
      <c r="A36" s="16" t="s">
        <v>306</v>
      </c>
      <c r="F36" s="308">
        <f t="shared" ref="F36:K36" si="7">F85+F117+F149+F181</f>
        <v>0</v>
      </c>
      <c r="G36" s="308">
        <f t="shared" si="7"/>
        <v>0</v>
      </c>
      <c r="H36" s="308">
        <f t="shared" si="7"/>
        <v>0</v>
      </c>
      <c r="I36" s="308">
        <f t="shared" si="7"/>
        <v>0</v>
      </c>
      <c r="J36" s="308">
        <f t="shared" si="7"/>
        <v>0</v>
      </c>
      <c r="K36" s="308">
        <f t="shared" si="7"/>
        <v>0</v>
      </c>
      <c r="L36" s="391">
        <f>SUM(G36:K36)</f>
        <v>0</v>
      </c>
    </row>
    <row r="37" spans="1:12">
      <c r="A37" s="16" t="s">
        <v>50</v>
      </c>
      <c r="F37" s="307">
        <f t="shared" ref="F37:K37" si="8">F71+F103+F135+F167</f>
        <v>0</v>
      </c>
      <c r="G37" s="307">
        <f t="shared" si="8"/>
        <v>0</v>
      </c>
      <c r="H37" s="307">
        <f t="shared" si="8"/>
        <v>0</v>
      </c>
      <c r="I37" s="307">
        <f t="shared" si="8"/>
        <v>0</v>
      </c>
      <c r="J37" s="307">
        <f t="shared" si="8"/>
        <v>0</v>
      </c>
      <c r="K37" s="307">
        <f t="shared" si="8"/>
        <v>0</v>
      </c>
      <c r="L37" s="402">
        <f t="shared" ref="L37:L49" si="9">SUM(G37:K37)</f>
        <v>0</v>
      </c>
    </row>
    <row r="38" spans="1:12">
      <c r="A38" s="16" t="s">
        <v>53</v>
      </c>
      <c r="F38" s="307">
        <f t="shared" ref="F38:K50" si="10">F72+F104+F136+F168</f>
        <v>0</v>
      </c>
      <c r="G38" s="307">
        <f t="shared" si="10"/>
        <v>0</v>
      </c>
      <c r="H38" s="307">
        <f t="shared" si="10"/>
        <v>0</v>
      </c>
      <c r="I38" s="307">
        <f t="shared" si="10"/>
        <v>0</v>
      </c>
      <c r="J38" s="307">
        <f t="shared" si="10"/>
        <v>0</v>
      </c>
      <c r="K38" s="307">
        <f t="shared" si="10"/>
        <v>0</v>
      </c>
      <c r="L38" s="402">
        <f>SUM(G38:K38)</f>
        <v>0</v>
      </c>
    </row>
    <row r="39" spans="1:12">
      <c r="A39" s="16" t="s">
        <v>54</v>
      </c>
      <c r="F39" s="307">
        <f t="shared" si="10"/>
        <v>0</v>
      </c>
      <c r="G39" s="307">
        <f t="shared" si="10"/>
        <v>0</v>
      </c>
      <c r="H39" s="307">
        <f t="shared" si="10"/>
        <v>0</v>
      </c>
      <c r="I39" s="307">
        <f t="shared" si="10"/>
        <v>0</v>
      </c>
      <c r="J39" s="307">
        <f t="shared" si="10"/>
        <v>0</v>
      </c>
      <c r="K39" s="307">
        <f t="shared" si="10"/>
        <v>0</v>
      </c>
      <c r="L39" s="402">
        <f t="shared" si="9"/>
        <v>0</v>
      </c>
    </row>
    <row r="40" spans="1:12">
      <c r="A40" s="16" t="s">
        <v>55</v>
      </c>
      <c r="F40" s="307">
        <f t="shared" si="10"/>
        <v>0</v>
      </c>
      <c r="G40" s="307">
        <f t="shared" si="10"/>
        <v>0</v>
      </c>
      <c r="H40" s="307">
        <f t="shared" si="10"/>
        <v>0</v>
      </c>
      <c r="I40" s="307">
        <f t="shared" si="10"/>
        <v>0</v>
      </c>
      <c r="J40" s="307">
        <f t="shared" si="10"/>
        <v>0</v>
      </c>
      <c r="K40" s="307">
        <f t="shared" si="10"/>
        <v>0</v>
      </c>
      <c r="L40" s="402">
        <f t="shared" si="9"/>
        <v>0</v>
      </c>
    </row>
    <row r="41" spans="1:12">
      <c r="A41" s="16" t="s">
        <v>56</v>
      </c>
      <c r="F41" s="307">
        <f t="shared" si="10"/>
        <v>0</v>
      </c>
      <c r="G41" s="307">
        <f t="shared" si="10"/>
        <v>0</v>
      </c>
      <c r="H41" s="307">
        <f t="shared" si="10"/>
        <v>0</v>
      </c>
      <c r="I41" s="307">
        <f t="shared" si="10"/>
        <v>0</v>
      </c>
      <c r="J41" s="307">
        <f t="shared" si="10"/>
        <v>0</v>
      </c>
      <c r="K41" s="307">
        <f t="shared" si="10"/>
        <v>0</v>
      </c>
      <c r="L41" s="402">
        <f t="shared" si="9"/>
        <v>0</v>
      </c>
    </row>
    <row r="42" spans="1:12">
      <c r="A42" s="16" t="s">
        <v>57</v>
      </c>
      <c r="F42" s="307">
        <f t="shared" si="10"/>
        <v>0</v>
      </c>
      <c r="G42" s="307">
        <f t="shared" si="10"/>
        <v>0</v>
      </c>
      <c r="H42" s="307">
        <f t="shared" si="10"/>
        <v>0</v>
      </c>
      <c r="I42" s="307">
        <f t="shared" si="10"/>
        <v>0</v>
      </c>
      <c r="J42" s="307">
        <f t="shared" si="10"/>
        <v>0</v>
      </c>
      <c r="K42" s="307">
        <f t="shared" si="10"/>
        <v>0</v>
      </c>
      <c r="L42" s="402">
        <f t="shared" si="9"/>
        <v>0</v>
      </c>
    </row>
    <row r="43" spans="1:12">
      <c r="A43" s="16" t="s">
        <v>58</v>
      </c>
      <c r="F43" s="307">
        <f t="shared" si="10"/>
        <v>0</v>
      </c>
      <c r="G43" s="307">
        <f t="shared" si="10"/>
        <v>0</v>
      </c>
      <c r="H43" s="307">
        <f>H77+H109+H141+H173</f>
        <v>0</v>
      </c>
      <c r="I43" s="307">
        <f t="shared" si="10"/>
        <v>0</v>
      </c>
      <c r="J43" s="307">
        <f t="shared" si="10"/>
        <v>0</v>
      </c>
      <c r="K43" s="307">
        <f t="shared" si="10"/>
        <v>0</v>
      </c>
      <c r="L43" s="402">
        <f t="shared" si="9"/>
        <v>0</v>
      </c>
    </row>
    <row r="44" spans="1:12">
      <c r="A44" s="29" t="s">
        <v>59</v>
      </c>
      <c r="F44" s="307">
        <f t="shared" si="10"/>
        <v>0</v>
      </c>
      <c r="G44" s="307">
        <f t="shared" si="10"/>
        <v>0</v>
      </c>
      <c r="H44" s="307">
        <f t="shared" si="10"/>
        <v>0</v>
      </c>
      <c r="I44" s="307">
        <f t="shared" si="10"/>
        <v>0</v>
      </c>
      <c r="J44" s="307">
        <f t="shared" si="10"/>
        <v>0</v>
      </c>
      <c r="K44" s="307">
        <f t="shared" si="10"/>
        <v>0</v>
      </c>
      <c r="L44" s="402">
        <f t="shared" si="9"/>
        <v>0</v>
      </c>
    </row>
    <row r="45" spans="1:12">
      <c r="A45" s="29" t="s">
        <v>60</v>
      </c>
      <c r="F45" s="307">
        <f t="shared" si="10"/>
        <v>0</v>
      </c>
      <c r="G45" s="307">
        <f t="shared" si="10"/>
        <v>0</v>
      </c>
      <c r="H45" s="307">
        <f t="shared" si="10"/>
        <v>0</v>
      </c>
      <c r="I45" s="307">
        <f t="shared" si="10"/>
        <v>0</v>
      </c>
      <c r="J45" s="307">
        <f t="shared" si="10"/>
        <v>0</v>
      </c>
      <c r="K45" s="307">
        <f t="shared" si="10"/>
        <v>0</v>
      </c>
      <c r="L45" s="402">
        <f t="shared" si="9"/>
        <v>0</v>
      </c>
    </row>
    <row r="46" spans="1:12">
      <c r="A46" s="29" t="s">
        <v>61</v>
      </c>
      <c r="F46" s="307">
        <f t="shared" si="10"/>
        <v>0</v>
      </c>
      <c r="G46" s="307">
        <f t="shared" si="10"/>
        <v>0</v>
      </c>
      <c r="H46" s="307">
        <f t="shared" si="10"/>
        <v>0</v>
      </c>
      <c r="I46" s="307">
        <f t="shared" si="10"/>
        <v>0</v>
      </c>
      <c r="J46" s="307">
        <f t="shared" si="10"/>
        <v>0</v>
      </c>
      <c r="K46" s="307">
        <f t="shared" si="10"/>
        <v>0</v>
      </c>
      <c r="L46" s="402">
        <f t="shared" si="9"/>
        <v>0</v>
      </c>
    </row>
    <row r="47" spans="1:12">
      <c r="A47" s="29" t="s">
        <v>62</v>
      </c>
      <c r="F47" s="307">
        <f t="shared" si="10"/>
        <v>0</v>
      </c>
      <c r="G47" s="307">
        <f t="shared" si="10"/>
        <v>0</v>
      </c>
      <c r="H47" s="307">
        <f t="shared" si="10"/>
        <v>0</v>
      </c>
      <c r="I47" s="307">
        <f t="shared" si="10"/>
        <v>0</v>
      </c>
      <c r="J47" s="307">
        <f t="shared" si="10"/>
        <v>0</v>
      </c>
      <c r="K47" s="307">
        <f t="shared" si="10"/>
        <v>0</v>
      </c>
      <c r="L47" s="402">
        <f t="shared" si="9"/>
        <v>0</v>
      </c>
    </row>
    <row r="48" spans="1:12">
      <c r="A48" s="29" t="s">
        <v>63</v>
      </c>
      <c r="F48" s="307">
        <f t="shared" si="10"/>
        <v>0</v>
      </c>
      <c r="G48" s="307">
        <f t="shared" si="10"/>
        <v>0</v>
      </c>
      <c r="H48" s="307">
        <f t="shared" si="10"/>
        <v>0</v>
      </c>
      <c r="I48" s="307">
        <f t="shared" si="10"/>
        <v>0</v>
      </c>
      <c r="J48" s="307">
        <f t="shared" si="10"/>
        <v>0</v>
      </c>
      <c r="K48" s="307">
        <f t="shared" si="10"/>
        <v>0</v>
      </c>
      <c r="L48" s="402">
        <f t="shared" si="9"/>
        <v>0</v>
      </c>
    </row>
    <row r="49" spans="1:20">
      <c r="A49" s="29" t="s">
        <v>64</v>
      </c>
      <c r="F49" s="307">
        <f t="shared" si="10"/>
        <v>0</v>
      </c>
      <c r="G49" s="307">
        <f t="shared" si="10"/>
        <v>0</v>
      </c>
      <c r="H49" s="307">
        <f t="shared" si="10"/>
        <v>0</v>
      </c>
      <c r="I49" s="307">
        <f t="shared" si="10"/>
        <v>0</v>
      </c>
      <c r="J49" s="307">
        <f t="shared" si="10"/>
        <v>0</v>
      </c>
      <c r="K49" s="307">
        <f t="shared" si="10"/>
        <v>0</v>
      </c>
      <c r="L49" s="402">
        <f t="shared" si="9"/>
        <v>0</v>
      </c>
    </row>
    <row r="50" spans="1:20">
      <c r="A50" s="29" t="s">
        <v>65</v>
      </c>
      <c r="F50" s="307">
        <f t="shared" si="10"/>
        <v>0</v>
      </c>
      <c r="G50" s="307">
        <f t="shared" si="10"/>
        <v>0</v>
      </c>
      <c r="H50" s="307">
        <f t="shared" si="10"/>
        <v>0</v>
      </c>
      <c r="I50" s="307">
        <f t="shared" si="10"/>
        <v>0</v>
      </c>
      <c r="J50" s="307">
        <f t="shared" si="10"/>
        <v>0</v>
      </c>
      <c r="K50" s="307">
        <f t="shared" si="10"/>
        <v>0</v>
      </c>
      <c r="L50" s="402">
        <f>SUM(G50:K50)</f>
        <v>0</v>
      </c>
      <c r="N50" s="2">
        <v>2010</v>
      </c>
      <c r="O50" s="2">
        <v>2011</v>
      </c>
      <c r="P50" s="2">
        <v>2012</v>
      </c>
      <c r="Q50" s="2">
        <v>2013</v>
      </c>
      <c r="R50" s="2">
        <v>2014</v>
      </c>
      <c r="S50" s="2">
        <v>2015</v>
      </c>
      <c r="T50" s="163" t="s">
        <v>0</v>
      </c>
    </row>
    <row r="51" spans="1:20">
      <c r="F51" s="105"/>
      <c r="G51" s="105"/>
      <c r="H51" s="105"/>
      <c r="I51" s="105"/>
      <c r="J51" s="105"/>
      <c r="K51" s="105"/>
      <c r="L51" s="105"/>
      <c r="N51" s="2" t="s">
        <v>415</v>
      </c>
      <c r="O51" s="421"/>
      <c r="P51" s="7"/>
      <c r="Q51" s="422" t="s">
        <v>0</v>
      </c>
      <c r="R51" s="7"/>
      <c r="S51" s="6"/>
      <c r="T51" s="46" t="s">
        <v>3</v>
      </c>
    </row>
    <row r="52" spans="1:20">
      <c r="A52" s="16" t="s">
        <v>307</v>
      </c>
      <c r="F52" s="308">
        <f t="shared" ref="F52:K52" si="11">F101+F133+F165+F197</f>
        <v>0</v>
      </c>
      <c r="G52" s="308">
        <f t="shared" si="11"/>
        <v>0</v>
      </c>
      <c r="H52" s="308">
        <f t="shared" si="11"/>
        <v>0</v>
      </c>
      <c r="I52" s="308">
        <f t="shared" si="11"/>
        <v>0</v>
      </c>
      <c r="J52" s="308">
        <f t="shared" si="11"/>
        <v>0</v>
      </c>
      <c r="K52" s="308">
        <f t="shared" si="11"/>
        <v>0</v>
      </c>
      <c r="L52" s="391">
        <f>SUM(G52:K52)</f>
        <v>0</v>
      </c>
      <c r="N52" s="308">
        <f t="shared" ref="N52:R52" si="12">N101+N133+N165+N197</f>
        <v>0</v>
      </c>
      <c r="O52" s="308">
        <f t="shared" si="12"/>
        <v>0</v>
      </c>
      <c r="P52" s="308">
        <f t="shared" si="12"/>
        <v>0</v>
      </c>
      <c r="Q52" s="308">
        <f t="shared" si="12"/>
        <v>0</v>
      </c>
      <c r="R52" s="308">
        <f t="shared" si="12"/>
        <v>0</v>
      </c>
      <c r="S52" s="308">
        <f>S101+S133+S165+S197</f>
        <v>0</v>
      </c>
      <c r="T52" s="391">
        <f>SUM(O52:S52)</f>
        <v>0</v>
      </c>
    </row>
    <row r="53" spans="1:20">
      <c r="A53" s="16" t="s">
        <v>50</v>
      </c>
      <c r="F53" s="308">
        <f t="shared" ref="F53:K53" si="13">F87+F119+F151+F183</f>
        <v>0</v>
      </c>
      <c r="G53" s="308">
        <f t="shared" si="13"/>
        <v>0</v>
      </c>
      <c r="H53" s="308">
        <f t="shared" si="13"/>
        <v>0</v>
      </c>
      <c r="I53" s="308">
        <f t="shared" si="13"/>
        <v>0</v>
      </c>
      <c r="J53" s="308">
        <f t="shared" si="13"/>
        <v>0</v>
      </c>
      <c r="K53" s="308">
        <f t="shared" si="13"/>
        <v>0</v>
      </c>
      <c r="L53" s="391">
        <f t="shared" ref="L53:L65" si="14">SUM(G53:K53)</f>
        <v>0</v>
      </c>
      <c r="N53" s="308">
        <f t="shared" ref="N53:S53" si="15">N87+N119+N151+N183</f>
        <v>0</v>
      </c>
      <c r="O53" s="308">
        <f t="shared" si="15"/>
        <v>0</v>
      </c>
      <c r="P53" s="308">
        <f t="shared" si="15"/>
        <v>0</v>
      </c>
      <c r="Q53" s="308">
        <f t="shared" si="15"/>
        <v>0</v>
      </c>
      <c r="R53" s="308">
        <f t="shared" si="15"/>
        <v>0</v>
      </c>
      <c r="S53" s="308">
        <f t="shared" si="15"/>
        <v>0</v>
      </c>
      <c r="T53" s="391">
        <f t="shared" ref="T53:T65" si="16">SUM(O53:S53)</f>
        <v>0</v>
      </c>
    </row>
    <row r="54" spans="1:20">
      <c r="A54" s="16" t="s">
        <v>53</v>
      </c>
      <c r="F54" s="308">
        <f t="shared" ref="F54:K66" si="17">F88+F120+F152+F184</f>
        <v>0</v>
      </c>
      <c r="G54" s="308">
        <f t="shared" si="17"/>
        <v>0</v>
      </c>
      <c r="H54" s="308">
        <f t="shared" si="17"/>
        <v>0</v>
      </c>
      <c r="I54" s="308">
        <f t="shared" si="17"/>
        <v>0</v>
      </c>
      <c r="J54" s="308">
        <f t="shared" si="17"/>
        <v>0</v>
      </c>
      <c r="K54" s="308">
        <f t="shared" si="17"/>
        <v>0</v>
      </c>
      <c r="L54" s="391">
        <f t="shared" si="14"/>
        <v>0</v>
      </c>
      <c r="N54" s="308">
        <f t="shared" ref="N54:S66" si="18">N88+N120+N152+N184</f>
        <v>0</v>
      </c>
      <c r="O54" s="308">
        <f t="shared" si="18"/>
        <v>0</v>
      </c>
      <c r="P54" s="308">
        <f t="shared" si="18"/>
        <v>0</v>
      </c>
      <c r="Q54" s="308">
        <f t="shared" si="18"/>
        <v>0</v>
      </c>
      <c r="R54" s="308">
        <f t="shared" si="18"/>
        <v>0</v>
      </c>
      <c r="S54" s="308">
        <f t="shared" si="18"/>
        <v>0</v>
      </c>
      <c r="T54" s="391">
        <f t="shared" si="16"/>
        <v>0</v>
      </c>
    </row>
    <row r="55" spans="1:20">
      <c r="A55" s="16" t="s">
        <v>54</v>
      </c>
      <c r="F55" s="308">
        <f t="shared" si="17"/>
        <v>0</v>
      </c>
      <c r="G55" s="308">
        <f t="shared" si="17"/>
        <v>0</v>
      </c>
      <c r="H55" s="308">
        <f t="shared" si="17"/>
        <v>0</v>
      </c>
      <c r="I55" s="308">
        <f t="shared" si="17"/>
        <v>0</v>
      </c>
      <c r="J55" s="308">
        <f t="shared" si="17"/>
        <v>0</v>
      </c>
      <c r="K55" s="308">
        <f t="shared" si="17"/>
        <v>0</v>
      </c>
      <c r="L55" s="391">
        <f t="shared" si="14"/>
        <v>0</v>
      </c>
      <c r="N55" s="308">
        <f t="shared" si="18"/>
        <v>0</v>
      </c>
      <c r="O55" s="308">
        <f t="shared" si="18"/>
        <v>0</v>
      </c>
      <c r="P55" s="308">
        <f t="shared" si="18"/>
        <v>0</v>
      </c>
      <c r="Q55" s="308">
        <f t="shared" si="18"/>
        <v>0</v>
      </c>
      <c r="R55" s="308">
        <f t="shared" si="18"/>
        <v>0</v>
      </c>
      <c r="S55" s="308">
        <f t="shared" si="18"/>
        <v>0</v>
      </c>
      <c r="T55" s="391">
        <f>SUM(O55:S55)</f>
        <v>0</v>
      </c>
    </row>
    <row r="56" spans="1:20">
      <c r="A56" s="16" t="s">
        <v>55</v>
      </c>
      <c r="F56" s="308">
        <f t="shared" si="17"/>
        <v>0</v>
      </c>
      <c r="G56" s="308">
        <f t="shared" si="17"/>
        <v>0</v>
      </c>
      <c r="H56" s="308">
        <f t="shared" si="17"/>
        <v>0</v>
      </c>
      <c r="I56" s="308">
        <f t="shared" si="17"/>
        <v>0</v>
      </c>
      <c r="J56" s="308">
        <f t="shared" si="17"/>
        <v>0</v>
      </c>
      <c r="K56" s="308">
        <f t="shared" si="17"/>
        <v>0</v>
      </c>
      <c r="L56" s="391">
        <f t="shared" si="14"/>
        <v>0</v>
      </c>
      <c r="N56" s="308">
        <f t="shared" si="18"/>
        <v>0</v>
      </c>
      <c r="O56" s="308">
        <f t="shared" si="18"/>
        <v>0</v>
      </c>
      <c r="P56" s="308">
        <f t="shared" si="18"/>
        <v>0</v>
      </c>
      <c r="Q56" s="308">
        <f t="shared" si="18"/>
        <v>0</v>
      </c>
      <c r="R56" s="308">
        <f t="shared" si="18"/>
        <v>0</v>
      </c>
      <c r="S56" s="308">
        <f t="shared" si="18"/>
        <v>0</v>
      </c>
      <c r="T56" s="391">
        <f t="shared" si="16"/>
        <v>0</v>
      </c>
    </row>
    <row r="57" spans="1:20">
      <c r="A57" s="16" t="s">
        <v>56</v>
      </c>
      <c r="F57" s="308">
        <f t="shared" si="17"/>
        <v>0</v>
      </c>
      <c r="G57" s="308">
        <f>G91+G123+G155+G187</f>
        <v>0</v>
      </c>
      <c r="H57" s="308">
        <f t="shared" si="17"/>
        <v>0</v>
      </c>
      <c r="I57" s="308">
        <f t="shared" si="17"/>
        <v>0</v>
      </c>
      <c r="J57" s="308">
        <f t="shared" si="17"/>
        <v>0</v>
      </c>
      <c r="K57" s="308">
        <f t="shared" si="17"/>
        <v>0</v>
      </c>
      <c r="L57" s="391">
        <f t="shared" si="14"/>
        <v>0</v>
      </c>
      <c r="N57" s="308">
        <f t="shared" si="18"/>
        <v>0</v>
      </c>
      <c r="O57" s="308">
        <f>O91+O123+O155+O187</f>
        <v>0</v>
      </c>
      <c r="P57" s="308">
        <f t="shared" si="18"/>
        <v>0</v>
      </c>
      <c r="Q57" s="308">
        <f t="shared" si="18"/>
        <v>0</v>
      </c>
      <c r="R57" s="308">
        <f t="shared" si="18"/>
        <v>0</v>
      </c>
      <c r="S57" s="308">
        <f t="shared" si="18"/>
        <v>0</v>
      </c>
      <c r="T57" s="391">
        <f>SUM(O57:S57)</f>
        <v>0</v>
      </c>
    </row>
    <row r="58" spans="1:20">
      <c r="A58" s="16" t="s">
        <v>57</v>
      </c>
      <c r="F58" s="308">
        <f t="shared" si="17"/>
        <v>0</v>
      </c>
      <c r="G58" s="308">
        <f t="shared" si="17"/>
        <v>0</v>
      </c>
      <c r="H58" s="308">
        <f t="shared" si="17"/>
        <v>0</v>
      </c>
      <c r="I58" s="308">
        <f t="shared" si="17"/>
        <v>0</v>
      </c>
      <c r="J58" s="308">
        <f t="shared" si="17"/>
        <v>0</v>
      </c>
      <c r="K58" s="308">
        <f t="shared" si="17"/>
        <v>0</v>
      </c>
      <c r="L58" s="391">
        <f t="shared" si="14"/>
        <v>0</v>
      </c>
      <c r="N58" s="308">
        <f t="shared" si="18"/>
        <v>0</v>
      </c>
      <c r="O58" s="308">
        <f t="shared" si="18"/>
        <v>0</v>
      </c>
      <c r="P58" s="308">
        <f t="shared" si="18"/>
        <v>0</v>
      </c>
      <c r="Q58" s="308">
        <f t="shared" si="18"/>
        <v>0</v>
      </c>
      <c r="R58" s="308">
        <f t="shared" si="18"/>
        <v>0</v>
      </c>
      <c r="S58" s="308">
        <f t="shared" si="18"/>
        <v>0</v>
      </c>
      <c r="T58" s="391">
        <f t="shared" si="16"/>
        <v>0</v>
      </c>
    </row>
    <row r="59" spans="1:20">
      <c r="A59" s="16" t="s">
        <v>58</v>
      </c>
      <c r="F59" s="308">
        <f t="shared" si="17"/>
        <v>0</v>
      </c>
      <c r="G59" s="308">
        <f t="shared" si="17"/>
        <v>0</v>
      </c>
      <c r="H59" s="308">
        <f t="shared" si="17"/>
        <v>0</v>
      </c>
      <c r="I59" s="308">
        <f t="shared" si="17"/>
        <v>0</v>
      </c>
      <c r="J59" s="308">
        <f t="shared" si="17"/>
        <v>0</v>
      </c>
      <c r="K59" s="308">
        <f t="shared" si="17"/>
        <v>0</v>
      </c>
      <c r="L59" s="391">
        <f>SUM(G59:K59)</f>
        <v>0</v>
      </c>
      <c r="N59" s="308">
        <f t="shared" si="18"/>
        <v>0</v>
      </c>
      <c r="O59" s="308">
        <f t="shared" si="18"/>
        <v>0</v>
      </c>
      <c r="P59" s="308">
        <f t="shared" si="18"/>
        <v>0</v>
      </c>
      <c r="Q59" s="308">
        <f t="shared" si="18"/>
        <v>0</v>
      </c>
      <c r="R59" s="308">
        <f t="shared" si="18"/>
        <v>0</v>
      </c>
      <c r="S59" s="308">
        <f t="shared" si="18"/>
        <v>0</v>
      </c>
      <c r="T59" s="391">
        <f>SUM(O59:S59)</f>
        <v>0</v>
      </c>
    </row>
    <row r="60" spans="1:20">
      <c r="A60" s="29" t="s">
        <v>59</v>
      </c>
      <c r="F60" s="308">
        <f t="shared" si="17"/>
        <v>0</v>
      </c>
      <c r="G60" s="308">
        <f t="shared" si="17"/>
        <v>0</v>
      </c>
      <c r="H60" s="308">
        <f t="shared" si="17"/>
        <v>0</v>
      </c>
      <c r="I60" s="308">
        <f t="shared" si="17"/>
        <v>0</v>
      </c>
      <c r="J60" s="308">
        <f t="shared" si="17"/>
        <v>0</v>
      </c>
      <c r="K60" s="308">
        <f t="shared" si="17"/>
        <v>0</v>
      </c>
      <c r="L60" s="391">
        <f t="shared" si="14"/>
        <v>0</v>
      </c>
      <c r="N60" s="308">
        <f t="shared" si="18"/>
        <v>0</v>
      </c>
      <c r="O60" s="308">
        <f t="shared" si="18"/>
        <v>0</v>
      </c>
      <c r="P60" s="308">
        <f t="shared" si="18"/>
        <v>0</v>
      </c>
      <c r="Q60" s="308">
        <f t="shared" si="18"/>
        <v>0</v>
      </c>
      <c r="R60" s="308">
        <f t="shared" si="18"/>
        <v>0</v>
      </c>
      <c r="S60" s="308">
        <f t="shared" si="18"/>
        <v>0</v>
      </c>
      <c r="T60" s="391">
        <f t="shared" si="16"/>
        <v>0</v>
      </c>
    </row>
    <row r="61" spans="1:20">
      <c r="A61" s="29" t="s">
        <v>60</v>
      </c>
      <c r="F61" s="308">
        <f t="shared" si="17"/>
        <v>0</v>
      </c>
      <c r="G61" s="308">
        <f t="shared" si="17"/>
        <v>0</v>
      </c>
      <c r="H61" s="308">
        <f t="shared" si="17"/>
        <v>0</v>
      </c>
      <c r="I61" s="308">
        <f t="shared" si="17"/>
        <v>0</v>
      </c>
      <c r="J61" s="308">
        <f t="shared" si="17"/>
        <v>0</v>
      </c>
      <c r="K61" s="308">
        <f t="shared" si="17"/>
        <v>0</v>
      </c>
      <c r="L61" s="391">
        <f t="shared" si="14"/>
        <v>0</v>
      </c>
      <c r="N61" s="308">
        <f t="shared" si="18"/>
        <v>0</v>
      </c>
      <c r="O61" s="308">
        <f t="shared" si="18"/>
        <v>0</v>
      </c>
      <c r="P61" s="308">
        <f t="shared" si="18"/>
        <v>0</v>
      </c>
      <c r="Q61" s="308">
        <f t="shared" si="18"/>
        <v>0</v>
      </c>
      <c r="R61" s="308">
        <f t="shared" si="18"/>
        <v>0</v>
      </c>
      <c r="S61" s="308">
        <f t="shared" si="18"/>
        <v>0</v>
      </c>
      <c r="T61" s="391">
        <f t="shared" si="16"/>
        <v>0</v>
      </c>
    </row>
    <row r="62" spans="1:20">
      <c r="A62" s="29" t="s">
        <v>61</v>
      </c>
      <c r="F62" s="308">
        <f t="shared" si="17"/>
        <v>0</v>
      </c>
      <c r="G62" s="308">
        <f t="shared" si="17"/>
        <v>0</v>
      </c>
      <c r="H62" s="308">
        <f t="shared" si="17"/>
        <v>0</v>
      </c>
      <c r="I62" s="308">
        <f t="shared" si="17"/>
        <v>0</v>
      </c>
      <c r="J62" s="308">
        <f t="shared" si="17"/>
        <v>0</v>
      </c>
      <c r="K62" s="308">
        <f t="shared" si="17"/>
        <v>0</v>
      </c>
      <c r="L62" s="391">
        <f>SUM(G62:K62)</f>
        <v>0</v>
      </c>
      <c r="N62" s="308">
        <f t="shared" si="18"/>
        <v>0</v>
      </c>
      <c r="O62" s="308">
        <f t="shared" si="18"/>
        <v>0</v>
      </c>
      <c r="P62" s="308">
        <f t="shared" si="18"/>
        <v>0</v>
      </c>
      <c r="Q62" s="308">
        <f t="shared" si="18"/>
        <v>0</v>
      </c>
      <c r="R62" s="308">
        <f t="shared" si="18"/>
        <v>0</v>
      </c>
      <c r="S62" s="308">
        <f t="shared" si="18"/>
        <v>0</v>
      </c>
      <c r="T62" s="391">
        <f>SUM(O62:S62)</f>
        <v>0</v>
      </c>
    </row>
    <row r="63" spans="1:20">
      <c r="A63" s="29" t="s">
        <v>62</v>
      </c>
      <c r="F63" s="308">
        <f t="shared" si="17"/>
        <v>0</v>
      </c>
      <c r="G63" s="308">
        <f t="shared" si="17"/>
        <v>0</v>
      </c>
      <c r="H63" s="308">
        <f t="shared" si="17"/>
        <v>0</v>
      </c>
      <c r="I63" s="308">
        <f t="shared" si="17"/>
        <v>0</v>
      </c>
      <c r="J63" s="308">
        <f t="shared" si="17"/>
        <v>0</v>
      </c>
      <c r="K63" s="308">
        <f t="shared" si="17"/>
        <v>0</v>
      </c>
      <c r="L63" s="391">
        <f t="shared" si="14"/>
        <v>0</v>
      </c>
      <c r="N63" s="308">
        <f t="shared" si="18"/>
        <v>0</v>
      </c>
      <c r="O63" s="308">
        <f t="shared" si="18"/>
        <v>0</v>
      </c>
      <c r="P63" s="308">
        <f t="shared" si="18"/>
        <v>0</v>
      </c>
      <c r="Q63" s="308">
        <f t="shared" si="18"/>
        <v>0</v>
      </c>
      <c r="R63" s="308">
        <f t="shared" si="18"/>
        <v>0</v>
      </c>
      <c r="S63" s="308">
        <f t="shared" si="18"/>
        <v>0</v>
      </c>
      <c r="T63" s="391">
        <f t="shared" si="16"/>
        <v>0</v>
      </c>
    </row>
    <row r="64" spans="1:20">
      <c r="A64" s="29" t="s">
        <v>63</v>
      </c>
      <c r="F64" s="308">
        <f t="shared" si="17"/>
        <v>0</v>
      </c>
      <c r="G64" s="308">
        <f t="shared" si="17"/>
        <v>0</v>
      </c>
      <c r="H64" s="308">
        <f t="shared" si="17"/>
        <v>0</v>
      </c>
      <c r="I64" s="308">
        <f t="shared" si="17"/>
        <v>0</v>
      </c>
      <c r="J64" s="308">
        <f t="shared" si="17"/>
        <v>0</v>
      </c>
      <c r="K64" s="308">
        <f t="shared" si="17"/>
        <v>0</v>
      </c>
      <c r="L64" s="391">
        <f t="shared" si="14"/>
        <v>0</v>
      </c>
      <c r="N64" s="308">
        <f t="shared" si="18"/>
        <v>0</v>
      </c>
      <c r="O64" s="308">
        <f t="shared" si="18"/>
        <v>0</v>
      </c>
      <c r="P64" s="308">
        <f t="shared" si="18"/>
        <v>0</v>
      </c>
      <c r="Q64" s="308">
        <f t="shared" si="18"/>
        <v>0</v>
      </c>
      <c r="R64" s="308">
        <f t="shared" si="18"/>
        <v>0</v>
      </c>
      <c r="S64" s="308">
        <f t="shared" si="18"/>
        <v>0</v>
      </c>
      <c r="T64" s="391">
        <f>SUM(O64:S64)</f>
        <v>0</v>
      </c>
    </row>
    <row r="65" spans="1:21">
      <c r="A65" s="29" t="s">
        <v>64</v>
      </c>
      <c r="F65" s="308">
        <f t="shared" si="17"/>
        <v>0</v>
      </c>
      <c r="G65" s="308">
        <f t="shared" si="17"/>
        <v>0</v>
      </c>
      <c r="H65" s="308">
        <f t="shared" si="17"/>
        <v>0</v>
      </c>
      <c r="I65" s="308">
        <f t="shared" si="17"/>
        <v>0</v>
      </c>
      <c r="J65" s="308">
        <f t="shared" si="17"/>
        <v>0</v>
      </c>
      <c r="K65" s="308">
        <f t="shared" si="17"/>
        <v>0</v>
      </c>
      <c r="L65" s="391">
        <f t="shared" si="14"/>
        <v>0</v>
      </c>
      <c r="N65" s="308">
        <f t="shared" si="18"/>
        <v>0</v>
      </c>
      <c r="O65" s="308">
        <f t="shared" si="18"/>
        <v>0</v>
      </c>
      <c r="P65" s="308">
        <f t="shared" si="18"/>
        <v>0</v>
      </c>
      <c r="Q65" s="308">
        <f t="shared" si="18"/>
        <v>0</v>
      </c>
      <c r="R65" s="308">
        <f t="shared" si="18"/>
        <v>0</v>
      </c>
      <c r="S65" s="308">
        <f t="shared" si="18"/>
        <v>0</v>
      </c>
      <c r="T65" s="391">
        <f t="shared" si="16"/>
        <v>0</v>
      </c>
    </row>
    <row r="66" spans="1:21">
      <c r="A66" s="29" t="s">
        <v>65</v>
      </c>
      <c r="F66" s="308">
        <f t="shared" si="17"/>
        <v>0</v>
      </c>
      <c r="G66" s="308">
        <f t="shared" si="17"/>
        <v>0</v>
      </c>
      <c r="H66" s="308">
        <f t="shared" si="17"/>
        <v>0</v>
      </c>
      <c r="I66" s="308">
        <f t="shared" si="17"/>
        <v>0</v>
      </c>
      <c r="J66" s="308">
        <f t="shared" si="17"/>
        <v>0</v>
      </c>
      <c r="K66" s="308">
        <f t="shared" si="17"/>
        <v>0</v>
      </c>
      <c r="L66" s="391">
        <f>SUM(G66:K66)</f>
        <v>0</v>
      </c>
      <c r="N66" s="308">
        <f t="shared" si="18"/>
        <v>0</v>
      </c>
      <c r="O66" s="308">
        <f>O100+O132+O164+O196</f>
        <v>0</v>
      </c>
      <c r="P66" s="308">
        <f t="shared" si="18"/>
        <v>0</v>
      </c>
      <c r="Q66" s="308">
        <f t="shared" si="18"/>
        <v>0</v>
      </c>
      <c r="R66" s="308">
        <f t="shared" si="18"/>
        <v>0</v>
      </c>
      <c r="S66" s="308">
        <f t="shared" si="18"/>
        <v>0</v>
      </c>
      <c r="T66" s="391">
        <f>SUM(O66:S66)</f>
        <v>0</v>
      </c>
    </row>
    <row r="67" spans="1:21">
      <c r="F67" s="105"/>
      <c r="G67" s="105"/>
      <c r="H67" s="105"/>
      <c r="I67" s="105"/>
      <c r="J67" s="105"/>
      <c r="K67" s="105"/>
      <c r="L67" s="105"/>
    </row>
    <row r="68" spans="1:21">
      <c r="U68" s="120"/>
    </row>
    <row r="69" spans="1:21">
      <c r="F69" s="2">
        <v>2010</v>
      </c>
      <c r="G69" s="2">
        <v>2011</v>
      </c>
      <c r="H69" s="2">
        <v>2012</v>
      </c>
      <c r="I69" s="2">
        <v>2013</v>
      </c>
      <c r="J69" s="2">
        <v>2014</v>
      </c>
      <c r="K69" s="2">
        <v>2015</v>
      </c>
      <c r="L69" s="163" t="s">
        <v>0</v>
      </c>
      <c r="U69" s="120"/>
    </row>
    <row r="70" spans="1:21">
      <c r="B70" s="316"/>
      <c r="F70" s="2" t="s">
        <v>415</v>
      </c>
      <c r="G70" s="421"/>
      <c r="H70" s="7"/>
      <c r="I70" s="422" t="s">
        <v>0</v>
      </c>
      <c r="J70" s="7"/>
      <c r="K70" s="6"/>
      <c r="L70" s="46" t="s">
        <v>141</v>
      </c>
    </row>
    <row r="71" spans="1:21">
      <c r="A71" s="45" t="s">
        <v>50</v>
      </c>
      <c r="B71" s="29" t="s">
        <v>6</v>
      </c>
      <c r="C71" s="3" t="s">
        <v>308</v>
      </c>
      <c r="F71" s="399"/>
      <c r="G71" s="399"/>
      <c r="H71" s="399"/>
      <c r="I71" s="399"/>
      <c r="J71" s="399"/>
      <c r="K71" s="399"/>
      <c r="L71" s="391">
        <f>SUM(G71:K71)</f>
        <v>0</v>
      </c>
      <c r="N71" s="309"/>
      <c r="O71" s="309"/>
      <c r="P71" s="309"/>
      <c r="Q71" s="309"/>
      <c r="R71" s="309"/>
      <c r="S71" s="309"/>
      <c r="T71" s="310"/>
    </row>
    <row r="72" spans="1:21">
      <c r="A72" s="45" t="s">
        <v>53</v>
      </c>
      <c r="B72" s="29" t="s">
        <v>6</v>
      </c>
      <c r="C72" s="3" t="s">
        <v>308</v>
      </c>
      <c r="F72" s="399"/>
      <c r="G72" s="399"/>
      <c r="H72" s="399"/>
      <c r="I72" s="399"/>
      <c r="J72" s="399"/>
      <c r="K72" s="399"/>
      <c r="L72" s="391">
        <f t="shared" ref="L72:L84" si="19">SUM(G72:K72)</f>
        <v>0</v>
      </c>
      <c r="N72" s="309"/>
      <c r="O72" s="309"/>
      <c r="P72" s="309"/>
      <c r="Q72" s="309"/>
      <c r="R72" s="309"/>
      <c r="S72" s="309"/>
      <c r="T72" s="310"/>
    </row>
    <row r="73" spans="1:21">
      <c r="A73" s="45" t="s">
        <v>54</v>
      </c>
      <c r="B73" s="29" t="s">
        <v>6</v>
      </c>
      <c r="C73" s="3" t="s">
        <v>308</v>
      </c>
      <c r="F73" s="399"/>
      <c r="G73" s="399"/>
      <c r="H73" s="399"/>
      <c r="I73" s="399"/>
      <c r="J73" s="399"/>
      <c r="K73" s="399"/>
      <c r="L73" s="391">
        <f t="shared" si="19"/>
        <v>0</v>
      </c>
      <c r="N73" s="309"/>
      <c r="O73" s="309"/>
      <c r="P73" s="309"/>
      <c r="Q73" s="309"/>
      <c r="R73" s="309"/>
      <c r="S73" s="309"/>
      <c r="T73" s="310"/>
    </row>
    <row r="74" spans="1:21">
      <c r="A74" s="45" t="s">
        <v>55</v>
      </c>
      <c r="B74" s="29" t="s">
        <v>6</v>
      </c>
      <c r="C74" s="3" t="s">
        <v>308</v>
      </c>
      <c r="F74" s="399"/>
      <c r="G74" s="399"/>
      <c r="H74" s="399"/>
      <c r="I74" s="399"/>
      <c r="J74" s="399"/>
      <c r="K74" s="399"/>
      <c r="L74" s="391">
        <f t="shared" si="19"/>
        <v>0</v>
      </c>
      <c r="N74" s="309"/>
      <c r="O74" s="309"/>
      <c r="P74" s="309"/>
      <c r="Q74" s="309"/>
      <c r="R74" s="309"/>
      <c r="S74" s="309"/>
      <c r="T74" s="310"/>
    </row>
    <row r="75" spans="1:21">
      <c r="A75" s="45" t="s">
        <v>56</v>
      </c>
      <c r="B75" s="29" t="s">
        <v>6</v>
      </c>
      <c r="C75" s="3" t="s">
        <v>308</v>
      </c>
      <c r="F75" s="399"/>
      <c r="G75" s="399"/>
      <c r="H75" s="399"/>
      <c r="I75" s="399"/>
      <c r="J75" s="399"/>
      <c r="K75" s="399"/>
      <c r="L75" s="391">
        <f t="shared" si="19"/>
        <v>0</v>
      </c>
      <c r="N75" s="309"/>
      <c r="O75" s="309"/>
      <c r="P75" s="309"/>
      <c r="Q75" s="309"/>
      <c r="R75" s="309"/>
      <c r="S75" s="309"/>
      <c r="T75" s="310"/>
    </row>
    <row r="76" spans="1:21">
      <c r="A76" s="45" t="s">
        <v>57</v>
      </c>
      <c r="B76" s="29" t="s">
        <v>6</v>
      </c>
      <c r="C76" s="3" t="s">
        <v>308</v>
      </c>
      <c r="F76" s="399"/>
      <c r="G76" s="399"/>
      <c r="H76" s="399"/>
      <c r="I76" s="399"/>
      <c r="J76" s="399"/>
      <c r="K76" s="399"/>
      <c r="L76" s="391">
        <f t="shared" si="19"/>
        <v>0</v>
      </c>
      <c r="N76" s="309"/>
      <c r="O76" s="309"/>
      <c r="P76" s="309"/>
      <c r="Q76" s="309"/>
      <c r="R76" s="309"/>
      <c r="S76" s="309"/>
      <c r="T76" s="310"/>
    </row>
    <row r="77" spans="1:21">
      <c r="A77" s="45" t="s">
        <v>58</v>
      </c>
      <c r="B77" s="29" t="s">
        <v>6</v>
      </c>
      <c r="C77" s="3" t="s">
        <v>308</v>
      </c>
      <c r="F77" s="399"/>
      <c r="G77" s="399"/>
      <c r="H77" s="399"/>
      <c r="I77" s="399"/>
      <c r="J77" s="399"/>
      <c r="K77" s="399"/>
      <c r="L77" s="391">
        <f t="shared" si="19"/>
        <v>0</v>
      </c>
      <c r="N77" s="309"/>
      <c r="O77" s="309"/>
      <c r="P77" s="309"/>
      <c r="Q77" s="309"/>
      <c r="R77" s="309"/>
      <c r="S77" s="309"/>
      <c r="T77" s="310"/>
    </row>
    <row r="78" spans="1:21">
      <c r="A78" s="45" t="s">
        <v>59</v>
      </c>
      <c r="B78" s="29" t="s">
        <v>6</v>
      </c>
      <c r="C78" s="3" t="s">
        <v>308</v>
      </c>
      <c r="F78" s="399"/>
      <c r="G78" s="399"/>
      <c r="H78" s="399"/>
      <c r="I78" s="399"/>
      <c r="J78" s="399"/>
      <c r="K78" s="399"/>
      <c r="L78" s="391">
        <f t="shared" si="19"/>
        <v>0</v>
      </c>
      <c r="N78" s="309"/>
      <c r="O78" s="309"/>
      <c r="P78" s="309"/>
      <c r="Q78" s="309"/>
      <c r="R78" s="309"/>
      <c r="S78" s="309"/>
      <c r="T78" s="310"/>
    </row>
    <row r="79" spans="1:21">
      <c r="A79" s="45" t="s">
        <v>60</v>
      </c>
      <c r="B79" s="29" t="s">
        <v>6</v>
      </c>
      <c r="C79" s="3" t="s">
        <v>308</v>
      </c>
      <c r="F79" s="399"/>
      <c r="G79" s="399"/>
      <c r="H79" s="399"/>
      <c r="I79" s="399"/>
      <c r="J79" s="399"/>
      <c r="K79" s="399"/>
      <c r="L79" s="391">
        <f t="shared" si="19"/>
        <v>0</v>
      </c>
      <c r="N79" s="309"/>
      <c r="O79" s="309"/>
      <c r="P79" s="309"/>
      <c r="Q79" s="309"/>
      <c r="R79" s="309"/>
      <c r="S79" s="309"/>
      <c r="T79" s="310"/>
    </row>
    <row r="80" spans="1:21">
      <c r="A80" s="45" t="s">
        <v>61</v>
      </c>
      <c r="B80" s="29" t="s">
        <v>6</v>
      </c>
      <c r="C80" s="3" t="s">
        <v>308</v>
      </c>
      <c r="F80" s="399"/>
      <c r="G80" s="399"/>
      <c r="H80" s="399"/>
      <c r="I80" s="399"/>
      <c r="J80" s="399"/>
      <c r="K80" s="399"/>
      <c r="L80" s="391">
        <f t="shared" si="19"/>
        <v>0</v>
      </c>
      <c r="N80" s="309"/>
      <c r="O80" s="309"/>
      <c r="P80" s="309"/>
      <c r="Q80" s="309"/>
      <c r="R80" s="309"/>
      <c r="S80" s="309"/>
      <c r="T80" s="310"/>
    </row>
    <row r="81" spans="1:20">
      <c r="A81" s="45" t="s">
        <v>62</v>
      </c>
      <c r="B81" s="29" t="s">
        <v>6</v>
      </c>
      <c r="C81" s="3" t="s">
        <v>308</v>
      </c>
      <c r="F81" s="399"/>
      <c r="G81" s="399"/>
      <c r="H81" s="399"/>
      <c r="I81" s="399"/>
      <c r="J81" s="399"/>
      <c r="K81" s="399"/>
      <c r="L81" s="391">
        <f t="shared" si="19"/>
        <v>0</v>
      </c>
      <c r="N81" s="309"/>
      <c r="O81" s="309"/>
      <c r="P81" s="309"/>
      <c r="Q81" s="309"/>
      <c r="R81" s="309"/>
      <c r="S81" s="309"/>
      <c r="T81" s="310"/>
    </row>
    <row r="82" spans="1:20">
      <c r="A82" s="45" t="s">
        <v>63</v>
      </c>
      <c r="B82" s="29" t="s">
        <v>6</v>
      </c>
      <c r="C82" s="3" t="s">
        <v>308</v>
      </c>
      <c r="F82" s="399"/>
      <c r="G82" s="399"/>
      <c r="H82" s="399"/>
      <c r="I82" s="399"/>
      <c r="J82" s="399"/>
      <c r="K82" s="399"/>
      <c r="L82" s="391">
        <f t="shared" si="19"/>
        <v>0</v>
      </c>
      <c r="N82" s="309"/>
      <c r="O82" s="309"/>
      <c r="P82" s="309"/>
      <c r="Q82" s="309"/>
      <c r="R82" s="309"/>
      <c r="S82" s="309"/>
      <c r="T82" s="310"/>
    </row>
    <row r="83" spans="1:20">
      <c r="A83" s="45" t="s">
        <v>64</v>
      </c>
      <c r="B83" s="29" t="s">
        <v>6</v>
      </c>
      <c r="C83" s="3" t="s">
        <v>308</v>
      </c>
      <c r="F83" s="399"/>
      <c r="G83" s="399"/>
      <c r="H83" s="399"/>
      <c r="I83" s="399"/>
      <c r="J83" s="399"/>
      <c r="K83" s="399"/>
      <c r="L83" s="391">
        <f t="shared" si="19"/>
        <v>0</v>
      </c>
      <c r="N83" s="309"/>
      <c r="O83" s="309"/>
      <c r="P83" s="309"/>
      <c r="Q83" s="309"/>
      <c r="R83" s="309"/>
      <c r="S83" s="309"/>
      <c r="T83" s="310"/>
    </row>
    <row r="84" spans="1:20">
      <c r="A84" s="45" t="s">
        <v>65</v>
      </c>
      <c r="B84" s="29" t="s">
        <v>6</v>
      </c>
      <c r="C84" s="3" t="s">
        <v>308</v>
      </c>
      <c r="F84" s="399"/>
      <c r="G84" s="399"/>
      <c r="H84" s="399"/>
      <c r="I84" s="399"/>
      <c r="J84" s="399"/>
      <c r="K84" s="399"/>
      <c r="L84" s="391">
        <f t="shared" si="19"/>
        <v>0</v>
      </c>
      <c r="N84" s="309"/>
      <c r="O84" s="309"/>
      <c r="P84" s="309"/>
      <c r="Q84" s="309"/>
      <c r="R84" s="309"/>
      <c r="S84" s="309"/>
      <c r="T84" s="310"/>
    </row>
    <row r="85" spans="1:20">
      <c r="A85" s="311"/>
      <c r="B85" s="312" t="s">
        <v>1</v>
      </c>
      <c r="C85" s="3" t="s">
        <v>308</v>
      </c>
      <c r="F85" s="391">
        <f t="shared" ref="F85:K85" si="20">SUM(F71:F84)</f>
        <v>0</v>
      </c>
      <c r="G85" s="391">
        <f t="shared" si="20"/>
        <v>0</v>
      </c>
      <c r="H85" s="391">
        <f t="shared" si="20"/>
        <v>0</v>
      </c>
      <c r="I85" s="391">
        <f t="shared" si="20"/>
        <v>0</v>
      </c>
      <c r="J85" s="391">
        <f t="shared" si="20"/>
        <v>0</v>
      </c>
      <c r="K85" s="391">
        <f t="shared" si="20"/>
        <v>0</v>
      </c>
      <c r="L85" s="391">
        <f>SUM(G85:K85)</f>
        <v>0</v>
      </c>
      <c r="N85" s="2">
        <v>2010</v>
      </c>
      <c r="O85" s="2">
        <v>2011</v>
      </c>
      <c r="P85" s="2">
        <v>2012</v>
      </c>
      <c r="Q85" s="2">
        <v>2013</v>
      </c>
      <c r="R85" s="2">
        <v>2014</v>
      </c>
      <c r="S85" s="2">
        <v>2015</v>
      </c>
      <c r="T85" s="163" t="s">
        <v>0</v>
      </c>
    </row>
    <row r="86" spans="1:20">
      <c r="A86" s="317"/>
      <c r="B86" s="317"/>
      <c r="C86" s="318"/>
      <c r="L86" s="310"/>
      <c r="N86" s="2" t="s">
        <v>415</v>
      </c>
      <c r="O86" s="421"/>
      <c r="P86" s="7"/>
      <c r="Q86" s="422" t="s">
        <v>0</v>
      </c>
      <c r="R86" s="7"/>
      <c r="S86" s="6"/>
      <c r="T86" s="46" t="s">
        <v>3</v>
      </c>
    </row>
    <row r="87" spans="1:20">
      <c r="A87" s="45" t="s">
        <v>50</v>
      </c>
      <c r="B87" s="29" t="s">
        <v>6</v>
      </c>
      <c r="C87" s="3" t="s">
        <v>309</v>
      </c>
      <c r="F87" s="399"/>
      <c r="G87" s="399"/>
      <c r="H87" s="399"/>
      <c r="I87" s="399"/>
      <c r="J87" s="399"/>
      <c r="K87" s="399"/>
      <c r="L87" s="391">
        <f>SUM(G87:K87)</f>
        <v>0</v>
      </c>
      <c r="N87" s="399"/>
      <c r="O87" s="399"/>
      <c r="P87" s="399"/>
      <c r="Q87" s="399"/>
      <c r="R87" s="399"/>
      <c r="S87" s="399"/>
      <c r="T87" s="391">
        <f>SUM(O87:S87)</f>
        <v>0</v>
      </c>
    </row>
    <row r="88" spans="1:20">
      <c r="A88" s="45" t="s">
        <v>53</v>
      </c>
      <c r="B88" s="29" t="s">
        <v>6</v>
      </c>
      <c r="C88" s="3" t="s">
        <v>309</v>
      </c>
      <c r="F88" s="399"/>
      <c r="G88" s="399"/>
      <c r="H88" s="399"/>
      <c r="I88" s="399"/>
      <c r="J88" s="399"/>
      <c r="K88" s="399"/>
      <c r="L88" s="391">
        <f t="shared" ref="L88:L100" si="21">SUM(G88:K88)</f>
        <v>0</v>
      </c>
      <c r="N88" s="399"/>
      <c r="O88" s="399"/>
      <c r="P88" s="399"/>
      <c r="Q88" s="399"/>
      <c r="R88" s="399"/>
      <c r="S88" s="399"/>
      <c r="T88" s="391">
        <f t="shared" ref="T88:T100" si="22">SUM(O88:S88)</f>
        <v>0</v>
      </c>
    </row>
    <row r="89" spans="1:20">
      <c r="A89" s="45" t="s">
        <v>54</v>
      </c>
      <c r="B89" s="29" t="s">
        <v>6</v>
      </c>
      <c r="C89" s="3" t="s">
        <v>309</v>
      </c>
      <c r="F89" s="399"/>
      <c r="G89" s="399"/>
      <c r="H89" s="399"/>
      <c r="I89" s="399"/>
      <c r="J89" s="399"/>
      <c r="K89" s="399"/>
      <c r="L89" s="391">
        <f t="shared" si="21"/>
        <v>0</v>
      </c>
      <c r="N89" s="399"/>
      <c r="O89" s="399"/>
      <c r="P89" s="399"/>
      <c r="Q89" s="399"/>
      <c r="R89" s="399"/>
      <c r="S89" s="399"/>
      <c r="T89" s="391">
        <f t="shared" si="22"/>
        <v>0</v>
      </c>
    </row>
    <row r="90" spans="1:20">
      <c r="A90" s="45" t="s">
        <v>55</v>
      </c>
      <c r="B90" s="29" t="s">
        <v>6</v>
      </c>
      <c r="C90" s="3" t="s">
        <v>309</v>
      </c>
      <c r="F90" s="399"/>
      <c r="G90" s="399"/>
      <c r="H90" s="399"/>
      <c r="I90" s="399"/>
      <c r="J90" s="399"/>
      <c r="K90" s="399"/>
      <c r="L90" s="391">
        <f t="shared" si="21"/>
        <v>0</v>
      </c>
      <c r="N90" s="399"/>
      <c r="O90" s="399"/>
      <c r="P90" s="399"/>
      <c r="Q90" s="399"/>
      <c r="R90" s="399"/>
      <c r="S90" s="399"/>
      <c r="T90" s="391">
        <f t="shared" si="22"/>
        <v>0</v>
      </c>
    </row>
    <row r="91" spans="1:20">
      <c r="A91" s="45" t="s">
        <v>56</v>
      </c>
      <c r="B91" s="29" t="s">
        <v>6</v>
      </c>
      <c r="C91" s="3" t="s">
        <v>309</v>
      </c>
      <c r="F91" s="399"/>
      <c r="G91" s="399"/>
      <c r="H91" s="399"/>
      <c r="I91" s="399"/>
      <c r="J91" s="399"/>
      <c r="K91" s="399"/>
      <c r="L91" s="391">
        <f t="shared" si="21"/>
        <v>0</v>
      </c>
      <c r="N91" s="399"/>
      <c r="O91" s="399"/>
      <c r="P91" s="399"/>
      <c r="Q91" s="399"/>
      <c r="R91" s="399"/>
      <c r="S91" s="399"/>
      <c r="T91" s="391">
        <f t="shared" si="22"/>
        <v>0</v>
      </c>
    </row>
    <row r="92" spans="1:20">
      <c r="A92" s="45" t="s">
        <v>57</v>
      </c>
      <c r="B92" s="29" t="s">
        <v>6</v>
      </c>
      <c r="C92" s="3" t="s">
        <v>309</v>
      </c>
      <c r="F92" s="399"/>
      <c r="G92" s="399"/>
      <c r="H92" s="399"/>
      <c r="I92" s="399"/>
      <c r="J92" s="399"/>
      <c r="K92" s="399"/>
      <c r="L92" s="391">
        <f t="shared" si="21"/>
        <v>0</v>
      </c>
      <c r="N92" s="399"/>
      <c r="O92" s="399"/>
      <c r="P92" s="399"/>
      <c r="Q92" s="399"/>
      <c r="R92" s="399"/>
      <c r="S92" s="399"/>
      <c r="T92" s="391">
        <f>SUM(O92:S92)</f>
        <v>0</v>
      </c>
    </row>
    <row r="93" spans="1:20">
      <c r="A93" s="45" t="s">
        <v>58</v>
      </c>
      <c r="B93" s="29" t="s">
        <v>6</v>
      </c>
      <c r="C93" s="3" t="s">
        <v>309</v>
      </c>
      <c r="F93" s="399"/>
      <c r="G93" s="399"/>
      <c r="H93" s="399"/>
      <c r="I93" s="399"/>
      <c r="J93" s="399"/>
      <c r="K93" s="399"/>
      <c r="L93" s="391">
        <f t="shared" si="21"/>
        <v>0</v>
      </c>
      <c r="N93" s="399"/>
      <c r="O93" s="399"/>
      <c r="P93" s="399"/>
      <c r="Q93" s="399"/>
      <c r="R93" s="399"/>
      <c r="S93" s="399"/>
      <c r="T93" s="391">
        <f t="shared" si="22"/>
        <v>0</v>
      </c>
    </row>
    <row r="94" spans="1:20">
      <c r="A94" s="45" t="s">
        <v>59</v>
      </c>
      <c r="B94" s="29" t="s">
        <v>6</v>
      </c>
      <c r="C94" s="3" t="s">
        <v>309</v>
      </c>
      <c r="F94" s="399"/>
      <c r="G94" s="399"/>
      <c r="H94" s="399"/>
      <c r="I94" s="399"/>
      <c r="J94" s="399"/>
      <c r="K94" s="399"/>
      <c r="L94" s="391">
        <f t="shared" si="21"/>
        <v>0</v>
      </c>
      <c r="N94" s="399"/>
      <c r="O94" s="399"/>
      <c r="P94" s="399"/>
      <c r="Q94" s="399"/>
      <c r="R94" s="399"/>
      <c r="S94" s="399"/>
      <c r="T94" s="391">
        <f t="shared" si="22"/>
        <v>0</v>
      </c>
    </row>
    <row r="95" spans="1:20">
      <c r="A95" s="45" t="s">
        <v>60</v>
      </c>
      <c r="B95" s="29" t="s">
        <v>6</v>
      </c>
      <c r="C95" s="3" t="s">
        <v>309</v>
      </c>
      <c r="F95" s="399"/>
      <c r="G95" s="399"/>
      <c r="H95" s="399"/>
      <c r="I95" s="399"/>
      <c r="J95" s="399"/>
      <c r="K95" s="399"/>
      <c r="L95" s="391">
        <f t="shared" si="21"/>
        <v>0</v>
      </c>
      <c r="N95" s="399"/>
      <c r="O95" s="399"/>
      <c r="P95" s="399"/>
      <c r="Q95" s="399"/>
      <c r="R95" s="399"/>
      <c r="S95" s="399"/>
      <c r="T95" s="391">
        <f t="shared" si="22"/>
        <v>0</v>
      </c>
    </row>
    <row r="96" spans="1:20">
      <c r="A96" s="45" t="s">
        <v>61</v>
      </c>
      <c r="B96" s="29" t="s">
        <v>6</v>
      </c>
      <c r="C96" s="3" t="s">
        <v>309</v>
      </c>
      <c r="F96" s="399"/>
      <c r="G96" s="399"/>
      <c r="H96" s="399"/>
      <c r="I96" s="399"/>
      <c r="J96" s="399"/>
      <c r="K96" s="399"/>
      <c r="L96" s="391">
        <f t="shared" si="21"/>
        <v>0</v>
      </c>
      <c r="N96" s="399"/>
      <c r="O96" s="399"/>
      <c r="P96" s="399"/>
      <c r="Q96" s="399"/>
      <c r="R96" s="399"/>
      <c r="S96" s="399"/>
      <c r="T96" s="391">
        <f t="shared" si="22"/>
        <v>0</v>
      </c>
    </row>
    <row r="97" spans="1:20">
      <c r="A97" s="45" t="s">
        <v>62</v>
      </c>
      <c r="B97" s="29" t="s">
        <v>6</v>
      </c>
      <c r="C97" s="3" t="s">
        <v>309</v>
      </c>
      <c r="F97" s="399"/>
      <c r="G97" s="399"/>
      <c r="H97" s="399"/>
      <c r="I97" s="399"/>
      <c r="J97" s="399"/>
      <c r="K97" s="399"/>
      <c r="L97" s="391">
        <f t="shared" si="21"/>
        <v>0</v>
      </c>
      <c r="N97" s="399"/>
      <c r="O97" s="399"/>
      <c r="P97" s="399"/>
      <c r="Q97" s="399"/>
      <c r="R97" s="399"/>
      <c r="S97" s="399"/>
      <c r="T97" s="391">
        <f t="shared" si="22"/>
        <v>0</v>
      </c>
    </row>
    <row r="98" spans="1:20">
      <c r="A98" s="45" t="s">
        <v>63</v>
      </c>
      <c r="B98" s="29" t="s">
        <v>6</v>
      </c>
      <c r="C98" s="3" t="s">
        <v>309</v>
      </c>
      <c r="F98" s="399"/>
      <c r="G98" s="399"/>
      <c r="H98" s="399"/>
      <c r="I98" s="399"/>
      <c r="J98" s="399"/>
      <c r="K98" s="399"/>
      <c r="L98" s="391">
        <f t="shared" si="21"/>
        <v>0</v>
      </c>
      <c r="N98" s="399"/>
      <c r="O98" s="399"/>
      <c r="P98" s="399"/>
      <c r="Q98" s="399"/>
      <c r="R98" s="399"/>
      <c r="S98" s="399"/>
      <c r="T98" s="391">
        <f t="shared" si="22"/>
        <v>0</v>
      </c>
    </row>
    <row r="99" spans="1:20">
      <c r="A99" s="45" t="s">
        <v>64</v>
      </c>
      <c r="B99" s="29" t="s">
        <v>6</v>
      </c>
      <c r="C99" s="3" t="s">
        <v>309</v>
      </c>
      <c r="F99" s="399"/>
      <c r="G99" s="399"/>
      <c r="H99" s="399"/>
      <c r="I99" s="399"/>
      <c r="J99" s="399"/>
      <c r="K99" s="399"/>
      <c r="L99" s="391">
        <f t="shared" si="21"/>
        <v>0</v>
      </c>
      <c r="N99" s="399"/>
      <c r="O99" s="399"/>
      <c r="P99" s="399"/>
      <c r="Q99" s="399"/>
      <c r="R99" s="399"/>
      <c r="S99" s="399"/>
      <c r="T99" s="391">
        <f>SUM(O99:S99)</f>
        <v>0</v>
      </c>
    </row>
    <row r="100" spans="1:20">
      <c r="A100" s="45" t="s">
        <v>65</v>
      </c>
      <c r="B100" s="29" t="s">
        <v>6</v>
      </c>
      <c r="C100" s="3" t="s">
        <v>309</v>
      </c>
      <c r="F100" s="399"/>
      <c r="G100" s="399"/>
      <c r="H100" s="399"/>
      <c r="I100" s="399"/>
      <c r="J100" s="399"/>
      <c r="K100" s="399"/>
      <c r="L100" s="391">
        <f t="shared" si="21"/>
        <v>0</v>
      </c>
      <c r="N100" s="399"/>
      <c r="O100" s="399"/>
      <c r="P100" s="399"/>
      <c r="Q100" s="399"/>
      <c r="R100" s="399"/>
      <c r="S100" s="399"/>
      <c r="T100" s="391">
        <f t="shared" si="22"/>
        <v>0</v>
      </c>
    </row>
    <row r="101" spans="1:20">
      <c r="A101" s="311"/>
      <c r="B101" s="312" t="s">
        <v>1</v>
      </c>
      <c r="C101" s="3" t="s">
        <v>309</v>
      </c>
      <c r="F101" s="391">
        <f t="shared" ref="F101:K101" si="23">SUM(F87:F100)</f>
        <v>0</v>
      </c>
      <c r="G101" s="391">
        <f t="shared" si="23"/>
        <v>0</v>
      </c>
      <c r="H101" s="391">
        <f t="shared" si="23"/>
        <v>0</v>
      </c>
      <c r="I101" s="391">
        <f t="shared" si="23"/>
        <v>0</v>
      </c>
      <c r="J101" s="391">
        <f t="shared" si="23"/>
        <v>0</v>
      </c>
      <c r="K101" s="391">
        <f t="shared" si="23"/>
        <v>0</v>
      </c>
      <c r="L101" s="391">
        <f>SUM(G101:K101)</f>
        <v>0</v>
      </c>
      <c r="N101" s="391">
        <f t="shared" ref="N101:S101" si="24">SUM(N87:N100)</f>
        <v>0</v>
      </c>
      <c r="O101" s="391">
        <f t="shared" si="24"/>
        <v>0</v>
      </c>
      <c r="P101" s="391">
        <f t="shared" si="24"/>
        <v>0</v>
      </c>
      <c r="Q101" s="391">
        <f t="shared" si="24"/>
        <v>0</v>
      </c>
      <c r="R101" s="391">
        <f t="shared" si="24"/>
        <v>0</v>
      </c>
      <c r="S101" s="391">
        <f t="shared" si="24"/>
        <v>0</v>
      </c>
      <c r="T101" s="391">
        <f>SUM(O101:S101)</f>
        <v>0</v>
      </c>
    </row>
    <row r="102" spans="1:20">
      <c r="A102" s="311"/>
      <c r="B102" s="36"/>
      <c r="C102" s="73"/>
      <c r="F102" s="309"/>
      <c r="G102" s="309"/>
      <c r="H102" s="309"/>
      <c r="I102" s="309"/>
      <c r="J102" s="309"/>
      <c r="K102" s="309"/>
      <c r="L102" s="310"/>
      <c r="N102" s="309"/>
      <c r="O102" s="309"/>
      <c r="P102" s="309"/>
      <c r="Q102" s="309"/>
      <c r="R102" s="309"/>
      <c r="S102" s="309"/>
      <c r="T102" s="310"/>
    </row>
    <row r="103" spans="1:20">
      <c r="A103" s="45" t="s">
        <v>50</v>
      </c>
      <c r="B103" s="29" t="s">
        <v>7</v>
      </c>
      <c r="C103" s="3" t="s">
        <v>308</v>
      </c>
      <c r="F103" s="399"/>
      <c r="G103" s="399"/>
      <c r="H103" s="399"/>
      <c r="I103" s="399"/>
      <c r="J103" s="399"/>
      <c r="K103" s="399"/>
      <c r="L103" s="391">
        <f>SUM(G103:K103)</f>
        <v>0</v>
      </c>
      <c r="N103" s="309"/>
      <c r="O103" s="309"/>
      <c r="P103" s="309"/>
      <c r="Q103" s="309"/>
      <c r="R103" s="309"/>
      <c r="S103" s="309"/>
      <c r="T103" s="310"/>
    </row>
    <row r="104" spans="1:20">
      <c r="A104" s="45" t="s">
        <v>53</v>
      </c>
      <c r="B104" s="313" t="s">
        <v>7</v>
      </c>
      <c r="C104" s="3" t="s">
        <v>308</v>
      </c>
      <c r="F104" s="399"/>
      <c r="G104" s="399"/>
      <c r="H104" s="399"/>
      <c r="I104" s="399"/>
      <c r="J104" s="399"/>
      <c r="K104" s="399"/>
      <c r="L104" s="391">
        <f t="shared" ref="L104:L116" si="25">SUM(G104:K104)</f>
        <v>0</v>
      </c>
      <c r="N104" s="309"/>
      <c r="O104" s="309"/>
      <c r="P104" s="309"/>
      <c r="Q104" s="309"/>
      <c r="R104" s="309"/>
      <c r="S104" s="309"/>
      <c r="T104" s="310"/>
    </row>
    <row r="105" spans="1:20">
      <c r="A105" s="45" t="s">
        <v>54</v>
      </c>
      <c r="B105" s="313" t="s">
        <v>7</v>
      </c>
      <c r="C105" s="3" t="s">
        <v>308</v>
      </c>
      <c r="F105" s="399"/>
      <c r="G105" s="399"/>
      <c r="H105" s="399"/>
      <c r="I105" s="399"/>
      <c r="J105" s="399"/>
      <c r="K105" s="399"/>
      <c r="L105" s="391">
        <f t="shared" si="25"/>
        <v>0</v>
      </c>
      <c r="N105" s="309"/>
      <c r="O105" s="309"/>
      <c r="P105" s="309"/>
      <c r="Q105" s="309"/>
      <c r="R105" s="309"/>
      <c r="S105" s="309"/>
      <c r="T105" s="310"/>
    </row>
    <row r="106" spans="1:20">
      <c r="A106" s="45" t="s">
        <v>55</v>
      </c>
      <c r="B106" s="313" t="s">
        <v>7</v>
      </c>
      <c r="C106" s="3" t="s">
        <v>308</v>
      </c>
      <c r="F106" s="399"/>
      <c r="G106" s="399"/>
      <c r="H106" s="399"/>
      <c r="I106" s="399"/>
      <c r="J106" s="399"/>
      <c r="K106" s="399"/>
      <c r="L106" s="391">
        <f t="shared" si="25"/>
        <v>0</v>
      </c>
      <c r="N106" s="309"/>
      <c r="O106" s="309"/>
      <c r="P106" s="309"/>
      <c r="Q106" s="309"/>
      <c r="R106" s="309"/>
      <c r="S106" s="309"/>
      <c r="T106" s="310"/>
    </row>
    <row r="107" spans="1:20">
      <c r="A107" s="45" t="s">
        <v>56</v>
      </c>
      <c r="B107" s="313" t="s">
        <v>7</v>
      </c>
      <c r="C107" s="3" t="s">
        <v>308</v>
      </c>
      <c r="F107" s="399"/>
      <c r="G107" s="399"/>
      <c r="H107" s="399"/>
      <c r="I107" s="399"/>
      <c r="J107" s="399"/>
      <c r="K107" s="399"/>
      <c r="L107" s="391">
        <f t="shared" si="25"/>
        <v>0</v>
      </c>
      <c r="N107" s="309"/>
      <c r="O107" s="309"/>
      <c r="P107" s="309"/>
      <c r="Q107" s="309"/>
      <c r="R107" s="309"/>
      <c r="S107" s="309"/>
      <c r="T107" s="310"/>
    </row>
    <row r="108" spans="1:20">
      <c r="A108" s="45" t="s">
        <v>57</v>
      </c>
      <c r="B108" s="313" t="s">
        <v>7</v>
      </c>
      <c r="C108" s="3" t="s">
        <v>308</v>
      </c>
      <c r="F108" s="399"/>
      <c r="G108" s="399"/>
      <c r="H108" s="399"/>
      <c r="I108" s="399"/>
      <c r="J108" s="399"/>
      <c r="K108" s="399"/>
      <c r="L108" s="391">
        <f t="shared" si="25"/>
        <v>0</v>
      </c>
      <c r="N108" s="309"/>
      <c r="O108" s="309"/>
      <c r="P108" s="309"/>
      <c r="Q108" s="309"/>
      <c r="R108" s="309"/>
      <c r="S108" s="309"/>
      <c r="T108" s="310"/>
    </row>
    <row r="109" spans="1:20">
      <c r="A109" s="45" t="s">
        <v>58</v>
      </c>
      <c r="B109" s="313" t="s">
        <v>7</v>
      </c>
      <c r="C109" s="3" t="s">
        <v>308</v>
      </c>
      <c r="F109" s="399"/>
      <c r="G109" s="399"/>
      <c r="H109" s="399"/>
      <c r="I109" s="399"/>
      <c r="J109" s="399"/>
      <c r="K109" s="399"/>
      <c r="L109" s="391">
        <f t="shared" si="25"/>
        <v>0</v>
      </c>
      <c r="N109" s="309"/>
      <c r="O109" s="309"/>
      <c r="P109" s="309"/>
      <c r="Q109" s="309"/>
      <c r="R109" s="309"/>
      <c r="S109" s="309"/>
      <c r="T109" s="310"/>
    </row>
    <row r="110" spans="1:20">
      <c r="A110" s="45" t="s">
        <v>59</v>
      </c>
      <c r="B110" s="313" t="s">
        <v>7</v>
      </c>
      <c r="C110" s="3" t="s">
        <v>308</v>
      </c>
      <c r="F110" s="399"/>
      <c r="G110" s="399"/>
      <c r="H110" s="399"/>
      <c r="I110" s="399"/>
      <c r="J110" s="399"/>
      <c r="K110" s="399"/>
      <c r="L110" s="391">
        <f t="shared" si="25"/>
        <v>0</v>
      </c>
      <c r="N110" s="309"/>
      <c r="O110" s="309"/>
      <c r="P110" s="309"/>
      <c r="Q110" s="309"/>
      <c r="R110" s="309"/>
      <c r="S110" s="309"/>
      <c r="T110" s="310"/>
    </row>
    <row r="111" spans="1:20">
      <c r="A111" s="45" t="s">
        <v>60</v>
      </c>
      <c r="B111" s="313" t="s">
        <v>7</v>
      </c>
      <c r="C111" s="3" t="s">
        <v>308</v>
      </c>
      <c r="F111" s="400"/>
      <c r="G111" s="400"/>
      <c r="H111" s="400"/>
      <c r="I111" s="400"/>
      <c r="J111" s="400"/>
      <c r="K111" s="400"/>
      <c r="L111" s="401"/>
      <c r="N111" s="309"/>
      <c r="O111" s="309"/>
      <c r="P111" s="309"/>
      <c r="Q111" s="309"/>
      <c r="R111" s="309"/>
      <c r="S111" s="309"/>
      <c r="T111" s="310"/>
    </row>
    <row r="112" spans="1:20">
      <c r="A112" s="45" t="s">
        <v>61</v>
      </c>
      <c r="B112" s="313" t="s">
        <v>7</v>
      </c>
      <c r="C112" s="3" t="s">
        <v>308</v>
      </c>
      <c r="F112" s="399"/>
      <c r="G112" s="399"/>
      <c r="H112" s="399"/>
      <c r="I112" s="399"/>
      <c r="J112" s="399"/>
      <c r="K112" s="399"/>
      <c r="L112" s="391">
        <f t="shared" si="25"/>
        <v>0</v>
      </c>
      <c r="N112" s="309"/>
      <c r="O112" s="309"/>
      <c r="P112" s="309"/>
      <c r="Q112" s="309"/>
      <c r="R112" s="309"/>
      <c r="S112" s="309"/>
      <c r="T112" s="310"/>
    </row>
    <row r="113" spans="1:20">
      <c r="A113" s="45" t="s">
        <v>62</v>
      </c>
      <c r="B113" s="313" t="s">
        <v>7</v>
      </c>
      <c r="C113" s="3" t="s">
        <v>308</v>
      </c>
      <c r="F113" s="399"/>
      <c r="G113" s="399"/>
      <c r="H113" s="399"/>
      <c r="I113" s="399"/>
      <c r="J113" s="399"/>
      <c r="K113" s="399"/>
      <c r="L113" s="391">
        <f t="shared" si="25"/>
        <v>0</v>
      </c>
      <c r="N113" s="310"/>
      <c r="O113" s="310"/>
      <c r="P113" s="310"/>
      <c r="Q113" s="310"/>
      <c r="R113" s="310"/>
      <c r="S113" s="310"/>
      <c r="T113" s="310"/>
    </row>
    <row r="114" spans="1:20">
      <c r="A114" s="45" t="s">
        <v>63</v>
      </c>
      <c r="B114" s="313" t="s">
        <v>7</v>
      </c>
      <c r="C114" s="3" t="s">
        <v>308</v>
      </c>
      <c r="F114" s="399"/>
      <c r="G114" s="399"/>
      <c r="H114" s="399"/>
      <c r="I114" s="399"/>
      <c r="J114" s="399"/>
      <c r="K114" s="399"/>
      <c r="L114" s="391">
        <f t="shared" si="25"/>
        <v>0</v>
      </c>
      <c r="N114" s="109"/>
      <c r="O114" s="109"/>
      <c r="P114" s="109"/>
      <c r="Q114" s="109"/>
      <c r="R114" s="109"/>
      <c r="S114" s="109"/>
      <c r="T114" s="109"/>
    </row>
    <row r="115" spans="1:20">
      <c r="A115" s="45" t="s">
        <v>64</v>
      </c>
      <c r="B115" s="313" t="s">
        <v>7</v>
      </c>
      <c r="C115" s="3" t="s">
        <v>308</v>
      </c>
      <c r="F115" s="399"/>
      <c r="G115" s="399"/>
      <c r="H115" s="399"/>
      <c r="I115" s="399"/>
      <c r="J115" s="399"/>
      <c r="K115" s="399"/>
      <c r="L115" s="391">
        <f t="shared" si="25"/>
        <v>0</v>
      </c>
      <c r="N115" s="109"/>
      <c r="O115" s="109"/>
      <c r="P115" s="109"/>
      <c r="Q115" s="109"/>
      <c r="R115" s="109"/>
      <c r="S115" s="109"/>
      <c r="T115" s="109"/>
    </row>
    <row r="116" spans="1:20">
      <c r="A116" s="45" t="s">
        <v>65</v>
      </c>
      <c r="B116" s="313" t="s">
        <v>7</v>
      </c>
      <c r="C116" s="3" t="s">
        <v>308</v>
      </c>
      <c r="F116" s="399"/>
      <c r="G116" s="399"/>
      <c r="H116" s="399"/>
      <c r="I116" s="399"/>
      <c r="J116" s="399"/>
      <c r="K116" s="399"/>
      <c r="L116" s="391">
        <f t="shared" si="25"/>
        <v>0</v>
      </c>
      <c r="N116" s="309"/>
      <c r="O116" s="309"/>
      <c r="P116" s="309"/>
      <c r="Q116" s="309"/>
      <c r="R116" s="309"/>
      <c r="S116" s="309"/>
      <c r="T116" s="310"/>
    </row>
    <row r="117" spans="1:20">
      <c r="A117" s="311"/>
      <c r="B117" s="312" t="s">
        <v>1</v>
      </c>
      <c r="C117" s="3" t="s">
        <v>308</v>
      </c>
      <c r="F117" s="391">
        <f t="shared" ref="F117:K117" si="26">SUM(F103:F116)</f>
        <v>0</v>
      </c>
      <c r="G117" s="391">
        <f t="shared" si="26"/>
        <v>0</v>
      </c>
      <c r="H117" s="391">
        <f t="shared" si="26"/>
        <v>0</v>
      </c>
      <c r="I117" s="391">
        <f t="shared" si="26"/>
        <v>0</v>
      </c>
      <c r="J117" s="391">
        <f t="shared" si="26"/>
        <v>0</v>
      </c>
      <c r="K117" s="391">
        <f t="shared" si="26"/>
        <v>0</v>
      </c>
      <c r="L117" s="391">
        <f>SUM(G117:K117)</f>
        <v>0</v>
      </c>
      <c r="N117" s="2">
        <v>2010</v>
      </c>
      <c r="O117" s="2">
        <v>2011</v>
      </c>
      <c r="P117" s="2">
        <v>2012</v>
      </c>
      <c r="Q117" s="2">
        <v>2013</v>
      </c>
      <c r="R117" s="2">
        <v>2014</v>
      </c>
      <c r="S117" s="2">
        <v>2015</v>
      </c>
      <c r="T117" s="163" t="s">
        <v>0</v>
      </c>
    </row>
    <row r="118" spans="1:20">
      <c r="A118" s="311"/>
      <c r="B118" s="36"/>
      <c r="C118" s="73"/>
      <c r="F118" s="309"/>
      <c r="G118" s="309"/>
      <c r="H118" s="309"/>
      <c r="I118" s="309"/>
      <c r="J118" s="309"/>
      <c r="K118" s="309"/>
      <c r="L118" s="310"/>
      <c r="N118" s="2" t="s">
        <v>415</v>
      </c>
      <c r="O118" s="421"/>
      <c r="P118" s="7"/>
      <c r="Q118" s="422" t="s">
        <v>0</v>
      </c>
      <c r="R118" s="7"/>
      <c r="S118" s="6"/>
      <c r="T118" s="46" t="s">
        <v>3</v>
      </c>
    </row>
    <row r="119" spans="1:20">
      <c r="A119" s="45" t="s">
        <v>50</v>
      </c>
      <c r="B119" s="29" t="s">
        <v>7</v>
      </c>
      <c r="C119" s="3" t="s">
        <v>309</v>
      </c>
      <c r="F119" s="399"/>
      <c r="G119" s="399"/>
      <c r="H119" s="399"/>
      <c r="I119" s="399"/>
      <c r="J119" s="399"/>
      <c r="K119" s="399"/>
      <c r="L119" s="391">
        <f t="shared" ref="L119:L133" si="27">SUM(G119:K119)</f>
        <v>0</v>
      </c>
      <c r="N119" s="399"/>
      <c r="O119" s="399"/>
      <c r="P119" s="399"/>
      <c r="Q119" s="399"/>
      <c r="R119" s="399"/>
      <c r="S119" s="399"/>
      <c r="T119" s="391">
        <f>SUM(O119:S119)</f>
        <v>0</v>
      </c>
    </row>
    <row r="120" spans="1:20">
      <c r="A120" s="45" t="s">
        <v>53</v>
      </c>
      <c r="B120" s="313" t="s">
        <v>7</v>
      </c>
      <c r="C120" s="3" t="s">
        <v>309</v>
      </c>
      <c r="F120" s="399"/>
      <c r="G120" s="399"/>
      <c r="H120" s="399"/>
      <c r="I120" s="399"/>
      <c r="J120" s="399"/>
      <c r="K120" s="399"/>
      <c r="L120" s="391">
        <f t="shared" si="27"/>
        <v>0</v>
      </c>
      <c r="N120" s="399"/>
      <c r="O120" s="399"/>
      <c r="P120" s="399"/>
      <c r="Q120" s="399"/>
      <c r="R120" s="399"/>
      <c r="S120" s="399"/>
      <c r="T120" s="391">
        <f t="shared" ref="T120:T132" si="28">SUM(O120:S120)</f>
        <v>0</v>
      </c>
    </row>
    <row r="121" spans="1:20">
      <c r="A121" s="45" t="s">
        <v>54</v>
      </c>
      <c r="B121" s="313" t="s">
        <v>7</v>
      </c>
      <c r="C121" s="3" t="s">
        <v>309</v>
      </c>
      <c r="F121" s="399"/>
      <c r="G121" s="399"/>
      <c r="H121" s="399"/>
      <c r="I121" s="399"/>
      <c r="J121" s="399"/>
      <c r="K121" s="399"/>
      <c r="L121" s="391">
        <f t="shared" si="27"/>
        <v>0</v>
      </c>
      <c r="N121" s="399"/>
      <c r="O121" s="399"/>
      <c r="P121" s="399"/>
      <c r="Q121" s="399"/>
      <c r="R121" s="399"/>
      <c r="S121" s="399"/>
      <c r="T121" s="391">
        <f t="shared" si="28"/>
        <v>0</v>
      </c>
    </row>
    <row r="122" spans="1:20">
      <c r="A122" s="45" t="s">
        <v>55</v>
      </c>
      <c r="B122" s="313" t="s">
        <v>7</v>
      </c>
      <c r="C122" s="3" t="s">
        <v>309</v>
      </c>
      <c r="F122" s="399"/>
      <c r="G122" s="399"/>
      <c r="H122" s="399"/>
      <c r="I122" s="399"/>
      <c r="J122" s="399"/>
      <c r="K122" s="399"/>
      <c r="L122" s="391">
        <f t="shared" si="27"/>
        <v>0</v>
      </c>
      <c r="N122" s="399"/>
      <c r="O122" s="399"/>
      <c r="P122" s="399"/>
      <c r="Q122" s="399"/>
      <c r="R122" s="399"/>
      <c r="S122" s="399"/>
      <c r="T122" s="391">
        <f t="shared" si="28"/>
        <v>0</v>
      </c>
    </row>
    <row r="123" spans="1:20">
      <c r="A123" s="45" t="s">
        <v>56</v>
      </c>
      <c r="B123" s="313" t="s">
        <v>7</v>
      </c>
      <c r="C123" s="3" t="s">
        <v>309</v>
      </c>
      <c r="F123" s="399"/>
      <c r="G123" s="399"/>
      <c r="H123" s="399"/>
      <c r="I123" s="399"/>
      <c r="J123" s="399"/>
      <c r="K123" s="399"/>
      <c r="L123" s="391">
        <f t="shared" si="27"/>
        <v>0</v>
      </c>
      <c r="N123" s="399"/>
      <c r="O123" s="399"/>
      <c r="P123" s="399"/>
      <c r="Q123" s="399"/>
      <c r="R123" s="399"/>
      <c r="S123" s="399"/>
      <c r="T123" s="391">
        <f t="shared" si="28"/>
        <v>0</v>
      </c>
    </row>
    <row r="124" spans="1:20">
      <c r="A124" s="45" t="s">
        <v>57</v>
      </c>
      <c r="B124" s="313" t="s">
        <v>7</v>
      </c>
      <c r="C124" s="3" t="s">
        <v>309</v>
      </c>
      <c r="F124" s="399"/>
      <c r="G124" s="399"/>
      <c r="H124" s="399"/>
      <c r="I124" s="399"/>
      <c r="J124" s="399"/>
      <c r="K124" s="399"/>
      <c r="L124" s="391">
        <f t="shared" si="27"/>
        <v>0</v>
      </c>
      <c r="N124" s="399"/>
      <c r="O124" s="399"/>
      <c r="P124" s="399"/>
      <c r="Q124" s="399"/>
      <c r="R124" s="399"/>
      <c r="S124" s="399"/>
      <c r="T124" s="391">
        <f>SUM(O124:S124)</f>
        <v>0</v>
      </c>
    </row>
    <row r="125" spans="1:20">
      <c r="A125" s="45" t="s">
        <v>58</v>
      </c>
      <c r="B125" s="313" t="s">
        <v>7</v>
      </c>
      <c r="C125" s="3" t="s">
        <v>309</v>
      </c>
      <c r="F125" s="399"/>
      <c r="G125" s="399"/>
      <c r="H125" s="399"/>
      <c r="I125" s="399"/>
      <c r="J125" s="399"/>
      <c r="K125" s="399"/>
      <c r="L125" s="391">
        <f t="shared" si="27"/>
        <v>0</v>
      </c>
      <c r="N125" s="399"/>
      <c r="O125" s="399"/>
      <c r="P125" s="399"/>
      <c r="Q125" s="399"/>
      <c r="R125" s="399"/>
      <c r="S125" s="399"/>
      <c r="T125" s="391">
        <f t="shared" si="28"/>
        <v>0</v>
      </c>
    </row>
    <row r="126" spans="1:20">
      <c r="A126" s="45" t="s">
        <v>59</v>
      </c>
      <c r="B126" s="313" t="s">
        <v>7</v>
      </c>
      <c r="C126" s="3" t="s">
        <v>309</v>
      </c>
      <c r="F126" s="399"/>
      <c r="G126" s="399"/>
      <c r="H126" s="399"/>
      <c r="I126" s="399"/>
      <c r="J126" s="399"/>
      <c r="K126" s="399"/>
      <c r="L126" s="391">
        <f t="shared" si="27"/>
        <v>0</v>
      </c>
      <c r="N126" s="399"/>
      <c r="O126" s="399"/>
      <c r="P126" s="399"/>
      <c r="Q126" s="399"/>
      <c r="R126" s="399"/>
      <c r="S126" s="399"/>
      <c r="T126" s="391">
        <f t="shared" si="28"/>
        <v>0</v>
      </c>
    </row>
    <row r="127" spans="1:20">
      <c r="A127" s="45" t="s">
        <v>60</v>
      </c>
      <c r="B127" s="313" t="s">
        <v>7</v>
      </c>
      <c r="C127" s="3" t="s">
        <v>309</v>
      </c>
      <c r="F127" s="400"/>
      <c r="G127" s="400"/>
      <c r="H127" s="400"/>
      <c r="I127" s="400"/>
      <c r="J127" s="400"/>
      <c r="K127" s="400"/>
      <c r="L127" s="401"/>
      <c r="N127" s="400"/>
      <c r="O127" s="400"/>
      <c r="P127" s="400"/>
      <c r="Q127" s="400"/>
      <c r="R127" s="400"/>
      <c r="S127" s="400"/>
      <c r="T127" s="401"/>
    </row>
    <row r="128" spans="1:20">
      <c r="A128" s="45" t="s">
        <v>61</v>
      </c>
      <c r="B128" s="313" t="s">
        <v>7</v>
      </c>
      <c r="C128" s="3" t="s">
        <v>309</v>
      </c>
      <c r="F128" s="399"/>
      <c r="G128" s="399"/>
      <c r="H128" s="399"/>
      <c r="I128" s="399"/>
      <c r="J128" s="399"/>
      <c r="K128" s="399"/>
      <c r="L128" s="391">
        <f t="shared" si="27"/>
        <v>0</v>
      </c>
      <c r="N128" s="399"/>
      <c r="O128" s="399"/>
      <c r="P128" s="399"/>
      <c r="Q128" s="399"/>
      <c r="R128" s="399"/>
      <c r="S128" s="399"/>
      <c r="T128" s="391">
        <f t="shared" si="28"/>
        <v>0</v>
      </c>
    </row>
    <row r="129" spans="1:20">
      <c r="A129" s="45" t="s">
        <v>62</v>
      </c>
      <c r="B129" s="313" t="s">
        <v>7</v>
      </c>
      <c r="C129" s="3" t="s">
        <v>309</v>
      </c>
      <c r="F129" s="399"/>
      <c r="G129" s="399"/>
      <c r="H129" s="399"/>
      <c r="I129" s="399"/>
      <c r="J129" s="399"/>
      <c r="K129" s="399"/>
      <c r="L129" s="391">
        <f t="shared" si="27"/>
        <v>0</v>
      </c>
      <c r="N129" s="399"/>
      <c r="O129" s="399"/>
      <c r="P129" s="399"/>
      <c r="Q129" s="399"/>
      <c r="R129" s="399"/>
      <c r="S129" s="399"/>
      <c r="T129" s="391">
        <f>SUM(O129:S129)</f>
        <v>0</v>
      </c>
    </row>
    <row r="130" spans="1:20">
      <c r="A130" s="45" t="s">
        <v>63</v>
      </c>
      <c r="B130" s="313" t="s">
        <v>7</v>
      </c>
      <c r="C130" s="3" t="s">
        <v>309</v>
      </c>
      <c r="F130" s="399"/>
      <c r="G130" s="399"/>
      <c r="H130" s="399"/>
      <c r="I130" s="399"/>
      <c r="J130" s="399"/>
      <c r="K130" s="399"/>
      <c r="L130" s="391">
        <f t="shared" si="27"/>
        <v>0</v>
      </c>
      <c r="N130" s="399"/>
      <c r="O130" s="399"/>
      <c r="P130" s="399"/>
      <c r="Q130" s="399"/>
      <c r="R130" s="399"/>
      <c r="S130" s="399"/>
      <c r="T130" s="391">
        <f t="shared" si="28"/>
        <v>0</v>
      </c>
    </row>
    <row r="131" spans="1:20">
      <c r="A131" s="45" t="s">
        <v>64</v>
      </c>
      <c r="B131" s="313" t="s">
        <v>7</v>
      </c>
      <c r="C131" s="3" t="s">
        <v>309</v>
      </c>
      <c r="F131" s="399"/>
      <c r="G131" s="399"/>
      <c r="H131" s="399"/>
      <c r="I131" s="399"/>
      <c r="J131" s="399"/>
      <c r="K131" s="399"/>
      <c r="L131" s="391">
        <f t="shared" si="27"/>
        <v>0</v>
      </c>
      <c r="N131" s="399"/>
      <c r="O131" s="399"/>
      <c r="P131" s="399"/>
      <c r="Q131" s="399"/>
      <c r="R131" s="399"/>
      <c r="S131" s="399"/>
      <c r="T131" s="391">
        <f t="shared" si="28"/>
        <v>0</v>
      </c>
    </row>
    <row r="132" spans="1:20">
      <c r="A132" s="45" t="s">
        <v>65</v>
      </c>
      <c r="B132" s="29" t="s">
        <v>7</v>
      </c>
      <c r="C132" s="3" t="s">
        <v>309</v>
      </c>
      <c r="F132" s="399"/>
      <c r="G132" s="399"/>
      <c r="H132" s="399"/>
      <c r="I132" s="399"/>
      <c r="J132" s="399"/>
      <c r="K132" s="399"/>
      <c r="L132" s="391">
        <f t="shared" si="27"/>
        <v>0</v>
      </c>
      <c r="N132" s="399"/>
      <c r="O132" s="399"/>
      <c r="P132" s="399"/>
      <c r="Q132" s="399"/>
      <c r="R132" s="399"/>
      <c r="S132" s="399"/>
      <c r="T132" s="391">
        <f t="shared" si="28"/>
        <v>0</v>
      </c>
    </row>
    <row r="133" spans="1:20">
      <c r="B133" s="312" t="s">
        <v>1</v>
      </c>
      <c r="C133" s="3" t="s">
        <v>309</v>
      </c>
      <c r="F133" s="391">
        <f t="shared" ref="F133:K133" si="29">SUM(F119:F132)</f>
        <v>0</v>
      </c>
      <c r="G133" s="391">
        <f t="shared" si="29"/>
        <v>0</v>
      </c>
      <c r="H133" s="391">
        <f t="shared" si="29"/>
        <v>0</v>
      </c>
      <c r="I133" s="391">
        <f t="shared" si="29"/>
        <v>0</v>
      </c>
      <c r="J133" s="391">
        <f t="shared" si="29"/>
        <v>0</v>
      </c>
      <c r="K133" s="391">
        <f t="shared" si="29"/>
        <v>0</v>
      </c>
      <c r="L133" s="391">
        <f t="shared" si="27"/>
        <v>0</v>
      </c>
      <c r="N133" s="391">
        <f t="shared" ref="N133:S133" si="30">SUM(N119:N132)</f>
        <v>0</v>
      </c>
      <c r="O133" s="391">
        <f t="shared" si="30"/>
        <v>0</v>
      </c>
      <c r="P133" s="391">
        <f t="shared" si="30"/>
        <v>0</v>
      </c>
      <c r="Q133" s="391">
        <f t="shared" si="30"/>
        <v>0</v>
      </c>
      <c r="R133" s="391">
        <f t="shared" si="30"/>
        <v>0</v>
      </c>
      <c r="S133" s="391">
        <f t="shared" si="30"/>
        <v>0</v>
      </c>
      <c r="T133" s="391">
        <f>SUM(O133:S133)</f>
        <v>0</v>
      </c>
    </row>
    <row r="134" spans="1:20">
      <c r="A134" s="311"/>
      <c r="B134" s="36"/>
      <c r="C134" s="73"/>
      <c r="F134" s="309"/>
      <c r="G134" s="309"/>
      <c r="H134" s="309"/>
      <c r="I134" s="309"/>
      <c r="J134" s="309"/>
      <c r="K134" s="309"/>
      <c r="L134" s="310"/>
      <c r="N134" s="309"/>
      <c r="O134" s="309"/>
      <c r="P134" s="309"/>
      <c r="Q134" s="309"/>
      <c r="R134" s="309"/>
      <c r="S134" s="309"/>
      <c r="T134" s="310"/>
    </row>
    <row r="135" spans="1:20">
      <c r="A135" s="45" t="s">
        <v>50</v>
      </c>
      <c r="B135" s="29" t="s">
        <v>4</v>
      </c>
      <c r="C135" s="3" t="s">
        <v>308</v>
      </c>
      <c r="F135" s="399"/>
      <c r="G135" s="399"/>
      <c r="H135" s="399"/>
      <c r="I135" s="399"/>
      <c r="J135" s="399"/>
      <c r="K135" s="399"/>
      <c r="L135" s="391">
        <f t="shared" ref="L135:L148" si="31">SUM(G135:K135)</f>
        <v>0</v>
      </c>
      <c r="N135" s="309"/>
      <c r="O135" s="309"/>
      <c r="P135" s="309"/>
      <c r="Q135" s="309"/>
      <c r="R135" s="309"/>
      <c r="S135" s="309"/>
      <c r="T135" s="310"/>
    </row>
    <row r="136" spans="1:20">
      <c r="A136" s="45" t="s">
        <v>53</v>
      </c>
      <c r="B136" s="29" t="s">
        <v>4</v>
      </c>
      <c r="C136" s="3" t="s">
        <v>308</v>
      </c>
      <c r="F136" s="399"/>
      <c r="G136" s="399"/>
      <c r="H136" s="399"/>
      <c r="I136" s="399"/>
      <c r="J136" s="399"/>
      <c r="K136" s="399"/>
      <c r="L136" s="391">
        <f t="shared" si="31"/>
        <v>0</v>
      </c>
      <c r="N136" s="310"/>
      <c r="O136" s="310"/>
      <c r="P136" s="310"/>
      <c r="Q136" s="310"/>
      <c r="R136" s="310"/>
      <c r="S136" s="310"/>
      <c r="T136" s="310"/>
    </row>
    <row r="137" spans="1:20">
      <c r="A137" s="45" t="s">
        <v>54</v>
      </c>
      <c r="B137" s="29" t="s">
        <v>4</v>
      </c>
      <c r="C137" s="3" t="s">
        <v>308</v>
      </c>
      <c r="F137" s="399"/>
      <c r="G137" s="399"/>
      <c r="H137" s="399"/>
      <c r="I137" s="399"/>
      <c r="J137" s="399"/>
      <c r="K137" s="399"/>
      <c r="L137" s="391">
        <f t="shared" si="31"/>
        <v>0</v>
      </c>
      <c r="N137" s="314"/>
      <c r="O137" s="314"/>
      <c r="P137" s="314"/>
      <c r="Q137" s="314"/>
      <c r="R137" s="314"/>
      <c r="S137" s="314"/>
      <c r="T137" s="310"/>
    </row>
    <row r="138" spans="1:20">
      <c r="A138" s="45" t="s">
        <v>55</v>
      </c>
      <c r="B138" s="29" t="s">
        <v>4</v>
      </c>
      <c r="C138" s="3" t="s">
        <v>308</v>
      </c>
      <c r="F138" s="399"/>
      <c r="G138" s="399"/>
      <c r="H138" s="399"/>
      <c r="I138" s="399"/>
      <c r="J138" s="399"/>
      <c r="K138" s="399"/>
      <c r="L138" s="391">
        <f t="shared" si="31"/>
        <v>0</v>
      </c>
      <c r="N138" s="109"/>
      <c r="O138" s="109"/>
      <c r="P138" s="109"/>
      <c r="Q138" s="109"/>
      <c r="R138" s="109"/>
      <c r="S138" s="109"/>
      <c r="T138" s="109"/>
    </row>
    <row r="139" spans="1:20">
      <c r="A139" s="45" t="s">
        <v>56</v>
      </c>
      <c r="B139" s="29" t="s">
        <v>4</v>
      </c>
      <c r="C139" s="3" t="s">
        <v>308</v>
      </c>
      <c r="F139" s="399"/>
      <c r="G139" s="399"/>
      <c r="H139" s="399"/>
      <c r="I139" s="399"/>
      <c r="J139" s="399"/>
      <c r="K139" s="399"/>
      <c r="L139" s="391">
        <f t="shared" si="31"/>
        <v>0</v>
      </c>
      <c r="N139" s="309"/>
      <c r="O139" s="309"/>
      <c r="P139" s="309"/>
      <c r="Q139" s="309"/>
      <c r="R139" s="309"/>
      <c r="S139" s="309"/>
      <c r="T139" s="310"/>
    </row>
    <row r="140" spans="1:20">
      <c r="A140" s="45" t="s">
        <v>57</v>
      </c>
      <c r="B140" s="29" t="s">
        <v>4</v>
      </c>
      <c r="C140" s="3" t="s">
        <v>308</v>
      </c>
      <c r="F140" s="399"/>
      <c r="G140" s="399"/>
      <c r="H140" s="399"/>
      <c r="I140" s="399"/>
      <c r="J140" s="399"/>
      <c r="K140" s="399"/>
      <c r="L140" s="391">
        <f t="shared" si="31"/>
        <v>0</v>
      </c>
      <c r="N140" s="309"/>
      <c r="O140" s="309"/>
      <c r="P140" s="309"/>
      <c r="Q140" s="309"/>
      <c r="R140" s="309"/>
      <c r="S140" s="309"/>
      <c r="T140" s="310"/>
    </row>
    <row r="141" spans="1:20">
      <c r="A141" s="45" t="s">
        <v>58</v>
      </c>
      <c r="B141" s="29" t="s">
        <v>4</v>
      </c>
      <c r="C141" s="3" t="s">
        <v>308</v>
      </c>
      <c r="F141" s="399"/>
      <c r="G141" s="399"/>
      <c r="H141" s="399"/>
      <c r="I141" s="399"/>
      <c r="J141" s="399"/>
      <c r="K141" s="399"/>
      <c r="L141" s="391">
        <f>SUM(G141:K141)</f>
        <v>0</v>
      </c>
      <c r="N141" s="309"/>
      <c r="O141" s="309"/>
      <c r="P141" s="309"/>
      <c r="Q141" s="309"/>
      <c r="R141" s="309"/>
      <c r="S141" s="309"/>
      <c r="T141" s="310"/>
    </row>
    <row r="142" spans="1:20">
      <c r="A142" s="45" t="s">
        <v>59</v>
      </c>
      <c r="B142" s="29" t="s">
        <v>4</v>
      </c>
      <c r="C142" s="3" t="s">
        <v>308</v>
      </c>
      <c r="F142" s="399"/>
      <c r="G142" s="399"/>
      <c r="H142" s="399"/>
      <c r="I142" s="399"/>
      <c r="J142" s="399"/>
      <c r="K142" s="399"/>
      <c r="L142" s="391">
        <f t="shared" si="31"/>
        <v>0</v>
      </c>
      <c r="N142" s="309"/>
      <c r="O142" s="309"/>
      <c r="P142" s="309"/>
      <c r="Q142" s="309"/>
      <c r="R142" s="309"/>
      <c r="S142" s="309"/>
      <c r="T142" s="310"/>
    </row>
    <row r="143" spans="1:20">
      <c r="A143" s="45" t="s">
        <v>60</v>
      </c>
      <c r="B143" s="29" t="s">
        <v>4</v>
      </c>
      <c r="C143" s="3" t="s">
        <v>308</v>
      </c>
      <c r="F143" s="400"/>
      <c r="G143" s="400"/>
      <c r="H143" s="400"/>
      <c r="I143" s="400"/>
      <c r="J143" s="400"/>
      <c r="K143" s="400"/>
      <c r="L143" s="401"/>
      <c r="N143" s="309"/>
      <c r="O143" s="309"/>
      <c r="P143" s="309"/>
      <c r="Q143" s="309"/>
      <c r="R143" s="309"/>
      <c r="S143" s="309"/>
      <c r="T143" s="310"/>
    </row>
    <row r="144" spans="1:20">
      <c r="A144" s="45" t="s">
        <v>61</v>
      </c>
      <c r="B144" s="29" t="s">
        <v>4</v>
      </c>
      <c r="C144" s="3" t="s">
        <v>308</v>
      </c>
      <c r="F144" s="399"/>
      <c r="G144" s="399"/>
      <c r="H144" s="399"/>
      <c r="I144" s="399"/>
      <c r="J144" s="399"/>
      <c r="K144" s="399"/>
      <c r="L144" s="391">
        <f t="shared" si="31"/>
        <v>0</v>
      </c>
      <c r="N144" s="309"/>
      <c r="O144" s="309"/>
      <c r="P144" s="309"/>
      <c r="Q144" s="309"/>
      <c r="R144" s="309"/>
      <c r="S144" s="309"/>
      <c r="T144" s="310"/>
    </row>
    <row r="145" spans="1:20">
      <c r="A145" s="45" t="s">
        <v>62</v>
      </c>
      <c r="B145" s="29" t="s">
        <v>4</v>
      </c>
      <c r="C145" s="3" t="s">
        <v>308</v>
      </c>
      <c r="F145" s="399"/>
      <c r="G145" s="399"/>
      <c r="H145" s="399"/>
      <c r="I145" s="399"/>
      <c r="J145" s="399"/>
      <c r="K145" s="399"/>
      <c r="L145" s="391">
        <f t="shared" si="31"/>
        <v>0</v>
      </c>
      <c r="N145" s="309"/>
      <c r="O145" s="309"/>
      <c r="P145" s="309"/>
      <c r="Q145" s="309"/>
      <c r="R145" s="309"/>
      <c r="S145" s="309"/>
      <c r="T145" s="310"/>
    </row>
    <row r="146" spans="1:20">
      <c r="A146" s="45" t="s">
        <v>63</v>
      </c>
      <c r="B146" s="29" t="s">
        <v>4</v>
      </c>
      <c r="C146" s="3" t="s">
        <v>308</v>
      </c>
      <c r="F146" s="399"/>
      <c r="G146" s="399"/>
      <c r="H146" s="399"/>
      <c r="I146" s="399"/>
      <c r="J146" s="399"/>
      <c r="K146" s="399"/>
      <c r="L146" s="391">
        <f t="shared" si="31"/>
        <v>0</v>
      </c>
      <c r="N146" s="309"/>
      <c r="O146" s="309"/>
      <c r="P146" s="309"/>
      <c r="Q146" s="309"/>
      <c r="R146" s="309"/>
      <c r="S146" s="309"/>
      <c r="T146" s="310"/>
    </row>
    <row r="147" spans="1:20">
      <c r="A147" s="45" t="s">
        <v>64</v>
      </c>
      <c r="B147" s="29" t="s">
        <v>4</v>
      </c>
      <c r="C147" s="3" t="s">
        <v>308</v>
      </c>
      <c r="F147" s="399"/>
      <c r="G147" s="399"/>
      <c r="H147" s="399"/>
      <c r="I147" s="399"/>
      <c r="J147" s="399"/>
      <c r="K147" s="399"/>
      <c r="L147" s="391">
        <f t="shared" si="31"/>
        <v>0</v>
      </c>
      <c r="N147" s="310"/>
      <c r="O147" s="310"/>
      <c r="P147" s="310"/>
      <c r="Q147" s="310"/>
      <c r="R147" s="310"/>
      <c r="S147" s="310"/>
      <c r="T147" s="310"/>
    </row>
    <row r="148" spans="1:20">
      <c r="A148" s="45" t="s">
        <v>65</v>
      </c>
      <c r="B148" s="29" t="s">
        <v>4</v>
      </c>
      <c r="C148" s="3" t="s">
        <v>308</v>
      </c>
      <c r="F148" s="399"/>
      <c r="G148" s="399"/>
      <c r="H148" s="399"/>
      <c r="I148" s="399"/>
      <c r="J148" s="399"/>
      <c r="K148" s="399"/>
      <c r="L148" s="391">
        <f t="shared" si="31"/>
        <v>0</v>
      </c>
      <c r="N148" s="109"/>
      <c r="O148" s="109"/>
      <c r="P148" s="109"/>
      <c r="Q148" s="109"/>
      <c r="R148" s="109"/>
      <c r="S148" s="109"/>
      <c r="T148" s="310"/>
    </row>
    <row r="149" spans="1:20">
      <c r="A149" s="311"/>
      <c r="B149" s="312" t="s">
        <v>1</v>
      </c>
      <c r="C149" s="3" t="s">
        <v>308</v>
      </c>
      <c r="F149" s="391">
        <f t="shared" ref="F149:K149" si="32">SUM(F135:F148)</f>
        <v>0</v>
      </c>
      <c r="G149" s="391">
        <f t="shared" si="32"/>
        <v>0</v>
      </c>
      <c r="H149" s="391">
        <f t="shared" si="32"/>
        <v>0</v>
      </c>
      <c r="I149" s="391">
        <f t="shared" si="32"/>
        <v>0</v>
      </c>
      <c r="J149" s="391">
        <f t="shared" si="32"/>
        <v>0</v>
      </c>
      <c r="K149" s="391">
        <f t="shared" si="32"/>
        <v>0</v>
      </c>
      <c r="L149" s="391">
        <f>SUM(G149:K149)</f>
        <v>0</v>
      </c>
      <c r="N149" s="2">
        <v>2010</v>
      </c>
      <c r="O149" s="2">
        <v>2011</v>
      </c>
      <c r="P149" s="2">
        <v>2012</v>
      </c>
      <c r="Q149" s="2">
        <v>2013</v>
      </c>
      <c r="R149" s="2">
        <v>2014</v>
      </c>
      <c r="S149" s="2">
        <v>2015</v>
      </c>
      <c r="T149" s="163" t="s">
        <v>0</v>
      </c>
    </row>
    <row r="150" spans="1:20">
      <c r="A150" s="311"/>
      <c r="B150" s="36"/>
      <c r="C150" s="73"/>
      <c r="F150" s="105"/>
      <c r="G150" s="105"/>
      <c r="H150" s="105"/>
      <c r="I150" s="105"/>
      <c r="J150" s="105"/>
      <c r="K150" s="105"/>
      <c r="L150" s="109"/>
      <c r="N150" s="2" t="s">
        <v>415</v>
      </c>
      <c r="O150" s="421"/>
      <c r="P150" s="7"/>
      <c r="Q150" s="422" t="s">
        <v>0</v>
      </c>
      <c r="R150" s="7"/>
      <c r="S150" s="6"/>
      <c r="T150" s="46" t="s">
        <v>3</v>
      </c>
    </row>
    <row r="151" spans="1:20">
      <c r="A151" s="45" t="s">
        <v>50</v>
      </c>
      <c r="B151" s="29" t="s">
        <v>4</v>
      </c>
      <c r="C151" s="3" t="s">
        <v>309</v>
      </c>
      <c r="F151" s="399"/>
      <c r="G151" s="399"/>
      <c r="H151" s="399"/>
      <c r="I151" s="399"/>
      <c r="J151" s="399"/>
      <c r="K151" s="399"/>
      <c r="L151" s="391">
        <f t="shared" ref="L151:L164" si="33">SUM(G151:K151)</f>
        <v>0</v>
      </c>
      <c r="N151" s="399"/>
      <c r="O151" s="399"/>
      <c r="P151" s="399"/>
      <c r="Q151" s="399"/>
      <c r="R151" s="399"/>
      <c r="S151" s="399"/>
      <c r="T151" s="391">
        <f>SUM(O151:S151)</f>
        <v>0</v>
      </c>
    </row>
    <row r="152" spans="1:20">
      <c r="A152" s="45" t="s">
        <v>53</v>
      </c>
      <c r="B152" s="29" t="s">
        <v>4</v>
      </c>
      <c r="C152" s="3" t="s">
        <v>309</v>
      </c>
      <c r="F152" s="399"/>
      <c r="G152" s="399"/>
      <c r="H152" s="399"/>
      <c r="I152" s="399"/>
      <c r="J152" s="399"/>
      <c r="K152" s="399"/>
      <c r="L152" s="391">
        <f t="shared" si="33"/>
        <v>0</v>
      </c>
      <c r="N152" s="399"/>
      <c r="O152" s="399"/>
      <c r="P152" s="399"/>
      <c r="Q152" s="399"/>
      <c r="R152" s="399"/>
      <c r="S152" s="399"/>
      <c r="T152" s="391">
        <f t="shared" ref="T152:T164" si="34">SUM(O152:S152)</f>
        <v>0</v>
      </c>
    </row>
    <row r="153" spans="1:20">
      <c r="A153" s="45" t="s">
        <v>54</v>
      </c>
      <c r="B153" s="29" t="s">
        <v>4</v>
      </c>
      <c r="C153" s="3" t="s">
        <v>309</v>
      </c>
      <c r="F153" s="399"/>
      <c r="G153" s="399"/>
      <c r="H153" s="399"/>
      <c r="I153" s="399"/>
      <c r="J153" s="399"/>
      <c r="K153" s="399"/>
      <c r="L153" s="391">
        <f t="shared" si="33"/>
        <v>0</v>
      </c>
      <c r="N153" s="399"/>
      <c r="O153" s="399"/>
      <c r="P153" s="399"/>
      <c r="Q153" s="399"/>
      <c r="R153" s="399"/>
      <c r="S153" s="399"/>
      <c r="T153" s="391">
        <f t="shared" si="34"/>
        <v>0</v>
      </c>
    </row>
    <row r="154" spans="1:20">
      <c r="A154" s="45" t="s">
        <v>55</v>
      </c>
      <c r="B154" s="29" t="s">
        <v>4</v>
      </c>
      <c r="C154" s="3" t="s">
        <v>309</v>
      </c>
      <c r="F154" s="399"/>
      <c r="G154" s="399"/>
      <c r="H154" s="399"/>
      <c r="I154" s="399"/>
      <c r="J154" s="399"/>
      <c r="K154" s="399"/>
      <c r="L154" s="391">
        <f t="shared" si="33"/>
        <v>0</v>
      </c>
      <c r="N154" s="399"/>
      <c r="O154" s="399"/>
      <c r="P154" s="399"/>
      <c r="Q154" s="399"/>
      <c r="R154" s="399"/>
      <c r="S154" s="399"/>
      <c r="T154" s="391">
        <f t="shared" si="34"/>
        <v>0</v>
      </c>
    </row>
    <row r="155" spans="1:20">
      <c r="A155" s="45" t="s">
        <v>56</v>
      </c>
      <c r="B155" s="29" t="s">
        <v>4</v>
      </c>
      <c r="C155" s="3" t="s">
        <v>309</v>
      </c>
      <c r="F155" s="399"/>
      <c r="G155" s="399"/>
      <c r="H155" s="399"/>
      <c r="I155" s="399"/>
      <c r="J155" s="399"/>
      <c r="K155" s="399"/>
      <c r="L155" s="391">
        <f t="shared" si="33"/>
        <v>0</v>
      </c>
      <c r="N155" s="399"/>
      <c r="O155" s="399"/>
      <c r="P155" s="399"/>
      <c r="Q155" s="399"/>
      <c r="R155" s="399"/>
      <c r="S155" s="399"/>
      <c r="T155" s="391">
        <f t="shared" si="34"/>
        <v>0</v>
      </c>
    </row>
    <row r="156" spans="1:20">
      <c r="A156" s="45" t="s">
        <v>57</v>
      </c>
      <c r="B156" s="29" t="s">
        <v>4</v>
      </c>
      <c r="C156" s="3" t="s">
        <v>309</v>
      </c>
      <c r="F156" s="399"/>
      <c r="G156" s="399"/>
      <c r="H156" s="399"/>
      <c r="I156" s="399"/>
      <c r="J156" s="399"/>
      <c r="K156" s="399"/>
      <c r="L156" s="391">
        <f>SUM(G156:K156)</f>
        <v>0</v>
      </c>
      <c r="N156" s="399"/>
      <c r="O156" s="399"/>
      <c r="P156" s="399"/>
      <c r="Q156" s="399"/>
      <c r="R156" s="399"/>
      <c r="S156" s="399"/>
      <c r="T156" s="391">
        <f>SUM(O156:S156)</f>
        <v>0</v>
      </c>
    </row>
    <row r="157" spans="1:20">
      <c r="A157" s="45" t="s">
        <v>58</v>
      </c>
      <c r="B157" s="29" t="s">
        <v>4</v>
      </c>
      <c r="C157" s="3" t="s">
        <v>309</v>
      </c>
      <c r="F157" s="399"/>
      <c r="G157" s="399"/>
      <c r="H157" s="399"/>
      <c r="I157" s="399"/>
      <c r="J157" s="399"/>
      <c r="K157" s="399"/>
      <c r="L157" s="391">
        <f t="shared" si="33"/>
        <v>0</v>
      </c>
      <c r="N157" s="399"/>
      <c r="O157" s="399"/>
      <c r="P157" s="399"/>
      <c r="Q157" s="399"/>
      <c r="R157" s="399"/>
      <c r="S157" s="399"/>
      <c r="T157" s="391">
        <f>SUM(O157:S157)</f>
        <v>0</v>
      </c>
    </row>
    <row r="158" spans="1:20">
      <c r="A158" s="45" t="s">
        <v>59</v>
      </c>
      <c r="B158" s="29" t="s">
        <v>4</v>
      </c>
      <c r="C158" s="3" t="s">
        <v>309</v>
      </c>
      <c r="F158" s="399"/>
      <c r="G158" s="399"/>
      <c r="H158" s="399"/>
      <c r="I158" s="399"/>
      <c r="J158" s="399"/>
      <c r="K158" s="399"/>
      <c r="L158" s="391">
        <f t="shared" si="33"/>
        <v>0</v>
      </c>
      <c r="N158" s="399"/>
      <c r="O158" s="399"/>
      <c r="P158" s="399"/>
      <c r="Q158" s="399"/>
      <c r="R158" s="399"/>
      <c r="S158" s="399"/>
      <c r="T158" s="391">
        <f t="shared" si="34"/>
        <v>0</v>
      </c>
    </row>
    <row r="159" spans="1:20">
      <c r="A159" s="45" t="s">
        <v>60</v>
      </c>
      <c r="B159" s="29" t="s">
        <v>4</v>
      </c>
      <c r="C159" s="3" t="s">
        <v>309</v>
      </c>
      <c r="F159" s="400"/>
      <c r="G159" s="400"/>
      <c r="H159" s="400"/>
      <c r="I159" s="400"/>
      <c r="J159" s="400"/>
      <c r="K159" s="400"/>
      <c r="L159" s="401"/>
      <c r="N159" s="400"/>
      <c r="O159" s="400"/>
      <c r="P159" s="400"/>
      <c r="Q159" s="400"/>
      <c r="R159" s="400"/>
      <c r="S159" s="400"/>
      <c r="T159" s="401"/>
    </row>
    <row r="160" spans="1:20">
      <c r="A160" s="45" t="s">
        <v>61</v>
      </c>
      <c r="B160" s="29" t="s">
        <v>4</v>
      </c>
      <c r="C160" s="3" t="s">
        <v>309</v>
      </c>
      <c r="F160" s="399"/>
      <c r="G160" s="399"/>
      <c r="H160" s="399"/>
      <c r="I160" s="399"/>
      <c r="J160" s="399"/>
      <c r="K160" s="399"/>
      <c r="L160" s="391">
        <f t="shared" si="33"/>
        <v>0</v>
      </c>
      <c r="N160" s="399"/>
      <c r="O160" s="399"/>
      <c r="P160" s="399"/>
      <c r="Q160" s="399"/>
      <c r="R160" s="399"/>
      <c r="S160" s="399"/>
      <c r="T160" s="391">
        <f t="shared" si="34"/>
        <v>0</v>
      </c>
    </row>
    <row r="161" spans="1:20">
      <c r="A161" s="45" t="s">
        <v>62</v>
      </c>
      <c r="B161" s="29" t="s">
        <v>4</v>
      </c>
      <c r="C161" s="3" t="s">
        <v>309</v>
      </c>
      <c r="F161" s="399"/>
      <c r="G161" s="399"/>
      <c r="H161" s="399"/>
      <c r="I161" s="399"/>
      <c r="J161" s="399"/>
      <c r="K161" s="399"/>
      <c r="L161" s="391">
        <f t="shared" si="33"/>
        <v>0</v>
      </c>
      <c r="N161" s="399"/>
      <c r="O161" s="399"/>
      <c r="P161" s="399"/>
      <c r="Q161" s="399"/>
      <c r="R161" s="399"/>
      <c r="S161" s="399"/>
      <c r="T161" s="391">
        <f t="shared" si="34"/>
        <v>0</v>
      </c>
    </row>
    <row r="162" spans="1:20">
      <c r="A162" s="45" t="s">
        <v>63</v>
      </c>
      <c r="B162" s="29" t="s">
        <v>4</v>
      </c>
      <c r="C162" s="3" t="s">
        <v>309</v>
      </c>
      <c r="F162" s="399"/>
      <c r="G162" s="399"/>
      <c r="H162" s="399"/>
      <c r="I162" s="399"/>
      <c r="J162" s="399"/>
      <c r="K162" s="399"/>
      <c r="L162" s="391">
        <f t="shared" si="33"/>
        <v>0</v>
      </c>
      <c r="N162" s="399"/>
      <c r="O162" s="399"/>
      <c r="P162" s="399"/>
      <c r="Q162" s="399"/>
      <c r="R162" s="399"/>
      <c r="S162" s="399"/>
      <c r="T162" s="391">
        <f t="shared" si="34"/>
        <v>0</v>
      </c>
    </row>
    <row r="163" spans="1:20">
      <c r="A163" s="45" t="s">
        <v>64</v>
      </c>
      <c r="B163" s="29" t="s">
        <v>4</v>
      </c>
      <c r="C163" s="3" t="s">
        <v>309</v>
      </c>
      <c r="F163" s="399"/>
      <c r="G163" s="399"/>
      <c r="H163" s="399"/>
      <c r="I163" s="399"/>
      <c r="J163" s="399"/>
      <c r="K163" s="399"/>
      <c r="L163" s="391">
        <f>SUM(G163:K163)</f>
        <v>0</v>
      </c>
      <c r="N163" s="399"/>
      <c r="O163" s="399"/>
      <c r="P163" s="399"/>
      <c r="Q163" s="399"/>
      <c r="R163" s="399"/>
      <c r="S163" s="399"/>
      <c r="T163" s="391">
        <f t="shared" si="34"/>
        <v>0</v>
      </c>
    </row>
    <row r="164" spans="1:20">
      <c r="A164" s="45" t="s">
        <v>65</v>
      </c>
      <c r="B164" s="29" t="s">
        <v>4</v>
      </c>
      <c r="C164" s="3" t="s">
        <v>309</v>
      </c>
      <c r="F164" s="399"/>
      <c r="G164" s="399"/>
      <c r="H164" s="399"/>
      <c r="I164" s="399"/>
      <c r="J164" s="399"/>
      <c r="K164" s="399"/>
      <c r="L164" s="391">
        <f t="shared" si="33"/>
        <v>0</v>
      </c>
      <c r="N164" s="399"/>
      <c r="O164" s="399"/>
      <c r="P164" s="399"/>
      <c r="Q164" s="399"/>
      <c r="R164" s="399"/>
      <c r="S164" s="399"/>
      <c r="T164" s="391">
        <f t="shared" si="34"/>
        <v>0</v>
      </c>
    </row>
    <row r="165" spans="1:20">
      <c r="B165" s="312" t="s">
        <v>1</v>
      </c>
      <c r="C165" s="3" t="s">
        <v>309</v>
      </c>
      <c r="F165" s="391">
        <f t="shared" ref="F165:K165" si="35">SUM(F151:F164)</f>
        <v>0</v>
      </c>
      <c r="G165" s="391">
        <f t="shared" si="35"/>
        <v>0</v>
      </c>
      <c r="H165" s="391">
        <f t="shared" si="35"/>
        <v>0</v>
      </c>
      <c r="I165" s="391">
        <f t="shared" si="35"/>
        <v>0</v>
      </c>
      <c r="J165" s="391">
        <f t="shared" si="35"/>
        <v>0</v>
      </c>
      <c r="K165" s="391">
        <f t="shared" si="35"/>
        <v>0</v>
      </c>
      <c r="L165" s="391">
        <f>SUM(G165:K165)</f>
        <v>0</v>
      </c>
      <c r="N165" s="391">
        <f t="shared" ref="N165:S165" si="36">SUM(N151:N164)</f>
        <v>0</v>
      </c>
      <c r="O165" s="391">
        <f t="shared" si="36"/>
        <v>0</v>
      </c>
      <c r="P165" s="391">
        <f t="shared" si="36"/>
        <v>0</v>
      </c>
      <c r="Q165" s="391">
        <f t="shared" si="36"/>
        <v>0</v>
      </c>
      <c r="R165" s="391">
        <f t="shared" si="36"/>
        <v>0</v>
      </c>
      <c r="S165" s="391">
        <f t="shared" si="36"/>
        <v>0</v>
      </c>
      <c r="T165" s="391">
        <f>SUM(O165:S165)</f>
        <v>0</v>
      </c>
    </row>
    <row r="166" spans="1:20">
      <c r="A166" s="311"/>
      <c r="B166" s="36"/>
      <c r="C166" s="73"/>
      <c r="F166" s="309"/>
      <c r="G166" s="309"/>
      <c r="H166" s="309"/>
      <c r="I166" s="309"/>
      <c r="J166" s="309"/>
      <c r="K166" s="309"/>
      <c r="L166" s="310"/>
      <c r="N166" s="309"/>
      <c r="O166" s="309"/>
      <c r="P166" s="309"/>
      <c r="Q166" s="309"/>
      <c r="R166" s="309"/>
      <c r="S166" s="309"/>
      <c r="T166" s="310"/>
    </row>
    <row r="167" spans="1:20">
      <c r="A167" s="45" t="s">
        <v>50</v>
      </c>
      <c r="B167" s="29" t="s">
        <v>5</v>
      </c>
      <c r="C167" s="3" t="s">
        <v>308</v>
      </c>
      <c r="F167" s="399"/>
      <c r="G167" s="399"/>
      <c r="H167" s="399"/>
      <c r="I167" s="399"/>
      <c r="J167" s="399"/>
      <c r="K167" s="399"/>
      <c r="L167" s="391">
        <f t="shared" ref="L167:L180" si="37">SUM(G167:K167)</f>
        <v>0</v>
      </c>
      <c r="N167" s="309"/>
      <c r="O167" s="309"/>
      <c r="P167" s="309"/>
      <c r="Q167" s="309"/>
      <c r="R167" s="309"/>
      <c r="S167" s="309"/>
      <c r="T167" s="310"/>
    </row>
    <row r="168" spans="1:20">
      <c r="A168" s="45" t="s">
        <v>53</v>
      </c>
      <c r="B168" s="29" t="s">
        <v>5</v>
      </c>
      <c r="C168" s="3" t="s">
        <v>308</v>
      </c>
      <c r="F168" s="399"/>
      <c r="G168" s="399"/>
      <c r="H168" s="399"/>
      <c r="I168" s="399"/>
      <c r="J168" s="399"/>
      <c r="K168" s="399"/>
      <c r="L168" s="391">
        <f>SUM(G168:K168)</f>
        <v>0</v>
      </c>
      <c r="N168" s="309"/>
      <c r="O168" s="309"/>
      <c r="P168" s="309"/>
      <c r="Q168" s="309"/>
      <c r="R168" s="309"/>
      <c r="S168" s="309"/>
      <c r="T168" s="310"/>
    </row>
    <row r="169" spans="1:20">
      <c r="A169" s="45" t="s">
        <v>54</v>
      </c>
      <c r="B169" s="29" t="s">
        <v>5</v>
      </c>
      <c r="C169" s="3" t="s">
        <v>308</v>
      </c>
      <c r="F169" s="399"/>
      <c r="G169" s="399"/>
      <c r="H169" s="399"/>
      <c r="I169" s="399"/>
      <c r="J169" s="399"/>
      <c r="K169" s="399"/>
      <c r="L169" s="391">
        <f t="shared" si="37"/>
        <v>0</v>
      </c>
      <c r="N169" s="309"/>
      <c r="O169" s="309"/>
      <c r="P169" s="309"/>
      <c r="Q169" s="309"/>
      <c r="R169" s="309"/>
      <c r="S169" s="309"/>
      <c r="T169" s="310"/>
    </row>
    <row r="170" spans="1:20">
      <c r="A170" s="45" t="s">
        <v>55</v>
      </c>
      <c r="B170" s="29" t="s">
        <v>5</v>
      </c>
      <c r="C170" s="3" t="s">
        <v>308</v>
      </c>
      <c r="F170" s="399"/>
      <c r="G170" s="399"/>
      <c r="H170" s="399"/>
      <c r="I170" s="399"/>
      <c r="J170" s="399"/>
      <c r="K170" s="399"/>
      <c r="L170" s="391">
        <f t="shared" si="37"/>
        <v>0</v>
      </c>
      <c r="N170" s="310"/>
      <c r="O170" s="310"/>
      <c r="P170" s="310"/>
      <c r="Q170" s="310"/>
      <c r="R170" s="310"/>
      <c r="S170" s="310"/>
      <c r="T170" s="310"/>
    </row>
    <row r="171" spans="1:20">
      <c r="A171" s="45" t="s">
        <v>56</v>
      </c>
      <c r="B171" s="29" t="s">
        <v>5</v>
      </c>
      <c r="C171" s="3" t="s">
        <v>308</v>
      </c>
      <c r="F171" s="399"/>
      <c r="G171" s="399"/>
      <c r="H171" s="399"/>
      <c r="I171" s="399"/>
      <c r="J171" s="399"/>
      <c r="K171" s="399"/>
      <c r="L171" s="391">
        <f t="shared" si="37"/>
        <v>0</v>
      </c>
      <c r="N171" s="109"/>
      <c r="O171" s="109"/>
      <c r="P171" s="109"/>
      <c r="Q171" s="109"/>
      <c r="R171" s="109"/>
      <c r="S171" s="109"/>
      <c r="T171" s="310"/>
    </row>
    <row r="172" spans="1:20">
      <c r="A172" s="45" t="s">
        <v>57</v>
      </c>
      <c r="B172" s="29" t="s">
        <v>5</v>
      </c>
      <c r="C172" s="3" t="s">
        <v>308</v>
      </c>
      <c r="F172" s="399"/>
      <c r="G172" s="399"/>
      <c r="H172" s="399"/>
      <c r="I172" s="399"/>
      <c r="J172" s="399"/>
      <c r="K172" s="399"/>
      <c r="L172" s="391">
        <f t="shared" si="37"/>
        <v>0</v>
      </c>
      <c r="N172" s="109"/>
      <c r="O172" s="109"/>
      <c r="P172" s="109"/>
      <c r="Q172" s="109"/>
      <c r="R172" s="109"/>
      <c r="S172" s="109"/>
      <c r="T172" s="109"/>
    </row>
    <row r="173" spans="1:20">
      <c r="A173" s="45" t="s">
        <v>58</v>
      </c>
      <c r="B173" s="29" t="s">
        <v>5</v>
      </c>
      <c r="C173" s="3" t="s">
        <v>308</v>
      </c>
      <c r="F173" s="399"/>
      <c r="G173" s="399"/>
      <c r="H173" s="399"/>
      <c r="I173" s="399"/>
      <c r="J173" s="399"/>
      <c r="K173" s="399"/>
      <c r="L173" s="391">
        <f>SUM(G173:K173)</f>
        <v>0</v>
      </c>
      <c r="N173" s="309"/>
      <c r="O173" s="309"/>
      <c r="P173" s="309"/>
      <c r="Q173" s="309"/>
      <c r="R173" s="309"/>
      <c r="S173" s="309"/>
      <c r="T173" s="310"/>
    </row>
    <row r="174" spans="1:20">
      <c r="A174" s="45" t="s">
        <v>59</v>
      </c>
      <c r="B174" s="29" t="s">
        <v>5</v>
      </c>
      <c r="C174" s="3" t="s">
        <v>308</v>
      </c>
      <c r="F174" s="399"/>
      <c r="G174" s="399"/>
      <c r="H174" s="399"/>
      <c r="I174" s="399"/>
      <c r="J174" s="399"/>
      <c r="K174" s="399"/>
      <c r="L174" s="391">
        <f t="shared" si="37"/>
        <v>0</v>
      </c>
      <c r="N174" s="309"/>
      <c r="O174" s="309"/>
      <c r="P174" s="309"/>
      <c r="Q174" s="309"/>
      <c r="R174" s="309"/>
      <c r="S174" s="309"/>
      <c r="T174" s="310"/>
    </row>
    <row r="175" spans="1:20">
      <c r="A175" s="45" t="s">
        <v>60</v>
      </c>
      <c r="B175" s="29" t="s">
        <v>5</v>
      </c>
      <c r="C175" s="3" t="s">
        <v>308</v>
      </c>
      <c r="F175" s="400"/>
      <c r="G175" s="400"/>
      <c r="H175" s="400"/>
      <c r="I175" s="400"/>
      <c r="J175" s="400"/>
      <c r="K175" s="400"/>
      <c r="L175" s="401"/>
      <c r="N175" s="309"/>
      <c r="O175" s="309"/>
      <c r="P175" s="309"/>
      <c r="Q175" s="309"/>
      <c r="R175" s="309"/>
      <c r="S175" s="309"/>
      <c r="T175" s="310"/>
    </row>
    <row r="176" spans="1:20">
      <c r="A176" s="45" t="s">
        <v>61</v>
      </c>
      <c r="B176" s="29" t="s">
        <v>5</v>
      </c>
      <c r="C176" s="3" t="s">
        <v>308</v>
      </c>
      <c r="F176" s="399"/>
      <c r="G176" s="399"/>
      <c r="H176" s="399"/>
      <c r="I176" s="399"/>
      <c r="J176" s="399"/>
      <c r="K176" s="399"/>
      <c r="L176" s="391">
        <f t="shared" si="37"/>
        <v>0</v>
      </c>
      <c r="N176" s="309"/>
      <c r="O176" s="309"/>
      <c r="P176" s="309"/>
      <c r="Q176" s="309"/>
      <c r="R176" s="309"/>
      <c r="S176" s="309"/>
      <c r="T176" s="310"/>
    </row>
    <row r="177" spans="1:20">
      <c r="A177" s="45" t="s">
        <v>62</v>
      </c>
      <c r="B177" s="29" t="s">
        <v>5</v>
      </c>
      <c r="C177" s="3" t="s">
        <v>308</v>
      </c>
      <c r="F177" s="399"/>
      <c r="G177" s="399"/>
      <c r="H177" s="399"/>
      <c r="I177" s="399"/>
      <c r="J177" s="399"/>
      <c r="K177" s="399"/>
      <c r="L177" s="391">
        <f t="shared" si="37"/>
        <v>0</v>
      </c>
      <c r="N177" s="309"/>
      <c r="O177" s="309"/>
      <c r="P177" s="309"/>
      <c r="Q177" s="309"/>
      <c r="R177" s="309"/>
      <c r="S177" s="309"/>
      <c r="T177" s="310"/>
    </row>
    <row r="178" spans="1:20">
      <c r="A178" s="45" t="s">
        <v>63</v>
      </c>
      <c r="B178" s="29" t="s">
        <v>5</v>
      </c>
      <c r="C178" s="3" t="s">
        <v>308</v>
      </c>
      <c r="F178" s="399"/>
      <c r="G178" s="399"/>
      <c r="H178" s="399"/>
      <c r="I178" s="399"/>
      <c r="J178" s="399"/>
      <c r="K178" s="399"/>
      <c r="L178" s="391">
        <f>SUM(G178:K178)</f>
        <v>0</v>
      </c>
      <c r="N178" s="309"/>
      <c r="O178" s="309"/>
      <c r="P178" s="309"/>
      <c r="Q178" s="309"/>
      <c r="R178" s="309"/>
      <c r="S178" s="309"/>
      <c r="T178" s="310"/>
    </row>
    <row r="179" spans="1:20">
      <c r="A179" s="45" t="s">
        <v>64</v>
      </c>
      <c r="B179" s="29" t="s">
        <v>5</v>
      </c>
      <c r="C179" s="3" t="s">
        <v>308</v>
      </c>
      <c r="F179" s="399"/>
      <c r="G179" s="399"/>
      <c r="H179" s="399"/>
      <c r="I179" s="399"/>
      <c r="J179" s="399"/>
      <c r="K179" s="399"/>
      <c r="L179" s="391">
        <f t="shared" si="37"/>
        <v>0</v>
      </c>
      <c r="N179" s="309"/>
      <c r="O179" s="309"/>
      <c r="P179" s="309"/>
      <c r="Q179" s="309"/>
      <c r="R179" s="309"/>
      <c r="S179" s="309"/>
      <c r="T179" s="310"/>
    </row>
    <row r="180" spans="1:20">
      <c r="A180" s="45" t="s">
        <v>65</v>
      </c>
      <c r="B180" s="29" t="s">
        <v>5</v>
      </c>
      <c r="C180" s="3" t="s">
        <v>308</v>
      </c>
      <c r="F180" s="399"/>
      <c r="G180" s="399"/>
      <c r="H180" s="399"/>
      <c r="I180" s="399"/>
      <c r="J180" s="399"/>
      <c r="K180" s="399"/>
      <c r="L180" s="391">
        <f t="shared" si="37"/>
        <v>0</v>
      </c>
      <c r="N180" s="309"/>
      <c r="O180" s="309"/>
      <c r="P180" s="309"/>
      <c r="Q180" s="309"/>
      <c r="R180" s="309"/>
      <c r="S180" s="309"/>
      <c r="T180" s="310"/>
    </row>
    <row r="181" spans="1:20">
      <c r="A181" s="311"/>
      <c r="B181" s="312" t="s">
        <v>1</v>
      </c>
      <c r="C181" s="3" t="s">
        <v>308</v>
      </c>
      <c r="F181" s="391">
        <f t="shared" ref="F181:K181" si="38">SUM(F167:F180)</f>
        <v>0</v>
      </c>
      <c r="G181" s="391">
        <f t="shared" si="38"/>
        <v>0</v>
      </c>
      <c r="H181" s="391">
        <f t="shared" si="38"/>
        <v>0</v>
      </c>
      <c r="I181" s="391">
        <f t="shared" si="38"/>
        <v>0</v>
      </c>
      <c r="J181" s="391">
        <f t="shared" si="38"/>
        <v>0</v>
      </c>
      <c r="K181" s="391">
        <f t="shared" si="38"/>
        <v>0</v>
      </c>
      <c r="L181" s="391">
        <f>SUM(G181:K181)</f>
        <v>0</v>
      </c>
      <c r="N181" s="2">
        <v>2010</v>
      </c>
      <c r="O181" s="2">
        <v>2011</v>
      </c>
      <c r="P181" s="2">
        <v>2012</v>
      </c>
      <c r="Q181" s="2">
        <v>2013</v>
      </c>
      <c r="R181" s="2">
        <v>2014</v>
      </c>
      <c r="S181" s="2">
        <v>2015</v>
      </c>
      <c r="T181" s="163" t="s">
        <v>0</v>
      </c>
    </row>
    <row r="182" spans="1:20">
      <c r="A182" s="311"/>
      <c r="B182" s="36"/>
      <c r="C182" s="73"/>
      <c r="F182" s="309"/>
      <c r="G182" s="309"/>
      <c r="H182" s="309"/>
      <c r="I182" s="309"/>
      <c r="J182" s="309"/>
      <c r="K182" s="309"/>
      <c r="L182" s="310"/>
      <c r="N182" s="2" t="s">
        <v>415</v>
      </c>
      <c r="O182" s="421"/>
      <c r="P182" s="7"/>
      <c r="Q182" s="422" t="s">
        <v>0</v>
      </c>
      <c r="R182" s="7"/>
      <c r="S182" s="6"/>
      <c r="T182" s="46" t="s">
        <v>3</v>
      </c>
    </row>
    <row r="183" spans="1:20">
      <c r="A183" s="45" t="s">
        <v>50</v>
      </c>
      <c r="B183" s="29" t="s">
        <v>5</v>
      </c>
      <c r="C183" s="3" t="s">
        <v>309</v>
      </c>
      <c r="F183" s="399"/>
      <c r="G183" s="399"/>
      <c r="H183" s="399"/>
      <c r="I183" s="399"/>
      <c r="J183" s="399"/>
      <c r="K183" s="399"/>
      <c r="L183" s="391">
        <f t="shared" ref="L183:L196" si="39">SUM(G183:K183)</f>
        <v>0</v>
      </c>
      <c r="N183" s="399"/>
      <c r="O183" s="399"/>
      <c r="P183" s="399"/>
      <c r="Q183" s="399"/>
      <c r="R183" s="399"/>
      <c r="S183" s="399"/>
      <c r="T183" s="391">
        <f>SUM(O183:S183)</f>
        <v>0</v>
      </c>
    </row>
    <row r="184" spans="1:20">
      <c r="A184" s="45" t="s">
        <v>53</v>
      </c>
      <c r="B184" s="29" t="s">
        <v>5</v>
      </c>
      <c r="C184" s="3" t="s">
        <v>309</v>
      </c>
      <c r="F184" s="399"/>
      <c r="G184" s="399"/>
      <c r="H184" s="399"/>
      <c r="I184" s="399"/>
      <c r="J184" s="399"/>
      <c r="K184" s="399"/>
      <c r="L184" s="391">
        <f t="shared" si="39"/>
        <v>0</v>
      </c>
      <c r="N184" s="399"/>
      <c r="O184" s="399"/>
      <c r="P184" s="399"/>
      <c r="Q184" s="399"/>
      <c r="R184" s="399"/>
      <c r="S184" s="399"/>
      <c r="T184" s="391">
        <f t="shared" ref="T184:T196" si="40">SUM(O184:S184)</f>
        <v>0</v>
      </c>
    </row>
    <row r="185" spans="1:20">
      <c r="A185" s="45" t="s">
        <v>54</v>
      </c>
      <c r="B185" s="29" t="s">
        <v>5</v>
      </c>
      <c r="C185" s="3" t="s">
        <v>309</v>
      </c>
      <c r="F185" s="399"/>
      <c r="G185" s="399"/>
      <c r="H185" s="399"/>
      <c r="I185" s="399"/>
      <c r="J185" s="399"/>
      <c r="K185" s="399"/>
      <c r="L185" s="391">
        <f t="shared" si="39"/>
        <v>0</v>
      </c>
      <c r="N185" s="399"/>
      <c r="O185" s="399"/>
      <c r="P185" s="399"/>
      <c r="Q185" s="399"/>
      <c r="R185" s="399"/>
      <c r="S185" s="399"/>
      <c r="T185" s="391">
        <f t="shared" si="40"/>
        <v>0</v>
      </c>
    </row>
    <row r="186" spans="1:20">
      <c r="A186" s="45" t="s">
        <v>55</v>
      </c>
      <c r="B186" s="29" t="s">
        <v>5</v>
      </c>
      <c r="C186" s="3" t="s">
        <v>309</v>
      </c>
      <c r="F186" s="399"/>
      <c r="G186" s="399"/>
      <c r="H186" s="399"/>
      <c r="I186" s="399"/>
      <c r="J186" s="399"/>
      <c r="K186" s="399"/>
      <c r="L186" s="391">
        <f t="shared" si="39"/>
        <v>0</v>
      </c>
      <c r="N186" s="399"/>
      <c r="O186" s="399"/>
      <c r="P186" s="399"/>
      <c r="Q186" s="399"/>
      <c r="R186" s="399"/>
      <c r="S186" s="399"/>
      <c r="T186" s="391">
        <f t="shared" si="40"/>
        <v>0</v>
      </c>
    </row>
    <row r="187" spans="1:20">
      <c r="A187" s="45" t="s">
        <v>56</v>
      </c>
      <c r="B187" s="29" t="s">
        <v>5</v>
      </c>
      <c r="C187" s="3" t="s">
        <v>309</v>
      </c>
      <c r="F187" s="399"/>
      <c r="G187" s="399"/>
      <c r="H187" s="399"/>
      <c r="I187" s="399"/>
      <c r="J187" s="399"/>
      <c r="K187" s="399"/>
      <c r="L187" s="391">
        <f>SUM(G187:K187)</f>
        <v>0</v>
      </c>
      <c r="N187" s="399"/>
      <c r="O187" s="399"/>
      <c r="P187" s="399"/>
      <c r="Q187" s="399"/>
      <c r="R187" s="399"/>
      <c r="S187" s="399"/>
      <c r="T187" s="391">
        <f t="shared" si="40"/>
        <v>0</v>
      </c>
    </row>
    <row r="188" spans="1:20">
      <c r="A188" s="45" t="s">
        <v>57</v>
      </c>
      <c r="B188" s="29" t="s">
        <v>5</v>
      </c>
      <c r="C188" s="3" t="s">
        <v>309</v>
      </c>
      <c r="F188" s="399"/>
      <c r="G188" s="399"/>
      <c r="H188" s="399"/>
      <c r="I188" s="399"/>
      <c r="J188" s="399"/>
      <c r="K188" s="399"/>
      <c r="L188" s="391">
        <f t="shared" si="39"/>
        <v>0</v>
      </c>
      <c r="N188" s="399"/>
      <c r="O188" s="399"/>
      <c r="P188" s="399"/>
      <c r="Q188" s="399"/>
      <c r="R188" s="399"/>
      <c r="S188" s="399"/>
      <c r="T188" s="391">
        <f>SUM(O188:S188)</f>
        <v>0</v>
      </c>
    </row>
    <row r="189" spans="1:20">
      <c r="A189" s="45" t="s">
        <v>58</v>
      </c>
      <c r="B189" s="29" t="s">
        <v>5</v>
      </c>
      <c r="C189" s="3" t="s">
        <v>309</v>
      </c>
      <c r="F189" s="399"/>
      <c r="G189" s="399"/>
      <c r="H189" s="399"/>
      <c r="I189" s="399"/>
      <c r="J189" s="399"/>
      <c r="K189" s="399"/>
      <c r="L189" s="391">
        <f t="shared" si="39"/>
        <v>0</v>
      </c>
      <c r="N189" s="399"/>
      <c r="O189" s="399"/>
      <c r="P189" s="399"/>
      <c r="Q189" s="399"/>
      <c r="R189" s="399"/>
      <c r="S189" s="399"/>
      <c r="T189" s="391">
        <f>SUM(O189:S189)</f>
        <v>0</v>
      </c>
    </row>
    <row r="190" spans="1:20">
      <c r="A190" s="45" t="s">
        <v>59</v>
      </c>
      <c r="B190" s="29" t="s">
        <v>5</v>
      </c>
      <c r="C190" s="3" t="s">
        <v>309</v>
      </c>
      <c r="F190" s="399"/>
      <c r="G190" s="399"/>
      <c r="H190" s="399"/>
      <c r="I190" s="399"/>
      <c r="J190" s="399"/>
      <c r="K190" s="399"/>
      <c r="L190" s="391">
        <f t="shared" si="39"/>
        <v>0</v>
      </c>
      <c r="N190" s="399"/>
      <c r="O190" s="399"/>
      <c r="P190" s="399"/>
      <c r="Q190" s="399"/>
      <c r="R190" s="399"/>
      <c r="S190" s="399"/>
      <c r="T190" s="391">
        <f t="shared" si="40"/>
        <v>0</v>
      </c>
    </row>
    <row r="191" spans="1:20">
      <c r="A191" s="45" t="s">
        <v>60</v>
      </c>
      <c r="B191" s="29" t="s">
        <v>5</v>
      </c>
      <c r="C191" s="3" t="s">
        <v>309</v>
      </c>
      <c r="F191" s="400"/>
      <c r="G191" s="400"/>
      <c r="H191" s="400"/>
      <c r="I191" s="400"/>
      <c r="J191" s="400"/>
      <c r="K191" s="400"/>
      <c r="L191" s="401"/>
      <c r="N191" s="400"/>
      <c r="O191" s="400"/>
      <c r="P191" s="400"/>
      <c r="Q191" s="400"/>
      <c r="R191" s="400"/>
      <c r="S191" s="400"/>
      <c r="T191" s="401"/>
    </row>
    <row r="192" spans="1:20">
      <c r="A192" s="45" t="s">
        <v>61</v>
      </c>
      <c r="B192" s="29" t="s">
        <v>5</v>
      </c>
      <c r="C192" s="3" t="s">
        <v>309</v>
      </c>
      <c r="F192" s="399"/>
      <c r="G192" s="399"/>
      <c r="H192" s="399"/>
      <c r="I192" s="399"/>
      <c r="J192" s="399"/>
      <c r="K192" s="399"/>
      <c r="L192" s="391">
        <f t="shared" si="39"/>
        <v>0</v>
      </c>
      <c r="N192" s="399"/>
      <c r="O192" s="399"/>
      <c r="P192" s="399"/>
      <c r="Q192" s="399"/>
      <c r="R192" s="399"/>
      <c r="S192" s="399"/>
      <c r="T192" s="391">
        <f t="shared" si="40"/>
        <v>0</v>
      </c>
    </row>
    <row r="193" spans="1:20">
      <c r="A193" s="45" t="s">
        <v>62</v>
      </c>
      <c r="B193" s="29" t="s">
        <v>5</v>
      </c>
      <c r="C193" s="3" t="s">
        <v>309</v>
      </c>
      <c r="F193" s="399"/>
      <c r="G193" s="399"/>
      <c r="H193" s="399"/>
      <c r="I193" s="399"/>
      <c r="J193" s="399"/>
      <c r="K193" s="399"/>
      <c r="L193" s="391">
        <f t="shared" si="39"/>
        <v>0</v>
      </c>
      <c r="N193" s="399"/>
      <c r="O193" s="399"/>
      <c r="P193" s="399"/>
      <c r="Q193" s="399"/>
      <c r="R193" s="399"/>
      <c r="S193" s="399"/>
      <c r="T193" s="391">
        <f>SUM(O193:S193)</f>
        <v>0</v>
      </c>
    </row>
    <row r="194" spans="1:20">
      <c r="A194" s="45" t="s">
        <v>63</v>
      </c>
      <c r="B194" s="29" t="s">
        <v>5</v>
      </c>
      <c r="C194" s="3" t="s">
        <v>309</v>
      </c>
      <c r="F194" s="399"/>
      <c r="G194" s="399"/>
      <c r="H194" s="399"/>
      <c r="I194" s="399"/>
      <c r="J194" s="399"/>
      <c r="K194" s="399"/>
      <c r="L194" s="391">
        <f t="shared" si="39"/>
        <v>0</v>
      </c>
      <c r="N194" s="399"/>
      <c r="O194" s="399"/>
      <c r="P194" s="399"/>
      <c r="Q194" s="399"/>
      <c r="R194" s="399"/>
      <c r="S194" s="399"/>
      <c r="T194" s="391">
        <f t="shared" si="40"/>
        <v>0</v>
      </c>
    </row>
    <row r="195" spans="1:20">
      <c r="A195" s="45" t="s">
        <v>64</v>
      </c>
      <c r="B195" s="29" t="s">
        <v>5</v>
      </c>
      <c r="C195" s="3" t="s">
        <v>309</v>
      </c>
      <c r="F195" s="399"/>
      <c r="G195" s="399"/>
      <c r="H195" s="399"/>
      <c r="I195" s="399"/>
      <c r="J195" s="399"/>
      <c r="K195" s="399"/>
      <c r="L195" s="391">
        <f t="shared" si="39"/>
        <v>0</v>
      </c>
      <c r="N195" s="399"/>
      <c r="O195" s="399"/>
      <c r="P195" s="399"/>
      <c r="Q195" s="399"/>
      <c r="R195" s="399"/>
      <c r="S195" s="399"/>
      <c r="T195" s="391">
        <f t="shared" si="40"/>
        <v>0</v>
      </c>
    </row>
    <row r="196" spans="1:20">
      <c r="A196" s="45" t="s">
        <v>65</v>
      </c>
      <c r="B196" s="29" t="s">
        <v>5</v>
      </c>
      <c r="C196" s="3" t="s">
        <v>309</v>
      </c>
      <c r="F196" s="399"/>
      <c r="G196" s="399"/>
      <c r="H196" s="399"/>
      <c r="I196" s="399"/>
      <c r="J196" s="399"/>
      <c r="K196" s="399"/>
      <c r="L196" s="391">
        <f t="shared" si="39"/>
        <v>0</v>
      </c>
      <c r="N196" s="399"/>
      <c r="O196" s="399"/>
      <c r="P196" s="399"/>
      <c r="Q196" s="399"/>
      <c r="R196" s="399"/>
      <c r="S196" s="399"/>
      <c r="T196" s="391">
        <f t="shared" si="40"/>
        <v>0</v>
      </c>
    </row>
    <row r="197" spans="1:20">
      <c r="B197" s="312" t="s">
        <v>1</v>
      </c>
      <c r="C197" s="3" t="s">
        <v>309</v>
      </c>
      <c r="F197" s="391">
        <f t="shared" ref="F197:K197" si="41">SUM(F183:F196)</f>
        <v>0</v>
      </c>
      <c r="G197" s="391">
        <f t="shared" si="41"/>
        <v>0</v>
      </c>
      <c r="H197" s="391">
        <f t="shared" si="41"/>
        <v>0</v>
      </c>
      <c r="I197" s="391">
        <f t="shared" si="41"/>
        <v>0</v>
      </c>
      <c r="J197" s="391">
        <f t="shared" si="41"/>
        <v>0</v>
      </c>
      <c r="K197" s="391">
        <f t="shared" si="41"/>
        <v>0</v>
      </c>
      <c r="L197" s="391">
        <f>SUM(G197:K197)</f>
        <v>0</v>
      </c>
      <c r="N197" s="391">
        <f t="shared" ref="N197:S197" si="42">SUM(N183:N196)</f>
        <v>0</v>
      </c>
      <c r="O197" s="391">
        <f t="shared" si="42"/>
        <v>0</v>
      </c>
      <c r="P197" s="391">
        <f t="shared" si="42"/>
        <v>0</v>
      </c>
      <c r="Q197" s="391">
        <f t="shared" si="42"/>
        <v>0</v>
      </c>
      <c r="R197" s="391">
        <f t="shared" si="42"/>
        <v>0</v>
      </c>
      <c r="S197" s="391">
        <f t="shared" si="42"/>
        <v>0</v>
      </c>
      <c r="T197" s="391">
        <f>SUM(O197:S197)</f>
        <v>0</v>
      </c>
    </row>
    <row r="198" spans="1:20">
      <c r="L198" s="121"/>
      <c r="N198" s="121"/>
      <c r="O198" s="121"/>
      <c r="P198" s="121"/>
      <c r="Q198" s="121"/>
      <c r="R198" s="121"/>
      <c r="S198" s="121"/>
      <c r="T198" s="121"/>
    </row>
    <row r="199" spans="1:20">
      <c r="L199" s="121"/>
      <c r="N199" s="121"/>
      <c r="O199" s="121"/>
      <c r="P199" s="121"/>
      <c r="Q199" s="121"/>
      <c r="R199" s="121"/>
      <c r="S199" s="121"/>
      <c r="T199" s="121"/>
    </row>
    <row r="200" spans="1:20">
      <c r="L200" s="121"/>
      <c r="N200" s="121"/>
      <c r="O200" s="121"/>
      <c r="P200" s="121"/>
      <c r="Q200" s="121"/>
      <c r="R200" s="121"/>
      <c r="S200" s="121"/>
      <c r="T200" s="121"/>
    </row>
    <row r="201" spans="1:20">
      <c r="L201" s="121"/>
      <c r="N201" s="121"/>
      <c r="O201" s="121"/>
      <c r="P201" s="121"/>
      <c r="Q201" s="121"/>
      <c r="R201" s="121"/>
      <c r="S201" s="121"/>
      <c r="T201" s="121"/>
    </row>
    <row r="202" spans="1:20">
      <c r="L202" s="121"/>
      <c r="N202" s="121"/>
      <c r="O202" s="121"/>
      <c r="P202" s="121"/>
      <c r="Q202" s="121"/>
      <c r="R202" s="121"/>
      <c r="S202" s="121"/>
      <c r="T202" s="121"/>
    </row>
    <row r="203" spans="1:20">
      <c r="L203" s="121"/>
      <c r="N203" s="122"/>
      <c r="O203" s="122"/>
      <c r="P203" s="122"/>
      <c r="Q203" s="122"/>
      <c r="R203" s="122"/>
      <c r="S203" s="122"/>
      <c r="T203" s="121"/>
    </row>
    <row r="204" spans="1:20">
      <c r="L204" s="121"/>
      <c r="T204" s="121"/>
    </row>
    <row r="205" spans="1:20">
      <c r="T205" s="121"/>
    </row>
    <row r="206" spans="1:20">
      <c r="T206" s="121"/>
    </row>
  </sheetData>
  <pageMargins left="0.31496062992125984" right="0.11811023622047245" top="0.59055118110236227" bottom="0.35433070866141736" header="0.31496062992125984" footer="0.11811023622047245"/>
  <pageSetup paperSize="8" scale="70" fitToHeight="6" orientation="portrait" r:id="rId1"/>
  <headerFooter alignWithMargins="0">
    <oddHeader>&amp;R&amp;"Verdana,Bold"&amp;14&amp;A</oddHeader>
    <oddFooter>&amp;L&amp;D&amp;T&amp;C&amp;Z&amp;F&amp;R&amp;A</oddFooter>
  </headerFooter>
  <rowBreaks count="1" manualBreakCount="1">
    <brk id="15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87D14F"/>
    <pageSetUpPr fitToPage="1"/>
  </sheetPr>
  <dimension ref="A1:M52"/>
  <sheetViews>
    <sheetView topLeftCell="A7" zoomScale="70" zoomScaleNormal="70" workbookViewId="0">
      <selection activeCell="C45" sqref="C45"/>
    </sheetView>
  </sheetViews>
  <sheetFormatPr defaultRowHeight="12.75"/>
  <cols>
    <col min="1" max="1" width="37.125" customWidth="1"/>
    <col min="2" max="2" width="35.25" customWidth="1"/>
    <col min="3" max="3" width="43.875" customWidth="1"/>
    <col min="4" max="4" width="2.25" customWidth="1"/>
    <col min="5" max="5" width="3.625" customWidth="1"/>
    <col min="6" max="12" width="7.125" customWidth="1"/>
  </cols>
  <sheetData>
    <row r="1" spans="1:13">
      <c r="A1" s="50" t="s">
        <v>256</v>
      </c>
      <c r="B1" s="17"/>
      <c r="C1" s="12"/>
      <c r="D1" s="12"/>
      <c r="E1" s="12"/>
      <c r="F1" s="12"/>
      <c r="G1" s="12"/>
      <c r="H1" s="12"/>
      <c r="I1" s="12"/>
      <c r="J1" s="12"/>
      <c r="K1" s="12"/>
      <c r="L1" s="160"/>
    </row>
    <row r="2" spans="1:13">
      <c r="A2" s="50" t="str">
        <f>Cover!D15</f>
        <v>[DNO]</v>
      </c>
      <c r="B2" s="17"/>
      <c r="C2" s="15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>
      <c r="A3" s="50" t="str">
        <f>Cover!D17</f>
        <v>[Year]</v>
      </c>
      <c r="B3" s="17"/>
      <c r="C3" s="1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13" ht="14.25">
      <c r="A4" s="262"/>
      <c r="B4" s="1"/>
      <c r="C4" s="1"/>
      <c r="D4" s="1"/>
      <c r="E4" s="1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3" ht="15">
      <c r="A5" s="21" t="s">
        <v>465</v>
      </c>
      <c r="B5" s="124"/>
      <c r="C5" s="124"/>
      <c r="D5" s="14"/>
      <c r="E5" s="124"/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3">
      <c r="A6" s="22" t="s">
        <v>199</v>
      </c>
      <c r="B6" s="22" t="s">
        <v>200</v>
      </c>
      <c r="C6" s="220" t="s">
        <v>452</v>
      </c>
      <c r="E6" s="124"/>
      <c r="F6" s="221"/>
      <c r="G6" s="221"/>
      <c r="H6" s="221"/>
      <c r="I6" s="221"/>
      <c r="J6" s="221"/>
      <c r="K6" s="221"/>
      <c r="L6" s="222">
        <f>SUM(G6:K6)</f>
        <v>0</v>
      </c>
    </row>
    <row r="7" spans="1:13">
      <c r="A7" s="22" t="s">
        <v>199</v>
      </c>
      <c r="B7" s="22" t="s">
        <v>200</v>
      </c>
      <c r="C7" s="220" t="s">
        <v>453</v>
      </c>
      <c r="E7" s="124"/>
      <c r="F7" s="221"/>
      <c r="G7" s="221"/>
      <c r="H7" s="221"/>
      <c r="I7" s="221"/>
      <c r="J7" s="221"/>
      <c r="K7" s="221"/>
      <c r="L7" s="222">
        <f t="shared" ref="L7:L9" si="0">SUM(G7:K7)</f>
        <v>0</v>
      </c>
    </row>
    <row r="8" spans="1:13">
      <c r="A8" s="22" t="s">
        <v>199</v>
      </c>
      <c r="B8" s="22" t="s">
        <v>200</v>
      </c>
      <c r="C8" s="220" t="s">
        <v>202</v>
      </c>
      <c r="E8" s="124"/>
      <c r="F8" s="221"/>
      <c r="G8" s="221"/>
      <c r="H8" s="221"/>
      <c r="I8" s="221"/>
      <c r="J8" s="221"/>
      <c r="K8" s="221"/>
      <c r="L8" s="222">
        <f t="shared" si="0"/>
        <v>0</v>
      </c>
    </row>
    <row r="9" spans="1:13">
      <c r="A9" s="22" t="s">
        <v>199</v>
      </c>
      <c r="B9" s="22" t="s">
        <v>200</v>
      </c>
      <c r="C9" s="220" t="s">
        <v>201</v>
      </c>
      <c r="E9" s="124"/>
      <c r="F9" s="221"/>
      <c r="G9" s="221"/>
      <c r="H9" s="221"/>
      <c r="I9" s="221"/>
      <c r="J9" s="221"/>
      <c r="K9" s="221"/>
      <c r="L9" s="222">
        <f t="shared" si="0"/>
        <v>0</v>
      </c>
    </row>
    <row r="10" spans="1:13">
      <c r="A10" s="22" t="s">
        <v>199</v>
      </c>
      <c r="B10" s="22" t="s">
        <v>200</v>
      </c>
      <c r="C10" s="220" t="s">
        <v>454</v>
      </c>
      <c r="E10" s="128"/>
      <c r="F10" s="221"/>
      <c r="G10" s="221"/>
      <c r="H10" s="221"/>
      <c r="I10" s="221"/>
      <c r="J10" s="221"/>
      <c r="K10" s="221"/>
      <c r="L10" s="222">
        <f t="shared" ref="L10:L15" si="1">SUM(G10:K10)</f>
        <v>0</v>
      </c>
    </row>
    <row r="11" spans="1:13">
      <c r="A11" s="22" t="s">
        <v>199</v>
      </c>
      <c r="B11" s="22" t="s">
        <v>200</v>
      </c>
      <c r="C11" s="220" t="s">
        <v>455</v>
      </c>
      <c r="E11" s="124"/>
      <c r="F11" s="221"/>
      <c r="G11" s="221"/>
      <c r="H11" s="221"/>
      <c r="I11" s="221"/>
      <c r="J11" s="221"/>
      <c r="K11" s="221"/>
      <c r="L11" s="222">
        <f t="shared" si="1"/>
        <v>0</v>
      </c>
    </row>
    <row r="12" spans="1:13">
      <c r="A12" s="22" t="s">
        <v>199</v>
      </c>
      <c r="B12" s="22" t="s">
        <v>200</v>
      </c>
      <c r="C12" s="220" t="s">
        <v>456</v>
      </c>
      <c r="E12" s="124"/>
      <c r="F12" s="221"/>
      <c r="G12" s="221"/>
      <c r="H12" s="221"/>
      <c r="I12" s="221"/>
      <c r="J12" s="221"/>
      <c r="K12" s="221"/>
      <c r="L12" s="222">
        <f t="shared" si="1"/>
        <v>0</v>
      </c>
    </row>
    <row r="13" spans="1:13">
      <c r="A13" s="22" t="s">
        <v>199</v>
      </c>
      <c r="B13" s="22" t="s">
        <v>200</v>
      </c>
      <c r="C13" s="220" t="s">
        <v>203</v>
      </c>
      <c r="E13" s="124"/>
      <c r="F13" s="221"/>
      <c r="G13" s="221"/>
      <c r="H13" s="221"/>
      <c r="I13" s="221"/>
      <c r="J13" s="221"/>
      <c r="K13" s="221"/>
      <c r="L13" s="222">
        <f t="shared" si="1"/>
        <v>0</v>
      </c>
    </row>
    <row r="14" spans="1:13">
      <c r="A14" s="28" t="s">
        <v>199</v>
      </c>
      <c r="B14" s="537" t="s">
        <v>1</v>
      </c>
      <c r="C14" s="538"/>
      <c r="D14" s="376"/>
      <c r="E14" s="119"/>
      <c r="F14" s="223">
        <f t="shared" ref="F14:K14" si="2">SUM(F6:F13)</f>
        <v>0</v>
      </c>
      <c r="G14" s="223">
        <f t="shared" si="2"/>
        <v>0</v>
      </c>
      <c r="H14" s="223">
        <f t="shared" si="2"/>
        <v>0</v>
      </c>
      <c r="I14" s="223">
        <f t="shared" si="2"/>
        <v>0</v>
      </c>
      <c r="J14" s="223">
        <f t="shared" si="2"/>
        <v>0</v>
      </c>
      <c r="K14" s="223">
        <f t="shared" si="2"/>
        <v>0</v>
      </c>
      <c r="L14" s="224">
        <f t="shared" si="1"/>
        <v>0</v>
      </c>
    </row>
    <row r="15" spans="1:13">
      <c r="A15" s="22" t="s">
        <v>199</v>
      </c>
      <c r="B15" s="22" t="s">
        <v>204</v>
      </c>
      <c r="C15" s="220" t="s">
        <v>452</v>
      </c>
      <c r="D15" s="396"/>
      <c r="E15" s="128"/>
      <c r="F15" s="221"/>
      <c r="G15" s="221"/>
      <c r="H15" s="221"/>
      <c r="I15" s="221"/>
      <c r="J15" s="221"/>
      <c r="K15" s="221"/>
      <c r="L15" s="222">
        <f t="shared" si="1"/>
        <v>0</v>
      </c>
    </row>
    <row r="16" spans="1:13">
      <c r="A16" s="22" t="s">
        <v>199</v>
      </c>
      <c r="B16" s="22" t="s">
        <v>204</v>
      </c>
      <c r="C16" s="220" t="s">
        <v>453</v>
      </c>
      <c r="D16" s="124"/>
      <c r="E16" s="124"/>
      <c r="F16" s="221"/>
      <c r="G16" s="221"/>
      <c r="H16" s="221"/>
      <c r="I16" s="221"/>
      <c r="J16" s="221"/>
      <c r="K16" s="221"/>
      <c r="L16" s="222">
        <f t="shared" ref="L16" si="3">SUM(G16:K16)</f>
        <v>0</v>
      </c>
    </row>
    <row r="17" spans="1:12">
      <c r="A17" s="22" t="s">
        <v>199</v>
      </c>
      <c r="B17" s="22" t="s">
        <v>204</v>
      </c>
      <c r="C17" s="220" t="s">
        <v>202</v>
      </c>
      <c r="D17" s="124"/>
      <c r="E17" s="124"/>
      <c r="F17" s="221"/>
      <c r="G17" s="221"/>
      <c r="H17" s="221"/>
      <c r="I17" s="221"/>
      <c r="J17" s="221"/>
      <c r="K17" s="221"/>
      <c r="L17" s="222">
        <f t="shared" ref="L17:L33" si="4">SUM(G17:K17)</f>
        <v>0</v>
      </c>
    </row>
    <row r="18" spans="1:12">
      <c r="A18" s="22" t="s">
        <v>199</v>
      </c>
      <c r="B18" s="22" t="s">
        <v>204</v>
      </c>
      <c r="C18" s="220" t="s">
        <v>201</v>
      </c>
      <c r="D18" s="119"/>
      <c r="E18" s="119"/>
      <c r="F18" s="221"/>
      <c r="G18" s="221"/>
      <c r="H18" s="221"/>
      <c r="I18" s="221"/>
      <c r="J18" s="221"/>
      <c r="K18" s="221"/>
      <c r="L18" s="222">
        <f t="shared" si="4"/>
        <v>0</v>
      </c>
    </row>
    <row r="19" spans="1:12">
      <c r="A19" s="22" t="s">
        <v>199</v>
      </c>
      <c r="B19" s="22" t="s">
        <v>204</v>
      </c>
      <c r="C19" s="220" t="s">
        <v>454</v>
      </c>
      <c r="D19" s="119"/>
      <c r="E19" s="119"/>
      <c r="F19" s="221"/>
      <c r="G19" s="221"/>
      <c r="H19" s="221"/>
      <c r="I19" s="221"/>
      <c r="J19" s="221"/>
      <c r="K19" s="221"/>
      <c r="L19" s="222">
        <f t="shared" si="4"/>
        <v>0</v>
      </c>
    </row>
    <row r="20" spans="1:12">
      <c r="A20" s="22" t="s">
        <v>199</v>
      </c>
      <c r="B20" s="22" t="s">
        <v>204</v>
      </c>
      <c r="C20" s="220" t="s">
        <v>455</v>
      </c>
      <c r="D20" s="119"/>
      <c r="E20" s="119"/>
      <c r="F20" s="221"/>
      <c r="G20" s="221"/>
      <c r="H20" s="221"/>
      <c r="I20" s="221"/>
      <c r="J20" s="221"/>
      <c r="K20" s="221"/>
      <c r="L20" s="222">
        <f t="shared" si="4"/>
        <v>0</v>
      </c>
    </row>
    <row r="21" spans="1:12">
      <c r="A21" s="22" t="s">
        <v>199</v>
      </c>
      <c r="B21" s="22" t="s">
        <v>204</v>
      </c>
      <c r="C21" s="220" t="s">
        <v>456</v>
      </c>
      <c r="D21" s="119"/>
      <c r="E21" s="119"/>
      <c r="F21" s="221"/>
      <c r="G21" s="221"/>
      <c r="H21" s="221"/>
      <c r="I21" s="221"/>
      <c r="J21" s="221"/>
      <c r="K21" s="221"/>
      <c r="L21" s="222">
        <f t="shared" si="4"/>
        <v>0</v>
      </c>
    </row>
    <row r="22" spans="1:12">
      <c r="A22" s="22" t="s">
        <v>199</v>
      </c>
      <c r="B22" s="22" t="s">
        <v>204</v>
      </c>
      <c r="C22" s="220" t="s">
        <v>203</v>
      </c>
      <c r="D22" s="128"/>
      <c r="E22" s="128"/>
      <c r="F22" s="221"/>
      <c r="G22" s="221"/>
      <c r="H22" s="221"/>
      <c r="I22" s="221"/>
      <c r="J22" s="221"/>
      <c r="K22" s="221"/>
      <c r="L22" s="222">
        <f t="shared" si="4"/>
        <v>0</v>
      </c>
    </row>
    <row r="23" spans="1:12">
      <c r="A23" s="28" t="s">
        <v>199</v>
      </c>
      <c r="B23" s="537" t="s">
        <v>1</v>
      </c>
      <c r="C23" s="538"/>
      <c r="D23" s="128"/>
      <c r="E23" s="128"/>
      <c r="F23" s="223">
        <f t="shared" ref="F23:K23" si="5">SUM(F15:F22)</f>
        <v>0</v>
      </c>
      <c r="G23" s="223">
        <f t="shared" si="5"/>
        <v>0</v>
      </c>
      <c r="H23" s="223">
        <f t="shared" si="5"/>
        <v>0</v>
      </c>
      <c r="I23" s="223">
        <f t="shared" si="5"/>
        <v>0</v>
      </c>
      <c r="J23" s="223">
        <f t="shared" si="5"/>
        <v>0</v>
      </c>
      <c r="K23" s="223">
        <f t="shared" si="5"/>
        <v>0</v>
      </c>
      <c r="L23" s="224">
        <f t="shared" si="4"/>
        <v>0</v>
      </c>
    </row>
    <row r="24" spans="1:12">
      <c r="A24" s="22" t="s">
        <v>199</v>
      </c>
      <c r="B24" s="22" t="s">
        <v>205</v>
      </c>
      <c r="C24" s="220" t="s">
        <v>452</v>
      </c>
      <c r="D24" s="124"/>
      <c r="E24" s="124"/>
      <c r="F24" s="221"/>
      <c r="G24" s="221"/>
      <c r="H24" s="221"/>
      <c r="I24" s="221"/>
      <c r="J24" s="221"/>
      <c r="K24" s="221"/>
      <c r="L24" s="222">
        <f t="shared" si="4"/>
        <v>0</v>
      </c>
    </row>
    <row r="25" spans="1:12">
      <c r="A25" s="22" t="s">
        <v>199</v>
      </c>
      <c r="B25" s="22" t="s">
        <v>205</v>
      </c>
      <c r="C25" s="220" t="s">
        <v>453</v>
      </c>
      <c r="D25" s="124"/>
      <c r="E25" s="124"/>
      <c r="F25" s="221"/>
      <c r="G25" s="221"/>
      <c r="H25" s="221"/>
      <c r="I25" s="221"/>
      <c r="J25" s="221"/>
      <c r="K25" s="221"/>
      <c r="L25" s="222">
        <f t="shared" si="4"/>
        <v>0</v>
      </c>
    </row>
    <row r="26" spans="1:12">
      <c r="A26" s="22" t="s">
        <v>199</v>
      </c>
      <c r="B26" s="22" t="s">
        <v>205</v>
      </c>
      <c r="C26" s="220" t="s">
        <v>202</v>
      </c>
      <c r="D26" s="124"/>
      <c r="E26" s="124"/>
      <c r="F26" s="221"/>
      <c r="G26" s="221"/>
      <c r="H26" s="221"/>
      <c r="I26" s="221"/>
      <c r="J26" s="221"/>
      <c r="K26" s="221"/>
      <c r="L26" s="222">
        <f>SUM(G26:K26)</f>
        <v>0</v>
      </c>
    </row>
    <row r="27" spans="1:12">
      <c r="A27" s="22" t="s">
        <v>199</v>
      </c>
      <c r="B27" s="22" t="s">
        <v>205</v>
      </c>
      <c r="C27" s="220" t="s">
        <v>201</v>
      </c>
      <c r="D27" s="124"/>
      <c r="E27" s="124"/>
      <c r="F27" s="221"/>
      <c r="G27" s="221"/>
      <c r="H27" s="221"/>
      <c r="I27" s="221"/>
      <c r="J27" s="221"/>
      <c r="K27" s="221"/>
      <c r="L27" s="222">
        <f t="shared" si="4"/>
        <v>0</v>
      </c>
    </row>
    <row r="28" spans="1:12">
      <c r="A28" s="22" t="s">
        <v>199</v>
      </c>
      <c r="B28" s="22" t="s">
        <v>205</v>
      </c>
      <c r="C28" s="220" t="s">
        <v>454</v>
      </c>
      <c r="D28" s="128"/>
      <c r="E28" s="128"/>
      <c r="F28" s="221"/>
      <c r="G28" s="221"/>
      <c r="H28" s="221"/>
      <c r="I28" s="221"/>
      <c r="J28" s="221"/>
      <c r="K28" s="221"/>
      <c r="L28" s="222">
        <f t="shared" si="4"/>
        <v>0</v>
      </c>
    </row>
    <row r="29" spans="1:12">
      <c r="A29" s="22" t="s">
        <v>199</v>
      </c>
      <c r="B29" s="22" t="s">
        <v>205</v>
      </c>
      <c r="C29" s="220" t="s">
        <v>455</v>
      </c>
      <c r="D29" s="124"/>
      <c r="E29" s="124"/>
      <c r="F29" s="221"/>
      <c r="G29" s="221"/>
      <c r="H29" s="221"/>
      <c r="I29" s="221"/>
      <c r="J29" s="221"/>
      <c r="K29" s="221"/>
      <c r="L29" s="222">
        <f t="shared" si="4"/>
        <v>0</v>
      </c>
    </row>
    <row r="30" spans="1:12">
      <c r="A30" s="22" t="s">
        <v>199</v>
      </c>
      <c r="B30" s="22" t="s">
        <v>205</v>
      </c>
      <c r="C30" s="220" t="s">
        <v>456</v>
      </c>
      <c r="D30" s="124"/>
      <c r="E30" s="124"/>
      <c r="F30" s="221"/>
      <c r="G30" s="221"/>
      <c r="H30" s="221"/>
      <c r="I30" s="221"/>
      <c r="J30" s="221"/>
      <c r="K30" s="221"/>
      <c r="L30" s="222">
        <f>SUM(G30:K30)</f>
        <v>0</v>
      </c>
    </row>
    <row r="31" spans="1:12">
      <c r="A31" s="22" t="s">
        <v>199</v>
      </c>
      <c r="B31" s="22" t="s">
        <v>205</v>
      </c>
      <c r="C31" s="220" t="s">
        <v>203</v>
      </c>
      <c r="D31" s="124"/>
      <c r="E31" s="124"/>
      <c r="F31" s="221"/>
      <c r="G31" s="221"/>
      <c r="H31" s="221"/>
      <c r="I31" s="221"/>
      <c r="J31" s="221"/>
      <c r="K31" s="221"/>
      <c r="L31" s="222">
        <f t="shared" si="4"/>
        <v>0</v>
      </c>
    </row>
    <row r="32" spans="1:12">
      <c r="A32" s="28" t="s">
        <v>199</v>
      </c>
      <c r="B32" s="537" t="s">
        <v>1</v>
      </c>
      <c r="C32" s="538"/>
      <c r="D32" s="119"/>
      <c r="E32" s="119"/>
      <c r="F32" s="223">
        <f t="shared" ref="F32:K32" si="6">SUM(F24:F31)</f>
        <v>0</v>
      </c>
      <c r="G32" s="223">
        <f t="shared" si="6"/>
        <v>0</v>
      </c>
      <c r="H32" s="223">
        <f t="shared" si="6"/>
        <v>0</v>
      </c>
      <c r="I32" s="223">
        <f t="shared" si="6"/>
        <v>0</v>
      </c>
      <c r="J32" s="223">
        <f t="shared" si="6"/>
        <v>0</v>
      </c>
      <c r="K32" s="223">
        <f t="shared" si="6"/>
        <v>0</v>
      </c>
      <c r="L32" s="224">
        <f>SUM(G32:K32)</f>
        <v>0</v>
      </c>
    </row>
    <row r="33" spans="1:12">
      <c r="A33" s="537" t="s">
        <v>206</v>
      </c>
      <c r="B33" s="539"/>
      <c r="C33" s="538"/>
      <c r="D33" s="119"/>
      <c r="E33" s="119"/>
      <c r="F33" s="223">
        <f t="shared" ref="F33:K33" si="7">SUM(F32,F23,F14)</f>
        <v>0</v>
      </c>
      <c r="G33" s="223">
        <f t="shared" si="7"/>
        <v>0</v>
      </c>
      <c r="H33" s="223">
        <f t="shared" si="7"/>
        <v>0</v>
      </c>
      <c r="I33" s="223">
        <f t="shared" si="7"/>
        <v>0</v>
      </c>
      <c r="J33" s="223">
        <f t="shared" si="7"/>
        <v>0</v>
      </c>
      <c r="K33" s="223">
        <f t="shared" si="7"/>
        <v>0</v>
      </c>
      <c r="L33" s="224">
        <f t="shared" si="4"/>
        <v>0</v>
      </c>
    </row>
    <row r="34" spans="1:12">
      <c r="A34" s="22" t="s">
        <v>460</v>
      </c>
      <c r="B34" s="22" t="s">
        <v>200</v>
      </c>
      <c r="C34" s="220" t="s">
        <v>207</v>
      </c>
      <c r="D34" s="124"/>
      <c r="E34" s="124"/>
      <c r="F34" s="334"/>
      <c r="G34" s="334"/>
      <c r="H34" s="334"/>
      <c r="I34" s="334"/>
      <c r="J34" s="334"/>
      <c r="K34" s="334"/>
      <c r="L34" s="334"/>
    </row>
    <row r="35" spans="1:12">
      <c r="A35" s="22" t="s">
        <v>460</v>
      </c>
      <c r="B35" s="22" t="s">
        <v>200</v>
      </c>
      <c r="C35" s="220" t="s">
        <v>208</v>
      </c>
      <c r="D35" s="124"/>
      <c r="E35" s="124"/>
      <c r="F35" s="221"/>
      <c r="G35" s="221"/>
      <c r="H35" s="221"/>
      <c r="I35" s="221"/>
      <c r="J35" s="221"/>
      <c r="K35" s="221"/>
      <c r="L35" s="222">
        <f>SUM(G35:K35)</f>
        <v>0</v>
      </c>
    </row>
    <row r="36" spans="1:12">
      <c r="A36" s="28" t="s">
        <v>460</v>
      </c>
      <c r="B36" s="537" t="s">
        <v>1</v>
      </c>
      <c r="C36" s="538"/>
      <c r="D36" s="119"/>
      <c r="E36" s="119"/>
      <c r="F36" s="223">
        <f>SUM(F34:F35)</f>
        <v>0</v>
      </c>
      <c r="G36" s="223">
        <f>SUM(G34:G35)</f>
        <v>0</v>
      </c>
      <c r="H36" s="223">
        <f t="shared" ref="H36" si="8">SUM(H34:H35)</f>
        <v>0</v>
      </c>
      <c r="I36" s="223">
        <f>SUM(I34:I35)</f>
        <v>0</v>
      </c>
      <c r="J36" s="223">
        <f>SUM(J34:J35)</f>
        <v>0</v>
      </c>
      <c r="K36" s="223">
        <f>SUM(K34:K35)</f>
        <v>0</v>
      </c>
      <c r="L36" s="224">
        <f>SUM(G36:K36)</f>
        <v>0</v>
      </c>
    </row>
    <row r="37" spans="1:12">
      <c r="A37" s="22" t="s">
        <v>460</v>
      </c>
      <c r="B37" s="22" t="s">
        <v>204</v>
      </c>
      <c r="C37" s="220" t="s">
        <v>207</v>
      </c>
      <c r="D37" s="124"/>
      <c r="E37" s="124"/>
      <c r="F37" s="334"/>
      <c r="G37" s="334"/>
      <c r="H37" s="334"/>
      <c r="I37" s="334"/>
      <c r="J37" s="334"/>
      <c r="K37" s="334"/>
      <c r="L37" s="334"/>
    </row>
    <row r="38" spans="1:12">
      <c r="A38" s="22" t="s">
        <v>460</v>
      </c>
      <c r="B38" s="22" t="s">
        <v>204</v>
      </c>
      <c r="C38" s="220" t="s">
        <v>208</v>
      </c>
      <c r="D38" s="124"/>
      <c r="E38" s="124"/>
      <c r="F38" s="221"/>
      <c r="G38" s="221"/>
      <c r="H38" s="221"/>
      <c r="I38" s="221"/>
      <c r="J38" s="221"/>
      <c r="K38" s="221"/>
      <c r="L38" s="222">
        <f>SUM(G38:K38)</f>
        <v>0</v>
      </c>
    </row>
    <row r="39" spans="1:12">
      <c r="A39" s="28" t="s">
        <v>460</v>
      </c>
      <c r="B39" s="537" t="s">
        <v>1</v>
      </c>
      <c r="C39" s="538"/>
      <c r="D39" s="119"/>
      <c r="E39" s="119"/>
      <c r="F39" s="223">
        <f t="shared" ref="F39:K39" si="9">SUM(F37:F38)</f>
        <v>0</v>
      </c>
      <c r="G39" s="223">
        <f t="shared" si="9"/>
        <v>0</v>
      </c>
      <c r="H39" s="223">
        <f t="shared" si="9"/>
        <v>0</v>
      </c>
      <c r="I39" s="223">
        <f t="shared" si="9"/>
        <v>0</v>
      </c>
      <c r="J39" s="223">
        <f t="shared" si="9"/>
        <v>0</v>
      </c>
      <c r="K39" s="223">
        <f t="shared" si="9"/>
        <v>0</v>
      </c>
      <c r="L39" s="224">
        <f>SUM(G39:K39)</f>
        <v>0</v>
      </c>
    </row>
    <row r="40" spans="1:12">
      <c r="A40" s="22" t="s">
        <v>460</v>
      </c>
      <c r="B40" s="22" t="s">
        <v>205</v>
      </c>
      <c r="C40" s="220" t="s">
        <v>207</v>
      </c>
      <c r="D40" s="124"/>
      <c r="E40" s="124"/>
      <c r="F40" s="221"/>
      <c r="G40" s="221"/>
      <c r="H40" s="221"/>
      <c r="I40" s="221"/>
      <c r="J40" s="221"/>
      <c r="K40" s="221"/>
      <c r="L40" s="222">
        <f>SUM(G40:K40)</f>
        <v>0</v>
      </c>
    </row>
    <row r="41" spans="1:12">
      <c r="A41" s="22" t="s">
        <v>460</v>
      </c>
      <c r="B41" s="22" t="s">
        <v>205</v>
      </c>
      <c r="C41" s="220" t="s">
        <v>208</v>
      </c>
      <c r="D41" s="128"/>
      <c r="E41" s="128"/>
      <c r="F41" s="334"/>
      <c r="G41" s="334"/>
      <c r="H41" s="334"/>
      <c r="I41" s="334"/>
      <c r="J41" s="334"/>
      <c r="K41" s="334"/>
      <c r="L41" s="334"/>
    </row>
    <row r="42" spans="1:12">
      <c r="A42" s="28" t="s">
        <v>460</v>
      </c>
      <c r="B42" s="537" t="s">
        <v>1</v>
      </c>
      <c r="C42" s="538"/>
      <c r="D42" s="128"/>
      <c r="E42" s="128"/>
      <c r="F42" s="223">
        <f>SUM(F40:F41)</f>
        <v>0</v>
      </c>
      <c r="G42" s="223">
        <f t="shared" ref="G42:K42" si="10">SUM(G40:G41)</f>
        <v>0</v>
      </c>
      <c r="H42" s="223">
        <f>SUM(H40:H41)</f>
        <v>0</v>
      </c>
      <c r="I42" s="223">
        <f t="shared" si="10"/>
        <v>0</v>
      </c>
      <c r="J42" s="223">
        <f>SUM(J40:J41)</f>
        <v>0</v>
      </c>
      <c r="K42" s="223">
        <f t="shared" si="10"/>
        <v>0</v>
      </c>
      <c r="L42" s="224">
        <f>SUM(G42:K42)</f>
        <v>0</v>
      </c>
    </row>
    <row r="43" spans="1:12">
      <c r="A43" s="537" t="s">
        <v>461</v>
      </c>
      <c r="B43" s="539"/>
      <c r="C43" s="538"/>
      <c r="D43" s="128"/>
      <c r="E43" s="128"/>
      <c r="F43" s="223">
        <f>SUM(F42,F39,F36)</f>
        <v>0</v>
      </c>
      <c r="G43" s="223">
        <f>SUM(G42,G39,G36)</f>
        <v>0</v>
      </c>
      <c r="H43" s="223">
        <f>SUM(H42,H39,H36)</f>
        <v>0</v>
      </c>
      <c r="I43" s="223">
        <f t="shared" ref="I43" si="11">SUM(I42,I39,I36)</f>
        <v>0</v>
      </c>
      <c r="J43" s="223">
        <f>SUM(J42,J39,J36)</f>
        <v>0</v>
      </c>
      <c r="K43" s="223">
        <f>SUM(K42,K39,K36)</f>
        <v>0</v>
      </c>
      <c r="L43" s="224">
        <f>SUM(G43:K43)</f>
        <v>0</v>
      </c>
    </row>
    <row r="44" spans="1:12">
      <c r="B44" s="124"/>
      <c r="C44" s="124"/>
      <c r="D44" s="128"/>
      <c r="E44" s="128"/>
    </row>
    <row r="45" spans="1:12">
      <c r="A45" s="398" t="s">
        <v>457</v>
      </c>
      <c r="F45" s="223">
        <f>+F9+F10+F11+F12+F13+F18+F19+F20+F21+F22+F27+F28+F29+F30+F31+F35+F38+F40</f>
        <v>0</v>
      </c>
      <c r="G45" s="223">
        <f>+G9+G10+G11+G12+G13+G18+G19+G20+G21+G22+G27+G28+G29+G30+G31+G35+G38+G40</f>
        <v>0</v>
      </c>
      <c r="H45" s="223">
        <f t="shared" ref="H45:J45" si="12">+H9+H10+H11+H12+H13+H18+H19+H20+H21+H22+H27+H28+H29+H30+H31+H35+H38+H40</f>
        <v>0</v>
      </c>
      <c r="I45" s="223">
        <f>+I9+I10+I11+I12+I13+I18+I19+I20+I21+I22+I27+I28+I29+I30+I31+I35+I38+I40</f>
        <v>0</v>
      </c>
      <c r="J45" s="223">
        <f t="shared" si="12"/>
        <v>0</v>
      </c>
      <c r="K45" s="223">
        <f>+K9+K10+K11+K12+K13+K18+K19+K20+K21+K22+K27+K28+K29+K30+K31+K35+K38+K40</f>
        <v>0</v>
      </c>
      <c r="L45" s="224">
        <f>SUM(G45:K45)</f>
        <v>0</v>
      </c>
    </row>
    <row r="46" spans="1:12">
      <c r="A46" s="398" t="s">
        <v>458</v>
      </c>
      <c r="B46" s="124"/>
      <c r="C46" s="124"/>
      <c r="F46" s="223">
        <f>+F6+F7+F8+F15+F16+F17+F24+F25+F26</f>
        <v>0</v>
      </c>
      <c r="G46" s="223">
        <f t="shared" ref="G46" si="13">+G6+G7+G8+G15+G16+G17+G24+G25+G26</f>
        <v>0</v>
      </c>
      <c r="H46" s="223">
        <f>+H6+H7+H8+H15+H16+H17+H24+H25+H26</f>
        <v>0</v>
      </c>
      <c r="I46" s="223">
        <f>+I6+I7+I8+I15+I16+I17+I24+I25+I26</f>
        <v>0</v>
      </c>
      <c r="J46" s="223">
        <f>+J6+J7+J8+J15+J16+J17+J24+J25+J26</f>
        <v>0</v>
      </c>
      <c r="K46" s="223">
        <f>+K6+K7+K8+K15+K16+K17+K24+K25+K26</f>
        <v>0</v>
      </c>
      <c r="L46" s="224">
        <f>SUM(G46:K46)</f>
        <v>0</v>
      </c>
    </row>
    <row r="47" spans="1:12" s="124" customFormat="1">
      <c r="A47" s="398" t="s">
        <v>459</v>
      </c>
      <c r="F47" s="223">
        <f>SUM(F43,F33)</f>
        <v>0</v>
      </c>
      <c r="G47" s="223">
        <f t="shared" ref="G47:K47" si="14">SUM(G43,G33)</f>
        <v>0</v>
      </c>
      <c r="H47" s="223">
        <f>SUM(H43,H33)</f>
        <v>0</v>
      </c>
      <c r="I47" s="223">
        <f t="shared" si="14"/>
        <v>0</v>
      </c>
      <c r="J47" s="223">
        <f>SUM(J43,J33)</f>
        <v>0</v>
      </c>
      <c r="K47" s="223">
        <f t="shared" si="14"/>
        <v>0</v>
      </c>
      <c r="L47" s="224">
        <f>SUM(G47:K47)</f>
        <v>0</v>
      </c>
    </row>
    <row r="48" spans="1:12">
      <c r="B48" s="124"/>
      <c r="C48" s="124"/>
    </row>
    <row r="49" spans="1:11">
      <c r="A49" s="28" t="s">
        <v>233</v>
      </c>
      <c r="B49" s="124"/>
      <c r="C49" s="124"/>
      <c r="F49" s="397" t="str">
        <f>IF(ABS(F47-SUM(F45:F46))&lt;0.1,"OK","ERROR")</f>
        <v>OK</v>
      </c>
      <c r="G49" s="397" t="str">
        <f>IF(ABS(G47-SUM(G45:G46))&lt;0.1,"OK","ERROR")</f>
        <v>OK</v>
      </c>
      <c r="H49" s="397" t="str">
        <f>IF(ABS(H47-SUM(H45:H46))&lt;0.1,"OK","ERROR")</f>
        <v>OK</v>
      </c>
      <c r="I49" s="397"/>
      <c r="J49" s="397"/>
      <c r="K49" s="397"/>
    </row>
    <row r="50" spans="1:11">
      <c r="A50" s="28" t="s">
        <v>462</v>
      </c>
      <c r="B50" s="124"/>
      <c r="C50" s="124"/>
      <c r="F50" s="397" t="str">
        <f>IF(ABS(F14+F36-'[11]Costs Matrix 2010'!$I$52)&lt;0.1,"OK","ERROR")</f>
        <v>OK</v>
      </c>
      <c r="G50" s="397" t="str">
        <f>IF(ABS(G14+G36-'[11]C1 - Costs Matrix 2011'!$I$77)&lt;0.1,"OK","ERROR")</f>
        <v>OK</v>
      </c>
      <c r="H50" s="397" t="str">
        <f>IF(ABS(H14+H36-'[11]C1 - Costs Matrix 2012'!$I$77)&lt;0.1,"OK","ERROR")</f>
        <v>OK</v>
      </c>
      <c r="I50" s="397"/>
      <c r="J50" s="397"/>
      <c r="K50" s="397"/>
    </row>
    <row r="51" spans="1:11">
      <c r="A51" s="28" t="s">
        <v>463</v>
      </c>
      <c r="B51" s="124"/>
      <c r="C51" s="124"/>
      <c r="F51" s="397" t="str">
        <f>IF(ABS(F23+F39-'[11]C35 - Non-Op Capex'!F$9)&lt;0.1,"OK","ERROR")</f>
        <v>OK</v>
      </c>
      <c r="G51" s="397" t="str">
        <f>IF(ABS(G23+G39-'[11]C35 - Non-Op Capex'!G$9)&lt;0.1,"OK","ERROR")</f>
        <v>OK</v>
      </c>
      <c r="H51" s="397" t="str">
        <f>IF(ABS(H23+H39-'[11]C35 - Non-Op Capex'!H$9)&lt;0.1,"OK","ERROR")</f>
        <v>OK</v>
      </c>
      <c r="I51" s="397"/>
      <c r="J51" s="397"/>
      <c r="K51" s="397"/>
    </row>
    <row r="52" spans="1:11">
      <c r="A52" s="28" t="s">
        <v>464</v>
      </c>
      <c r="F52" s="397" t="str">
        <f>IF(ABS(F32+F42-'[11]Costs Matrix 2010'!$AN$52)&lt;0.1,"OK","ERROR")</f>
        <v>OK</v>
      </c>
      <c r="G52" s="397" t="str">
        <f>IF(ABS(G32+G42-'[11]C1 - Costs Matrix 2011'!$AN$77)&lt;0.1,"OK","ERROR")</f>
        <v>OK</v>
      </c>
      <c r="H52" s="397" t="str">
        <f>IF(ABS(H32+H42-'[11]C1 - Costs Matrix 2012'!$AN$77)&lt;0.1,"OK","ERROR")</f>
        <v>OK</v>
      </c>
      <c r="I52" s="397"/>
      <c r="J52" s="397"/>
      <c r="K52" s="397"/>
    </row>
  </sheetData>
  <mergeCells count="8">
    <mergeCell ref="B42:C42"/>
    <mergeCell ref="A43:C43"/>
    <mergeCell ref="B14:C14"/>
    <mergeCell ref="B23:C23"/>
    <mergeCell ref="B32:C32"/>
    <mergeCell ref="A33:C33"/>
    <mergeCell ref="B36:C36"/>
    <mergeCell ref="B39:C39"/>
  </mergeCells>
  <conditionalFormatting sqref="F50:K52">
    <cfRule type="cellIs" dxfId="9" priority="2" operator="equal">
      <formula>"Err"</formula>
    </cfRule>
  </conditionalFormatting>
  <conditionalFormatting sqref="F49:K49">
    <cfRule type="cellIs" dxfId="8" priority="1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&amp;L&amp;D&amp;T&amp;C&amp;Z&amp;F&amp;R&amp;A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"/>
  <sheetViews>
    <sheetView zoomScale="70" zoomScaleNormal="70" zoomScaleSheetLayoutView="70" workbookViewId="0"/>
  </sheetViews>
  <sheetFormatPr defaultRowHeight="12.75"/>
  <cols>
    <col min="1" max="1" width="75.25" style="39" customWidth="1"/>
    <col min="2" max="2" width="52.125" style="41" bestFit="1" customWidth="1"/>
    <col min="3" max="3" width="7" style="41" customWidth="1"/>
    <col min="4" max="4" width="1.625" style="26" customWidth="1"/>
    <col min="5" max="5" width="3.625" style="26" customWidth="1"/>
    <col min="6" max="12" width="7.125" customWidth="1"/>
  </cols>
  <sheetData>
    <row r="1" spans="1:13" ht="15">
      <c r="A1" s="117" t="s">
        <v>46</v>
      </c>
      <c r="B1" s="40"/>
      <c r="C1" s="40"/>
      <c r="D1" s="11"/>
      <c r="E1" s="11"/>
      <c r="F1" s="11"/>
      <c r="G1" s="11"/>
      <c r="H1" s="11"/>
      <c r="I1" s="11"/>
      <c r="J1" s="11"/>
      <c r="K1" s="11"/>
      <c r="L1" s="11"/>
    </row>
    <row r="2" spans="1:13" ht="15">
      <c r="A2" s="117" t="s">
        <v>522</v>
      </c>
      <c r="B2" s="40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">
      <c r="A3" s="117"/>
      <c r="B3" s="23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</sheetData>
  <pageMargins left="0.35433070866141736" right="0.11811023622047245" top="0.59055118110236227" bottom="0.39370078740157483" header="0.31496062992125984" footer="0.11811023622047245"/>
  <pageSetup paperSize="8" scale="66" fitToHeight="8" orientation="portrait" r:id="rId1"/>
  <headerFooter>
    <oddHeader>&amp;R&amp;"Verdana,Bold"&amp;14&amp;A</oddHeader>
    <oddFooter>&amp;L&amp;D &amp;T&amp;C&amp;Z&amp;F&amp;R&amp;A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C3"/>
  <sheetViews>
    <sheetView zoomScale="70" zoomScaleNormal="70" workbookViewId="0"/>
  </sheetViews>
  <sheetFormatPr defaultRowHeight="12.75"/>
  <cols>
    <col min="1" max="1" width="77.5" style="124" customWidth="1"/>
    <col min="2" max="2" width="53.5" style="124" bestFit="1" customWidth="1"/>
    <col min="3" max="3" width="6.75" style="124" bestFit="1" customWidth="1"/>
    <col min="4" max="4" width="3.5" style="124" customWidth="1"/>
    <col min="5" max="5" width="3.75" style="124" customWidth="1"/>
    <col min="6" max="12" width="7.125" style="124" customWidth="1"/>
    <col min="13" max="16384" width="9" style="124"/>
  </cols>
  <sheetData>
    <row r="1" spans="1:3" ht="15">
      <c r="A1" s="117" t="s">
        <v>257</v>
      </c>
    </row>
    <row r="2" spans="1:3" ht="15">
      <c r="A2" s="117" t="s">
        <v>522</v>
      </c>
      <c r="B2" s="40"/>
      <c r="C2" s="40"/>
    </row>
    <row r="3" spans="1:3" ht="15">
      <c r="A3" s="117"/>
      <c r="B3" s="23"/>
      <c r="C3" s="23"/>
    </row>
  </sheetData>
  <pageMargins left="0.35433070866141736" right="0.11811023622047245" top="0.59055118110236227" bottom="0.39370078740157483" header="0.31496062992125984" footer="0.11811023622047245"/>
  <pageSetup paperSize="8" scale="65" fitToHeight="10" orientation="portrait" r:id="rId1"/>
  <headerFooter>
    <oddHeader>&amp;R&amp;"Verdana,Bold"&amp;14&amp;A</oddHeader>
    <oddFooter>&amp;C&amp;Z&amp;F&amp;R&amp;A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3"/>
  <sheetViews>
    <sheetView zoomScale="70" zoomScaleNormal="70" workbookViewId="0"/>
  </sheetViews>
  <sheetFormatPr defaultRowHeight="12.75"/>
  <cols>
    <col min="1" max="1" width="75" style="124" customWidth="1"/>
    <col min="2" max="2" width="55.375" style="124" bestFit="1" customWidth="1"/>
    <col min="3" max="3" width="7" style="124" customWidth="1"/>
    <col min="4" max="4" width="25.125" style="124" bestFit="1" customWidth="1"/>
    <col min="5" max="5" width="2.25" style="124" customWidth="1"/>
    <col min="6" max="12" width="7.125" style="124" customWidth="1"/>
    <col min="13" max="16384" width="9" style="124"/>
  </cols>
  <sheetData>
    <row r="1" spans="1:1" ht="15">
      <c r="A1" s="117" t="s">
        <v>258</v>
      </c>
    </row>
    <row r="2" spans="1:1" ht="15">
      <c r="A2" s="117" t="s">
        <v>522</v>
      </c>
    </row>
    <row r="3" spans="1:1" ht="15">
      <c r="A3" s="117"/>
    </row>
  </sheetData>
  <pageMargins left="0.35433070866141736" right="0.11811023622047245" top="0.59055118110236227" bottom="0.39370078740157483" header="0.31496062992125984" footer="0.11811023622047245"/>
  <pageSetup paperSize="8" scale="59" fitToHeight="7" orientation="portrait" r:id="rId1"/>
  <headerFooter>
    <oddHeader>&amp;R&amp;"Verdana,Bold"&amp;14&amp;A</oddHeader>
    <oddFooter>&amp;C&amp;Z&amp;F&amp;R&amp;A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H422"/>
  <sheetViews>
    <sheetView zoomScale="55" zoomScaleNormal="55" workbookViewId="0">
      <selection activeCell="A4" sqref="A4:XFD4"/>
    </sheetView>
  </sheetViews>
  <sheetFormatPr defaultRowHeight="12.75" outlineLevelRow="1"/>
  <cols>
    <col min="1" max="1" width="63.875" customWidth="1"/>
    <col min="2" max="5" width="3.625" style="26" customWidth="1"/>
    <col min="6" max="14" width="13.625" style="35" customWidth="1"/>
    <col min="15" max="15" width="13.625" style="120" customWidth="1"/>
    <col min="16" max="17" width="13.625" style="35" customWidth="1"/>
    <col min="18" max="29" width="6.125" customWidth="1"/>
    <col min="30" max="30" width="2.625" customWidth="1"/>
    <col min="31" max="34" width="7.125" customWidth="1"/>
  </cols>
  <sheetData>
    <row r="1" spans="1:34" s="17" customFormat="1">
      <c r="A1" s="50" t="s">
        <v>120</v>
      </c>
      <c r="B1" s="13"/>
      <c r="C1" s="13"/>
      <c r="D1" s="13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</row>
    <row r="2" spans="1:34" s="17" customFormat="1">
      <c r="A2" s="50" t="str">
        <f>Cover!D15</f>
        <v>[DNO]</v>
      </c>
      <c r="B2" s="13"/>
      <c r="C2" s="13"/>
      <c r="D2" s="13"/>
      <c r="E2" s="13"/>
      <c r="F2" s="15"/>
      <c r="G2" s="15"/>
      <c r="H2" s="15"/>
      <c r="I2" s="1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5"/>
      <c r="AE2" s="73"/>
      <c r="AF2" s="73"/>
      <c r="AG2" s="73"/>
      <c r="AH2" s="73"/>
    </row>
    <row r="3" spans="1:34" s="17" customFormat="1">
      <c r="A3" s="50"/>
      <c r="B3" s="13"/>
      <c r="C3" s="13"/>
      <c r="D3" s="13"/>
      <c r="E3" s="13"/>
      <c r="F3" s="1"/>
      <c r="G3" s="1"/>
      <c r="H3" s="1"/>
      <c r="I3" s="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5"/>
      <c r="AE3" s="74"/>
      <c r="AF3" s="74"/>
      <c r="AG3" s="74"/>
      <c r="AH3" s="74"/>
    </row>
    <row r="4" spans="1:34" s="17" customFormat="1" ht="18.75" thickBot="1">
      <c r="A4" s="495">
        <v>2010</v>
      </c>
      <c r="B4" s="496"/>
      <c r="C4" s="496"/>
      <c r="D4" s="496"/>
      <c r="E4" s="496"/>
      <c r="F4" s="496"/>
      <c r="G4" s="496"/>
      <c r="H4" s="496"/>
      <c r="I4" s="496"/>
      <c r="J4" s="497"/>
      <c r="K4" s="497"/>
      <c r="L4" s="497"/>
      <c r="M4" s="497"/>
      <c r="N4" s="497"/>
      <c r="O4" s="497"/>
      <c r="P4" s="497"/>
      <c r="Q4" s="497"/>
      <c r="R4" s="497"/>
      <c r="S4" s="497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</row>
    <row r="5" spans="1:34" s="229" customFormat="1" ht="38.25" outlineLevel="1">
      <c r="A5" s="261"/>
      <c r="B5" s="227"/>
      <c r="C5" s="227"/>
      <c r="D5" s="227"/>
      <c r="E5" s="227"/>
      <c r="F5" s="239" t="s">
        <v>227</v>
      </c>
      <c r="G5" s="540" t="s">
        <v>73</v>
      </c>
      <c r="H5" s="540"/>
      <c r="I5" s="540"/>
      <c r="J5" s="540"/>
      <c r="K5" s="540"/>
      <c r="L5" s="540"/>
      <c r="M5" s="540"/>
      <c r="N5" s="540"/>
      <c r="O5" s="540"/>
      <c r="P5" s="541"/>
      <c r="Q5" s="228"/>
    </row>
    <row r="6" spans="1:34" ht="14.25" outlineLevel="1">
      <c r="A6" s="53" t="s">
        <v>74</v>
      </c>
      <c r="B6" s="78"/>
      <c r="C6" s="79"/>
      <c r="D6" s="79"/>
      <c r="E6" s="79"/>
      <c r="F6" s="338"/>
      <c r="G6" s="230"/>
      <c r="H6" s="186"/>
      <c r="I6" s="186"/>
      <c r="J6" s="186"/>
      <c r="K6" s="186"/>
      <c r="L6" s="186"/>
      <c r="M6" s="186"/>
      <c r="N6" s="186"/>
      <c r="O6" s="186"/>
      <c r="P6" s="186"/>
      <c r="Q6" s="173" t="s">
        <v>1</v>
      </c>
    </row>
    <row r="7" spans="1:34" outlineLevel="1">
      <c r="A7" s="54" t="s">
        <v>75</v>
      </c>
      <c r="B7" s="80"/>
      <c r="C7" s="81"/>
      <c r="D7" s="81"/>
      <c r="E7" s="81"/>
      <c r="F7" s="338"/>
      <c r="G7" s="230"/>
      <c r="H7" s="186"/>
      <c r="I7" s="186"/>
      <c r="J7" s="186"/>
      <c r="K7" s="186"/>
      <c r="L7" s="186"/>
      <c r="M7" s="186"/>
      <c r="N7" s="186"/>
      <c r="O7" s="186"/>
      <c r="P7" s="186"/>
      <c r="Q7" s="174"/>
    </row>
    <row r="8" spans="1:34" outlineLevel="1">
      <c r="A8" s="54" t="s">
        <v>76</v>
      </c>
      <c r="B8" s="80"/>
      <c r="C8" s="81"/>
      <c r="D8" s="81"/>
      <c r="E8" s="81"/>
      <c r="F8" s="338"/>
      <c r="G8" s="230"/>
      <c r="H8" s="186"/>
      <c r="I8" s="186"/>
      <c r="J8" s="186"/>
      <c r="K8" s="186"/>
      <c r="L8" s="186"/>
      <c r="M8" s="186"/>
      <c r="N8" s="186"/>
      <c r="O8" s="186"/>
      <c r="P8" s="186"/>
      <c r="Q8" s="175"/>
    </row>
    <row r="9" spans="1:34" outlineLevel="1">
      <c r="A9" s="55" t="s">
        <v>77</v>
      </c>
      <c r="B9" s="82"/>
      <c r="C9" s="83"/>
      <c r="D9" s="83"/>
      <c r="E9" s="83"/>
      <c r="F9" s="338"/>
      <c r="G9" s="230"/>
      <c r="H9" s="186"/>
      <c r="I9" s="186"/>
      <c r="J9" s="186"/>
      <c r="K9" s="186"/>
      <c r="L9" s="186"/>
      <c r="M9" s="186"/>
      <c r="N9" s="186"/>
      <c r="O9" s="186"/>
      <c r="P9" s="186"/>
      <c r="Q9" s="175"/>
    </row>
    <row r="10" spans="1:34" outlineLevel="1">
      <c r="A10" s="54" t="s">
        <v>78</v>
      </c>
      <c r="B10" s="80"/>
      <c r="C10" s="81"/>
      <c r="D10" s="81"/>
      <c r="E10" s="81"/>
      <c r="F10" s="338"/>
      <c r="G10" s="230"/>
      <c r="H10" s="186"/>
      <c r="I10" s="186"/>
      <c r="J10" s="186"/>
      <c r="K10" s="186"/>
      <c r="L10" s="186"/>
      <c r="M10" s="186"/>
      <c r="N10" s="186"/>
      <c r="O10" s="186"/>
      <c r="P10" s="186"/>
      <c r="Q10" s="175"/>
    </row>
    <row r="11" spans="1:34" outlineLevel="1">
      <c r="A11" s="55" t="s">
        <v>79</v>
      </c>
      <c r="B11" s="82"/>
      <c r="C11" s="83"/>
      <c r="D11" s="83"/>
      <c r="E11" s="83"/>
      <c r="F11" s="338"/>
      <c r="G11" s="230"/>
      <c r="H11" s="186"/>
      <c r="I11" s="186"/>
      <c r="J11" s="186"/>
      <c r="K11" s="186"/>
      <c r="L11" s="186"/>
      <c r="M11" s="186"/>
      <c r="N11" s="186"/>
      <c r="O11" s="186"/>
      <c r="P11" s="186"/>
      <c r="Q11" s="176"/>
    </row>
    <row r="12" spans="1:34" ht="13.5" outlineLevel="1" thickBot="1">
      <c r="A12" s="55" t="s">
        <v>80</v>
      </c>
      <c r="B12" s="82"/>
      <c r="C12" s="83"/>
      <c r="D12" s="83"/>
      <c r="E12" s="83"/>
      <c r="F12" s="339"/>
      <c r="G12" s="230"/>
      <c r="H12" s="186"/>
      <c r="I12" s="186"/>
      <c r="J12" s="186"/>
      <c r="K12" s="186"/>
      <c r="L12" s="186"/>
      <c r="M12" s="186"/>
      <c r="N12" s="186"/>
      <c r="O12" s="186"/>
      <c r="P12" s="186"/>
      <c r="Q12" s="31">
        <f>SUM(F12:P12)</f>
        <v>0</v>
      </c>
    </row>
    <row r="13" spans="1:34" ht="13.5" outlineLevel="1" thickBot="1">
      <c r="A13" s="56"/>
      <c r="B13" s="84"/>
      <c r="C13" s="85"/>
      <c r="D13" s="85"/>
      <c r="E13" s="85"/>
      <c r="F13" s="23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77"/>
      <c r="R13" s="27"/>
    </row>
    <row r="14" spans="1:34" outlineLevel="1">
      <c r="A14" s="57" t="s">
        <v>81</v>
      </c>
      <c r="B14" s="80"/>
      <c r="C14" s="81"/>
      <c r="D14" s="81"/>
      <c r="E14" s="81"/>
      <c r="F14" s="241"/>
      <c r="G14" s="230"/>
      <c r="H14" s="186"/>
      <c r="I14" s="186"/>
      <c r="J14" s="186"/>
      <c r="K14" s="186"/>
      <c r="L14" s="186"/>
      <c r="M14" s="186"/>
      <c r="N14" s="186"/>
      <c r="O14" s="186"/>
      <c r="P14" s="186"/>
      <c r="Q14" s="31">
        <f>SUM(F14:P14)</f>
        <v>0</v>
      </c>
    </row>
    <row r="15" spans="1:34" ht="13.5" outlineLevel="1" thickBot="1">
      <c r="A15" s="58" t="s">
        <v>82</v>
      </c>
      <c r="B15" s="80"/>
      <c r="C15" s="81"/>
      <c r="D15" s="81"/>
      <c r="E15" s="81"/>
      <c r="F15" s="240"/>
      <c r="G15" s="230"/>
      <c r="H15" s="186"/>
      <c r="I15" s="186"/>
      <c r="J15" s="186"/>
      <c r="K15" s="186"/>
      <c r="L15" s="186"/>
      <c r="M15" s="186"/>
      <c r="N15" s="186"/>
      <c r="O15" s="186"/>
      <c r="P15" s="186"/>
      <c r="Q15" s="31">
        <f>SUM(F15:P15)</f>
        <v>0</v>
      </c>
    </row>
    <row r="16" spans="1:34" ht="13.5" outlineLevel="1" thickBot="1">
      <c r="A16" s="59"/>
      <c r="B16" s="86"/>
      <c r="C16" s="87"/>
      <c r="D16" s="87"/>
      <c r="E16" s="87"/>
      <c r="F16" s="238" t="s">
        <v>2</v>
      </c>
      <c r="G16" s="188" t="s">
        <v>2</v>
      </c>
      <c r="H16" s="188" t="s">
        <v>2</v>
      </c>
      <c r="I16" s="188" t="s">
        <v>2</v>
      </c>
      <c r="J16" s="188" t="s">
        <v>2</v>
      </c>
      <c r="K16" s="188" t="s">
        <v>2</v>
      </c>
      <c r="L16" s="188" t="s">
        <v>2</v>
      </c>
      <c r="M16" s="188" t="s">
        <v>2</v>
      </c>
      <c r="N16" s="188" t="s">
        <v>2</v>
      </c>
      <c r="O16" s="188"/>
      <c r="P16" s="188" t="s">
        <v>2</v>
      </c>
      <c r="Q16" s="178" t="s">
        <v>2</v>
      </c>
    </row>
    <row r="17" spans="1:19" ht="13.5" outlineLevel="1" thickBot="1">
      <c r="A17" s="60" t="s">
        <v>83</v>
      </c>
      <c r="B17" s="88"/>
      <c r="C17" s="89"/>
      <c r="D17" s="89"/>
      <c r="E17" s="89"/>
      <c r="F17" s="242"/>
      <c r="G17" s="231"/>
      <c r="H17" s="185"/>
      <c r="I17" s="185"/>
      <c r="J17" s="185"/>
      <c r="K17" s="185"/>
      <c r="L17" s="185"/>
      <c r="M17" s="185"/>
      <c r="N17" s="185"/>
      <c r="O17" s="185"/>
      <c r="P17" s="185"/>
      <c r="Q17" s="31">
        <f>SUM(F17:P17)</f>
        <v>0</v>
      </c>
    </row>
    <row r="18" spans="1:19" ht="13.5" outlineLevel="1" thickBot="1">
      <c r="A18" s="61" t="s">
        <v>84</v>
      </c>
      <c r="B18" s="90"/>
      <c r="C18" s="90"/>
      <c r="D18" s="90"/>
      <c r="E18" s="90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79"/>
      <c r="R18" s="27"/>
      <c r="S18" s="27"/>
    </row>
    <row r="19" spans="1:19" outlineLevel="1">
      <c r="A19" s="62" t="s">
        <v>85</v>
      </c>
      <c r="B19" s="91"/>
      <c r="C19" s="92"/>
      <c r="D19" s="92"/>
      <c r="E19" s="92"/>
      <c r="F19" s="335"/>
      <c r="G19" s="231"/>
      <c r="H19" s="185"/>
      <c r="I19" s="185"/>
      <c r="J19" s="185"/>
      <c r="K19" s="185"/>
      <c r="L19" s="185"/>
      <c r="M19" s="185"/>
      <c r="N19" s="185"/>
      <c r="O19" s="185"/>
      <c r="P19" s="185"/>
      <c r="Q19" s="283"/>
    </row>
    <row r="20" spans="1:19" outlineLevel="1">
      <c r="A20" s="62" t="s">
        <v>86</v>
      </c>
      <c r="B20" s="91"/>
      <c r="C20" s="92"/>
      <c r="D20" s="92"/>
      <c r="E20" s="92"/>
      <c r="F20" s="336"/>
      <c r="G20" s="231"/>
      <c r="H20" s="185"/>
      <c r="I20" s="185"/>
      <c r="J20" s="185"/>
      <c r="K20" s="185"/>
      <c r="L20" s="185"/>
      <c r="M20" s="185"/>
      <c r="N20" s="185"/>
      <c r="O20" s="185"/>
      <c r="P20" s="185"/>
      <c r="Q20" s="180"/>
    </row>
    <row r="21" spans="1:19" outlineLevel="1">
      <c r="A21" s="62" t="s">
        <v>87</v>
      </c>
      <c r="B21" s="91"/>
      <c r="C21" s="92"/>
      <c r="D21" s="92"/>
      <c r="E21" s="92"/>
      <c r="F21" s="336"/>
      <c r="G21" s="231"/>
      <c r="H21" s="185"/>
      <c r="I21" s="185"/>
      <c r="J21" s="185"/>
      <c r="K21" s="185"/>
      <c r="L21" s="185"/>
      <c r="M21" s="185"/>
      <c r="N21" s="185"/>
      <c r="O21" s="185"/>
      <c r="P21" s="185"/>
      <c r="Q21" s="180"/>
    </row>
    <row r="22" spans="1:19" outlineLevel="1">
      <c r="A22" s="62" t="s">
        <v>88</v>
      </c>
      <c r="B22" s="91"/>
      <c r="C22" s="92"/>
      <c r="D22" s="92"/>
      <c r="E22" s="92"/>
      <c r="F22" s="336"/>
      <c r="G22" s="231"/>
      <c r="H22" s="185"/>
      <c r="I22" s="185"/>
      <c r="J22" s="185"/>
      <c r="K22" s="185"/>
      <c r="L22" s="185"/>
      <c r="M22" s="185"/>
      <c r="N22" s="185"/>
      <c r="O22" s="185"/>
      <c r="P22" s="185"/>
      <c r="Q22" s="180"/>
    </row>
    <row r="23" spans="1:19" outlineLevel="1">
      <c r="A23" s="62" t="s">
        <v>89</v>
      </c>
      <c r="B23" s="91"/>
      <c r="C23" s="92"/>
      <c r="D23" s="92"/>
      <c r="E23" s="92"/>
      <c r="F23" s="336"/>
      <c r="G23" s="231"/>
      <c r="H23" s="185"/>
      <c r="I23" s="185"/>
      <c r="J23" s="185"/>
      <c r="K23" s="185"/>
      <c r="L23" s="185"/>
      <c r="M23" s="185"/>
      <c r="N23" s="185"/>
      <c r="O23" s="185"/>
      <c r="P23" s="185"/>
      <c r="Q23" s="180"/>
    </row>
    <row r="24" spans="1:19" outlineLevel="1">
      <c r="A24" s="62" t="s">
        <v>90</v>
      </c>
      <c r="B24" s="91"/>
      <c r="C24" s="92"/>
      <c r="D24" s="92"/>
      <c r="E24" s="92"/>
      <c r="F24" s="336"/>
      <c r="G24" s="231"/>
      <c r="H24" s="185"/>
      <c r="I24" s="185"/>
      <c r="J24" s="185"/>
      <c r="K24" s="185"/>
      <c r="L24" s="185"/>
      <c r="M24" s="185"/>
      <c r="N24" s="185"/>
      <c r="O24" s="185"/>
      <c r="P24" s="185"/>
      <c r="Q24" s="180"/>
    </row>
    <row r="25" spans="1:19" outlineLevel="1">
      <c r="A25" s="62" t="s">
        <v>91</v>
      </c>
      <c r="B25" s="91"/>
      <c r="C25" s="92"/>
      <c r="D25" s="92"/>
      <c r="E25" s="92"/>
      <c r="F25" s="336"/>
      <c r="G25" s="231"/>
      <c r="H25" s="185"/>
      <c r="I25" s="185"/>
      <c r="J25" s="185"/>
      <c r="K25" s="185"/>
      <c r="L25" s="185"/>
      <c r="M25" s="185"/>
      <c r="N25" s="185"/>
      <c r="O25" s="185"/>
      <c r="P25" s="185"/>
      <c r="Q25" s="180"/>
    </row>
    <row r="26" spans="1:19" outlineLevel="1">
      <c r="A26" s="62" t="s">
        <v>92</v>
      </c>
      <c r="B26" s="91"/>
      <c r="C26" s="92"/>
      <c r="D26" s="92"/>
      <c r="E26" s="92"/>
      <c r="F26" s="336"/>
      <c r="G26" s="231"/>
      <c r="H26" s="185"/>
      <c r="I26" s="185"/>
      <c r="J26" s="185"/>
      <c r="K26" s="185"/>
      <c r="L26" s="185"/>
      <c r="M26" s="185"/>
      <c r="N26" s="185"/>
      <c r="O26" s="185"/>
      <c r="P26" s="185"/>
      <c r="Q26" s="180"/>
    </row>
    <row r="27" spans="1:19" outlineLevel="1">
      <c r="A27" s="62" t="s">
        <v>93</v>
      </c>
      <c r="B27" s="91"/>
      <c r="C27" s="92"/>
      <c r="D27" s="92"/>
      <c r="E27" s="92"/>
      <c r="F27" s="336"/>
      <c r="G27" s="231"/>
      <c r="H27" s="185"/>
      <c r="I27" s="185"/>
      <c r="J27" s="185"/>
      <c r="K27" s="185"/>
      <c r="L27" s="185"/>
      <c r="M27" s="185"/>
      <c r="N27" s="185"/>
      <c r="O27" s="185"/>
      <c r="P27" s="185"/>
      <c r="Q27" s="180"/>
    </row>
    <row r="28" spans="1:19" outlineLevel="1">
      <c r="A28" s="62" t="s">
        <v>94</v>
      </c>
      <c r="B28" s="91"/>
      <c r="C28" s="92"/>
      <c r="D28" s="92"/>
      <c r="E28" s="92"/>
      <c r="F28" s="336"/>
      <c r="G28" s="231"/>
      <c r="H28" s="185"/>
      <c r="I28" s="185"/>
      <c r="J28" s="185"/>
      <c r="K28" s="185"/>
      <c r="L28" s="185"/>
      <c r="M28" s="185"/>
      <c r="N28" s="185"/>
      <c r="O28" s="185"/>
      <c r="P28" s="185"/>
      <c r="Q28" s="180"/>
    </row>
    <row r="29" spans="1:19" outlineLevel="1">
      <c r="A29" s="75" t="s">
        <v>95</v>
      </c>
      <c r="B29" s="91"/>
      <c r="C29" s="92"/>
      <c r="D29" s="92"/>
      <c r="E29" s="92"/>
      <c r="F29" s="336"/>
      <c r="G29" s="231"/>
      <c r="H29" s="185"/>
      <c r="I29" s="185"/>
      <c r="J29" s="185"/>
      <c r="K29" s="185"/>
      <c r="L29" s="185"/>
      <c r="M29" s="185"/>
      <c r="N29" s="185"/>
      <c r="O29" s="185"/>
      <c r="P29" s="185"/>
      <c r="Q29" s="180"/>
    </row>
    <row r="30" spans="1:19" ht="13.5" outlineLevel="1" thickBot="1">
      <c r="A30" s="75" t="s">
        <v>95</v>
      </c>
      <c r="B30" s="91"/>
      <c r="C30" s="92"/>
      <c r="D30" s="92"/>
      <c r="E30" s="92"/>
      <c r="F30" s="337"/>
      <c r="G30" s="231"/>
      <c r="H30" s="185"/>
      <c r="I30" s="185"/>
      <c r="J30" s="185"/>
      <c r="K30" s="185"/>
      <c r="L30" s="185"/>
      <c r="M30" s="185"/>
      <c r="N30" s="185"/>
      <c r="O30" s="185"/>
      <c r="P30" s="185"/>
      <c r="Q30" s="181"/>
    </row>
    <row r="31" spans="1:19" ht="13.5" outlineLevel="1" thickBot="1">
      <c r="A31" s="61"/>
      <c r="B31" s="90"/>
      <c r="C31" s="90"/>
      <c r="D31" s="90"/>
      <c r="E31" s="90"/>
      <c r="F31" s="189"/>
      <c r="G31" s="190"/>
      <c r="H31" s="190"/>
      <c r="I31" s="190"/>
      <c r="J31" s="190"/>
      <c r="K31" s="190"/>
      <c r="L31" s="190"/>
      <c r="M31" s="190"/>
      <c r="N31" s="190"/>
      <c r="O31" s="190"/>
      <c r="P31" s="190"/>
      <c r="Q31" s="182"/>
    </row>
    <row r="32" spans="1:19" outlineLevel="1">
      <c r="A32" s="63" t="s">
        <v>96</v>
      </c>
      <c r="B32" s="88"/>
      <c r="C32" s="89"/>
      <c r="D32" s="89"/>
      <c r="E32" s="89"/>
      <c r="F32" s="335"/>
      <c r="G32" s="231"/>
      <c r="H32" s="185"/>
      <c r="I32" s="185"/>
      <c r="J32" s="185"/>
      <c r="K32" s="185"/>
      <c r="L32" s="185"/>
      <c r="M32" s="185"/>
      <c r="N32" s="185"/>
      <c r="O32" s="185"/>
      <c r="P32" s="185"/>
      <c r="Q32" s="31">
        <f>SUM(G32:P32)</f>
        <v>0</v>
      </c>
    </row>
    <row r="33" spans="1:17" ht="13.5" outlineLevel="1" thickBot="1">
      <c r="A33" s="63" t="s">
        <v>97</v>
      </c>
      <c r="B33" s="88"/>
      <c r="C33" s="89"/>
      <c r="D33" s="89"/>
      <c r="E33" s="89"/>
      <c r="F33" s="337"/>
      <c r="G33" s="231"/>
      <c r="H33" s="185"/>
      <c r="I33" s="185"/>
      <c r="J33" s="185"/>
      <c r="K33" s="185"/>
      <c r="L33" s="185"/>
      <c r="M33" s="185"/>
      <c r="N33" s="185"/>
      <c r="O33" s="185"/>
      <c r="P33" s="185"/>
      <c r="Q33" s="31">
        <f>SUM(G33:P33)</f>
        <v>0</v>
      </c>
    </row>
    <row r="34" spans="1:17" ht="13.5" outlineLevel="1" thickBot="1">
      <c r="A34" s="61" t="s">
        <v>98</v>
      </c>
      <c r="B34" s="90"/>
      <c r="C34" s="90"/>
      <c r="D34" s="90"/>
      <c r="E34" s="90"/>
      <c r="F34" s="189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82"/>
    </row>
    <row r="35" spans="1:17" outlineLevel="1">
      <c r="A35" s="62" t="s">
        <v>87</v>
      </c>
      <c r="B35" s="91"/>
      <c r="C35" s="92"/>
      <c r="D35" s="92"/>
      <c r="E35" s="92"/>
      <c r="F35" s="335"/>
      <c r="G35" s="231"/>
      <c r="H35" s="185"/>
      <c r="I35" s="185"/>
      <c r="J35" s="185"/>
      <c r="K35" s="185"/>
      <c r="L35" s="185"/>
      <c r="M35" s="185"/>
      <c r="N35" s="185"/>
      <c r="O35" s="185"/>
      <c r="P35" s="185"/>
      <c r="Q35" s="180"/>
    </row>
    <row r="36" spans="1:17" outlineLevel="1">
      <c r="A36" s="62" t="s">
        <v>88</v>
      </c>
      <c r="B36" s="91"/>
      <c r="C36" s="92"/>
      <c r="D36" s="92"/>
      <c r="E36" s="92"/>
      <c r="F36" s="336"/>
      <c r="G36" s="231"/>
      <c r="H36" s="185"/>
      <c r="I36" s="185"/>
      <c r="J36" s="185"/>
      <c r="K36" s="185"/>
      <c r="L36" s="185"/>
      <c r="M36" s="185"/>
      <c r="N36" s="185"/>
      <c r="O36" s="185"/>
      <c r="P36" s="185"/>
      <c r="Q36" s="180"/>
    </row>
    <row r="37" spans="1:17" outlineLevel="1">
      <c r="A37" s="62" t="s">
        <v>89</v>
      </c>
      <c r="B37" s="91"/>
      <c r="C37" s="92"/>
      <c r="D37" s="92"/>
      <c r="E37" s="92"/>
      <c r="F37" s="336"/>
      <c r="G37" s="231"/>
      <c r="H37" s="185"/>
      <c r="I37" s="185"/>
      <c r="J37" s="185"/>
      <c r="K37" s="185"/>
      <c r="L37" s="185"/>
      <c r="M37" s="185"/>
      <c r="N37" s="185"/>
      <c r="O37" s="185"/>
      <c r="P37" s="185"/>
      <c r="Q37" s="180"/>
    </row>
    <row r="38" spans="1:17" outlineLevel="1">
      <c r="A38" s="62" t="s">
        <v>90</v>
      </c>
      <c r="B38" s="91"/>
      <c r="C38" s="92"/>
      <c r="D38" s="92"/>
      <c r="E38" s="92"/>
      <c r="F38" s="336"/>
      <c r="G38" s="231"/>
      <c r="H38" s="185"/>
      <c r="I38" s="185"/>
      <c r="J38" s="185"/>
      <c r="K38" s="185"/>
      <c r="L38" s="185"/>
      <c r="M38" s="185"/>
      <c r="N38" s="185"/>
      <c r="O38" s="185"/>
      <c r="P38" s="185"/>
      <c r="Q38" s="180"/>
    </row>
    <row r="39" spans="1:17" outlineLevel="1">
      <c r="A39" s="62" t="s">
        <v>91</v>
      </c>
      <c r="B39" s="91"/>
      <c r="C39" s="92"/>
      <c r="D39" s="92"/>
      <c r="E39" s="92"/>
      <c r="F39" s="336"/>
      <c r="G39" s="231"/>
      <c r="H39" s="185"/>
      <c r="I39" s="185"/>
      <c r="J39" s="185"/>
      <c r="K39" s="185"/>
      <c r="L39" s="185"/>
      <c r="M39" s="185"/>
      <c r="N39" s="185"/>
      <c r="O39" s="185"/>
      <c r="P39" s="185"/>
      <c r="Q39" s="180"/>
    </row>
    <row r="40" spans="1:17" outlineLevel="1">
      <c r="A40" s="62" t="s">
        <v>92</v>
      </c>
      <c r="B40" s="91"/>
      <c r="C40" s="92"/>
      <c r="D40" s="92"/>
      <c r="E40" s="92"/>
      <c r="F40" s="336"/>
      <c r="G40" s="231"/>
      <c r="H40" s="185"/>
      <c r="I40" s="185"/>
      <c r="J40" s="185"/>
      <c r="K40" s="185"/>
      <c r="L40" s="185"/>
      <c r="M40" s="185"/>
      <c r="N40" s="185"/>
      <c r="O40" s="185"/>
      <c r="P40" s="185"/>
      <c r="Q40" s="180"/>
    </row>
    <row r="41" spans="1:17" outlineLevel="1">
      <c r="A41" s="62" t="s">
        <v>93</v>
      </c>
      <c r="B41" s="91"/>
      <c r="C41" s="92"/>
      <c r="D41" s="92"/>
      <c r="E41" s="92"/>
      <c r="F41" s="336"/>
      <c r="G41" s="231"/>
      <c r="H41" s="185"/>
      <c r="I41" s="185"/>
      <c r="J41" s="185"/>
      <c r="K41" s="185"/>
      <c r="L41" s="185"/>
      <c r="M41" s="185"/>
      <c r="N41" s="185"/>
      <c r="O41" s="185"/>
      <c r="P41" s="185"/>
      <c r="Q41" s="180"/>
    </row>
    <row r="42" spans="1:17" outlineLevel="1">
      <c r="A42" s="62" t="s">
        <v>94</v>
      </c>
      <c r="B42" s="91"/>
      <c r="C42" s="92"/>
      <c r="D42" s="92"/>
      <c r="E42" s="92"/>
      <c r="F42" s="336"/>
      <c r="G42" s="231"/>
      <c r="H42" s="185"/>
      <c r="I42" s="185"/>
      <c r="J42" s="185"/>
      <c r="K42" s="185"/>
      <c r="L42" s="185"/>
      <c r="M42" s="185"/>
      <c r="N42" s="185"/>
      <c r="O42" s="185"/>
      <c r="P42" s="185"/>
      <c r="Q42" s="180"/>
    </row>
    <row r="43" spans="1:17" outlineLevel="1">
      <c r="A43" s="64" t="s">
        <v>99</v>
      </c>
      <c r="B43" s="91"/>
      <c r="C43" s="92"/>
      <c r="D43" s="92"/>
      <c r="E43" s="92"/>
      <c r="F43" s="336"/>
      <c r="G43" s="231"/>
      <c r="H43" s="185"/>
      <c r="I43" s="185"/>
      <c r="J43" s="185"/>
      <c r="K43" s="185"/>
      <c r="L43" s="185"/>
      <c r="M43" s="185"/>
      <c r="N43" s="185"/>
      <c r="O43" s="185"/>
      <c r="P43" s="185"/>
      <c r="Q43" s="180"/>
    </row>
    <row r="44" spans="1:17" outlineLevel="1">
      <c r="A44" s="75" t="s">
        <v>95</v>
      </c>
      <c r="B44" s="91"/>
      <c r="C44" s="92"/>
      <c r="D44" s="92"/>
      <c r="E44" s="92"/>
      <c r="F44" s="336"/>
      <c r="G44" s="231"/>
      <c r="H44" s="185"/>
      <c r="I44" s="185"/>
      <c r="J44" s="185"/>
      <c r="K44" s="185"/>
      <c r="L44" s="185"/>
      <c r="M44" s="185"/>
      <c r="N44" s="185"/>
      <c r="O44" s="185"/>
      <c r="P44" s="185"/>
      <c r="Q44" s="180"/>
    </row>
    <row r="45" spans="1:17" ht="13.5" outlineLevel="1" thickBot="1">
      <c r="A45" s="75" t="s">
        <v>95</v>
      </c>
      <c r="B45" s="91"/>
      <c r="C45" s="92"/>
      <c r="D45" s="92"/>
      <c r="E45" s="92"/>
      <c r="F45" s="337"/>
      <c r="G45" s="232"/>
      <c r="H45" s="191"/>
      <c r="I45" s="191"/>
      <c r="J45" s="191"/>
      <c r="K45" s="191"/>
      <c r="L45" s="191"/>
      <c r="M45" s="191"/>
      <c r="N45" s="191"/>
      <c r="O45" s="191"/>
      <c r="P45" s="191"/>
      <c r="Q45" s="180"/>
    </row>
    <row r="46" spans="1:17" outlineLevel="1">
      <c r="A46" s="61"/>
      <c r="B46" s="90"/>
      <c r="C46" s="90"/>
      <c r="D46" s="90"/>
      <c r="E46" s="90"/>
      <c r="F46" s="179"/>
      <c r="G46" s="183"/>
      <c r="H46" s="183"/>
      <c r="I46" s="183"/>
      <c r="J46" s="183"/>
      <c r="K46" s="183"/>
      <c r="L46" s="183"/>
      <c r="M46" s="183"/>
      <c r="N46" s="183"/>
      <c r="O46" s="183"/>
      <c r="P46" s="183"/>
      <c r="Q46" s="183"/>
    </row>
    <row r="47" spans="1:17" ht="13.5" outlineLevel="1" thickBot="1">
      <c r="A47" s="63" t="s">
        <v>100</v>
      </c>
      <c r="B47" s="89"/>
      <c r="C47" s="89"/>
      <c r="D47" s="89"/>
      <c r="E47" s="90"/>
      <c r="F47" s="179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</row>
    <row r="48" spans="1:17" outlineLevel="1">
      <c r="A48" s="65" t="s">
        <v>101</v>
      </c>
      <c r="B48" s="93"/>
      <c r="C48" s="90"/>
      <c r="D48" s="90"/>
      <c r="E48" s="90"/>
      <c r="F48" s="243"/>
      <c r="G48" s="231"/>
      <c r="H48" s="185"/>
      <c r="I48" s="185"/>
      <c r="J48" s="185"/>
      <c r="K48" s="185"/>
      <c r="L48" s="185"/>
      <c r="M48" s="185"/>
      <c r="N48" s="185"/>
      <c r="O48" s="185"/>
      <c r="P48" s="185"/>
      <c r="Q48" s="31">
        <f t="shared" ref="Q48:Q55" si="0">SUM(F48:P48)</f>
        <v>0</v>
      </c>
    </row>
    <row r="49" spans="1:17" outlineLevel="1">
      <c r="A49" s="65" t="s">
        <v>102</v>
      </c>
      <c r="B49" s="93"/>
      <c r="C49" s="90"/>
      <c r="D49" s="90"/>
      <c r="E49" s="90"/>
      <c r="F49" s="244"/>
      <c r="G49" s="231"/>
      <c r="H49" s="185"/>
      <c r="I49" s="185"/>
      <c r="J49" s="185"/>
      <c r="K49" s="185"/>
      <c r="L49" s="185"/>
      <c r="M49" s="185"/>
      <c r="N49" s="185"/>
      <c r="O49" s="185"/>
      <c r="P49" s="185"/>
      <c r="Q49" s="31">
        <f t="shared" si="0"/>
        <v>0</v>
      </c>
    </row>
    <row r="50" spans="1:17" outlineLevel="1">
      <c r="A50" s="65" t="s">
        <v>103</v>
      </c>
      <c r="B50" s="93"/>
      <c r="C50" s="90"/>
      <c r="D50" s="90"/>
      <c r="E50" s="90"/>
      <c r="F50" s="244"/>
      <c r="G50" s="231"/>
      <c r="H50" s="185"/>
      <c r="I50" s="185"/>
      <c r="J50" s="185"/>
      <c r="K50" s="185"/>
      <c r="L50" s="185"/>
      <c r="M50" s="185"/>
      <c r="N50" s="185"/>
      <c r="O50" s="185"/>
      <c r="P50" s="185"/>
      <c r="Q50" s="31">
        <f t="shared" si="0"/>
        <v>0</v>
      </c>
    </row>
    <row r="51" spans="1:17" outlineLevel="1">
      <c r="A51" s="65" t="s">
        <v>104</v>
      </c>
      <c r="B51" s="93"/>
      <c r="C51" s="90"/>
      <c r="D51" s="90"/>
      <c r="E51" s="90"/>
      <c r="F51" s="244"/>
      <c r="G51" s="231"/>
      <c r="H51" s="185"/>
      <c r="I51" s="185"/>
      <c r="J51" s="185"/>
      <c r="K51" s="185"/>
      <c r="L51" s="185"/>
      <c r="M51" s="185"/>
      <c r="N51" s="185"/>
      <c r="O51" s="185"/>
      <c r="P51" s="185"/>
      <c r="Q51" s="31">
        <f t="shared" si="0"/>
        <v>0</v>
      </c>
    </row>
    <row r="52" spans="1:17" outlineLevel="1">
      <c r="A52" s="75" t="s">
        <v>105</v>
      </c>
      <c r="B52" s="91"/>
      <c r="C52" s="92"/>
      <c r="D52" s="92"/>
      <c r="E52" s="92"/>
      <c r="F52" s="244"/>
      <c r="G52" s="231"/>
      <c r="H52" s="185"/>
      <c r="I52" s="185"/>
      <c r="J52" s="185"/>
      <c r="K52" s="185"/>
      <c r="L52" s="185"/>
      <c r="M52" s="185"/>
      <c r="N52" s="185"/>
      <c r="O52" s="185"/>
      <c r="P52" s="185"/>
      <c r="Q52" s="31">
        <f t="shared" si="0"/>
        <v>0</v>
      </c>
    </row>
    <row r="53" spans="1:17" outlineLevel="1">
      <c r="A53" s="75" t="s">
        <v>105</v>
      </c>
      <c r="B53" s="91"/>
      <c r="C53" s="92"/>
      <c r="D53" s="92"/>
      <c r="E53" s="92"/>
      <c r="F53" s="244"/>
      <c r="G53" s="231"/>
      <c r="H53" s="185"/>
      <c r="I53" s="185"/>
      <c r="J53" s="185"/>
      <c r="K53" s="185"/>
      <c r="L53" s="185"/>
      <c r="M53" s="185"/>
      <c r="N53" s="185"/>
      <c r="O53" s="185"/>
      <c r="P53" s="185"/>
      <c r="Q53" s="31">
        <f t="shared" si="0"/>
        <v>0</v>
      </c>
    </row>
    <row r="54" spans="1:17" outlineLevel="1">
      <c r="A54" s="75" t="s">
        <v>105</v>
      </c>
      <c r="B54" s="91"/>
      <c r="C54" s="92"/>
      <c r="D54" s="92"/>
      <c r="E54" s="92"/>
      <c r="F54" s="244"/>
      <c r="G54" s="231"/>
      <c r="H54" s="185"/>
      <c r="I54" s="185"/>
      <c r="J54" s="185"/>
      <c r="K54" s="185"/>
      <c r="L54" s="185"/>
      <c r="M54" s="185"/>
      <c r="N54" s="185"/>
      <c r="O54" s="185"/>
      <c r="P54" s="185"/>
      <c r="Q54" s="31">
        <f t="shared" si="0"/>
        <v>0</v>
      </c>
    </row>
    <row r="55" spans="1:17" outlineLevel="1">
      <c r="A55" s="75" t="s">
        <v>105</v>
      </c>
      <c r="B55" s="91"/>
      <c r="C55" s="92"/>
      <c r="D55" s="92"/>
      <c r="E55" s="92"/>
      <c r="F55" s="244"/>
      <c r="G55" s="231"/>
      <c r="H55" s="185"/>
      <c r="I55" s="185"/>
      <c r="J55" s="185"/>
      <c r="K55" s="185"/>
      <c r="L55" s="185"/>
      <c r="M55" s="185"/>
      <c r="N55" s="185"/>
      <c r="O55" s="185"/>
      <c r="P55" s="185"/>
      <c r="Q55" s="31">
        <f t="shared" si="0"/>
        <v>0</v>
      </c>
    </row>
    <row r="56" spans="1:17" ht="13.5" outlineLevel="1" thickBot="1">
      <c r="A56" s="66" t="s">
        <v>106</v>
      </c>
      <c r="B56" s="80"/>
      <c r="C56" s="81"/>
      <c r="D56" s="81"/>
      <c r="E56" s="81"/>
      <c r="F56" s="245">
        <f>F17+SUM(F32:F33)+SUM(F48:F55)</f>
        <v>0</v>
      </c>
      <c r="G56" s="233">
        <f t="shared" ref="G56:M56" si="1">G17+SUM(G32:G33)+SUM(G48:G55)</f>
        <v>0</v>
      </c>
      <c r="H56" s="171">
        <f t="shared" si="1"/>
        <v>0</v>
      </c>
      <c r="I56" s="171">
        <f t="shared" si="1"/>
        <v>0</v>
      </c>
      <c r="J56" s="171">
        <f t="shared" si="1"/>
        <v>0</v>
      </c>
      <c r="K56" s="171">
        <f t="shared" si="1"/>
        <v>0</v>
      </c>
      <c r="L56" s="171">
        <f t="shared" si="1"/>
        <v>0</v>
      </c>
      <c r="M56" s="171">
        <f t="shared" si="1"/>
        <v>0</v>
      </c>
      <c r="N56" s="171">
        <f>N17+SUM(N32:N33)+SUM(N48:N55)</f>
        <v>0</v>
      </c>
      <c r="O56" s="171">
        <f>O17+SUM(O32:O33)+SUM(O48:O55)</f>
        <v>0</v>
      </c>
      <c r="P56" s="171">
        <f>P17+SUM(P32:P33)+SUM(P48:P55)</f>
        <v>0</v>
      </c>
      <c r="Q56" s="171">
        <f>Q17+SUM(Q32:Q33)+SUM(Q48:Q55)</f>
        <v>0</v>
      </c>
    </row>
    <row r="57" spans="1:17" ht="14.25" outlineLevel="1">
      <c r="A57" s="67"/>
      <c r="B57" s="94"/>
      <c r="C57" s="95"/>
      <c r="D57" s="95"/>
      <c r="E57" s="90"/>
      <c r="F57" s="179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</row>
    <row r="58" spans="1:17" ht="13.5" outlineLevel="1" thickBot="1">
      <c r="A58" s="68" t="s">
        <v>107</v>
      </c>
      <c r="B58" s="96"/>
      <c r="C58" s="97"/>
      <c r="D58" s="97"/>
      <c r="E58" s="90"/>
      <c r="F58" s="179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</row>
    <row r="59" spans="1:17" outlineLevel="1">
      <c r="A59" s="76" t="s">
        <v>108</v>
      </c>
      <c r="B59" s="98"/>
      <c r="C59" s="99"/>
      <c r="D59" s="99"/>
      <c r="E59" s="99"/>
      <c r="F59" s="246"/>
      <c r="G59" s="234"/>
      <c r="H59" s="184"/>
      <c r="I59" s="184"/>
      <c r="J59" s="184"/>
      <c r="K59" s="184"/>
      <c r="L59" s="184"/>
      <c r="M59" s="184"/>
      <c r="N59" s="184"/>
      <c r="O59" s="184"/>
      <c r="P59" s="184"/>
      <c r="Q59" s="31">
        <f>SUM(F59:P59)</f>
        <v>0</v>
      </c>
    </row>
    <row r="60" spans="1:17" outlineLevel="1">
      <c r="A60" s="76" t="s">
        <v>109</v>
      </c>
      <c r="B60" s="98"/>
      <c r="C60" s="99"/>
      <c r="D60" s="99"/>
      <c r="E60" s="99"/>
      <c r="F60" s="247"/>
      <c r="G60" s="234"/>
      <c r="H60" s="184"/>
      <c r="I60" s="184"/>
      <c r="J60" s="184"/>
      <c r="K60" s="184"/>
      <c r="L60" s="184"/>
      <c r="M60" s="184"/>
      <c r="N60" s="184"/>
      <c r="O60" s="184"/>
      <c r="P60" s="184"/>
      <c r="Q60" s="31">
        <f t="shared" ref="Q60:Q67" si="2">SUM(F60:P60)</f>
        <v>0</v>
      </c>
    </row>
    <row r="61" spans="1:17" outlineLevel="1">
      <c r="A61" s="76" t="s">
        <v>110</v>
      </c>
      <c r="B61" s="98"/>
      <c r="C61" s="99"/>
      <c r="D61" s="99"/>
      <c r="E61" s="99"/>
      <c r="F61" s="247"/>
      <c r="G61" s="234"/>
      <c r="H61" s="184"/>
      <c r="I61" s="184"/>
      <c r="J61" s="184"/>
      <c r="K61" s="184"/>
      <c r="L61" s="184"/>
      <c r="M61" s="184"/>
      <c r="N61" s="184"/>
      <c r="O61" s="184"/>
      <c r="P61" s="184"/>
      <c r="Q61" s="31">
        <f t="shared" si="2"/>
        <v>0</v>
      </c>
    </row>
    <row r="62" spans="1:17" outlineLevel="1">
      <c r="A62" s="69" t="s">
        <v>111</v>
      </c>
      <c r="B62" s="98"/>
      <c r="C62" s="99"/>
      <c r="D62" s="99"/>
      <c r="E62" s="99"/>
      <c r="F62" s="247"/>
      <c r="G62" s="234"/>
      <c r="H62" s="184"/>
      <c r="I62" s="184"/>
      <c r="J62" s="184"/>
      <c r="K62" s="184"/>
      <c r="L62" s="184"/>
      <c r="M62" s="184"/>
      <c r="N62" s="184"/>
      <c r="O62" s="184"/>
      <c r="P62" s="184"/>
      <c r="Q62" s="31">
        <f t="shared" si="2"/>
        <v>0</v>
      </c>
    </row>
    <row r="63" spans="1:17" outlineLevel="1">
      <c r="A63" s="69" t="s">
        <v>112</v>
      </c>
      <c r="B63" s="98"/>
      <c r="C63" s="99"/>
      <c r="D63" s="99"/>
      <c r="E63" s="99"/>
      <c r="F63" s="247"/>
      <c r="G63" s="234"/>
      <c r="H63" s="184"/>
      <c r="I63" s="184"/>
      <c r="J63" s="184"/>
      <c r="K63" s="184"/>
      <c r="L63" s="184"/>
      <c r="M63" s="184"/>
      <c r="N63" s="184"/>
      <c r="O63" s="184"/>
      <c r="P63" s="184"/>
      <c r="Q63" s="31">
        <f t="shared" si="2"/>
        <v>0</v>
      </c>
    </row>
    <row r="64" spans="1:17" outlineLevel="1">
      <c r="A64" s="77" t="s">
        <v>113</v>
      </c>
      <c r="B64" s="100"/>
      <c r="C64" s="101"/>
      <c r="D64" s="101"/>
      <c r="E64" s="101"/>
      <c r="F64" s="247"/>
      <c r="G64" s="234"/>
      <c r="H64" s="184"/>
      <c r="I64" s="184"/>
      <c r="J64" s="184"/>
      <c r="K64" s="184"/>
      <c r="L64" s="184"/>
      <c r="M64" s="184"/>
      <c r="N64" s="184"/>
      <c r="O64" s="184"/>
      <c r="P64" s="184"/>
      <c r="Q64" s="31">
        <f t="shared" si="2"/>
        <v>0</v>
      </c>
    </row>
    <row r="65" spans="1:19" outlineLevel="1">
      <c r="A65" s="77" t="s">
        <v>114</v>
      </c>
      <c r="B65" s="100"/>
      <c r="C65" s="101"/>
      <c r="D65" s="101"/>
      <c r="E65" s="101"/>
      <c r="F65" s="247"/>
      <c r="G65" s="234"/>
      <c r="H65" s="184"/>
      <c r="I65" s="184"/>
      <c r="J65" s="184"/>
      <c r="K65" s="184"/>
      <c r="L65" s="184"/>
      <c r="M65" s="184"/>
      <c r="N65" s="184"/>
      <c r="O65" s="184"/>
      <c r="P65" s="184"/>
      <c r="Q65" s="31">
        <f t="shared" si="2"/>
        <v>0</v>
      </c>
    </row>
    <row r="66" spans="1:19" outlineLevel="1">
      <c r="A66" s="77" t="s">
        <v>115</v>
      </c>
      <c r="B66" s="100"/>
      <c r="C66" s="101"/>
      <c r="D66" s="101"/>
      <c r="E66" s="101"/>
      <c r="F66" s="247"/>
      <c r="G66" s="234"/>
      <c r="H66" s="184"/>
      <c r="I66" s="184"/>
      <c r="J66" s="184"/>
      <c r="K66" s="184"/>
      <c r="L66" s="184"/>
      <c r="M66" s="184"/>
      <c r="N66" s="184"/>
      <c r="O66" s="184"/>
      <c r="P66" s="184"/>
      <c r="Q66" s="31">
        <f>SUM(F66:P66)</f>
        <v>0</v>
      </c>
    </row>
    <row r="67" spans="1:19" outlineLevel="1">
      <c r="A67" s="70" t="s">
        <v>116</v>
      </c>
      <c r="B67" s="100"/>
      <c r="C67" s="101"/>
      <c r="D67" s="101"/>
      <c r="E67" s="101"/>
      <c r="F67" s="247"/>
      <c r="G67" s="234"/>
      <c r="H67" s="184"/>
      <c r="I67" s="184"/>
      <c r="J67" s="184"/>
      <c r="K67" s="184"/>
      <c r="L67" s="184"/>
      <c r="M67" s="184"/>
      <c r="N67" s="184"/>
      <c r="O67" s="184"/>
      <c r="P67" s="184"/>
      <c r="Q67" s="31">
        <f t="shared" si="2"/>
        <v>0</v>
      </c>
    </row>
    <row r="68" spans="1:19" outlineLevel="1">
      <c r="A68" s="71" t="s">
        <v>117</v>
      </c>
      <c r="B68" s="98"/>
      <c r="C68" s="99"/>
      <c r="D68" s="99"/>
      <c r="E68" s="99"/>
      <c r="F68" s="247"/>
      <c r="G68" s="234"/>
      <c r="H68" s="184"/>
      <c r="I68" s="184"/>
      <c r="J68" s="184"/>
      <c r="K68" s="184"/>
      <c r="L68" s="184"/>
      <c r="M68" s="184"/>
      <c r="N68" s="184"/>
      <c r="O68" s="184"/>
      <c r="P68" s="184"/>
      <c r="Q68" s="31">
        <f>SUM(F68:P68)</f>
        <v>0</v>
      </c>
    </row>
    <row r="69" spans="1:19" ht="13.5" outlineLevel="1" thickBot="1">
      <c r="A69" s="72" t="s">
        <v>118</v>
      </c>
      <c r="B69" s="96"/>
      <c r="C69" s="97"/>
      <c r="D69" s="97"/>
      <c r="E69" s="97"/>
      <c r="F69" s="248">
        <f>SUM(F59:F63)+F68</f>
        <v>0</v>
      </c>
      <c r="G69" s="235">
        <f t="shared" ref="G69:P69" si="3">SUM(G59:G63)+G68</f>
        <v>0</v>
      </c>
      <c r="H69" s="172">
        <f t="shared" si="3"/>
        <v>0</v>
      </c>
      <c r="I69" s="172">
        <f t="shared" si="3"/>
        <v>0</v>
      </c>
      <c r="J69" s="172">
        <f t="shared" si="3"/>
        <v>0</v>
      </c>
      <c r="K69" s="172">
        <f t="shared" si="3"/>
        <v>0</v>
      </c>
      <c r="L69" s="172">
        <f t="shared" si="3"/>
        <v>0</v>
      </c>
      <c r="M69" s="172">
        <f t="shared" si="3"/>
        <v>0</v>
      </c>
      <c r="N69" s="172">
        <f t="shared" si="3"/>
        <v>0</v>
      </c>
      <c r="O69" s="172">
        <f>SUM(O59:O63)+O68</f>
        <v>0</v>
      </c>
      <c r="P69" s="172">
        <f t="shared" si="3"/>
        <v>0</v>
      </c>
      <c r="Q69" s="31">
        <f>SUM(Q59:Q63)+Q68</f>
        <v>0</v>
      </c>
    </row>
    <row r="70" spans="1:19" s="26" customFormat="1" ht="14.25" outlineLevel="1" thickTop="1" thickBot="1">
      <c r="A70" s="97"/>
      <c r="B70" s="97"/>
      <c r="C70" s="97"/>
      <c r="D70" s="97"/>
      <c r="E70" s="97"/>
      <c r="F70" s="114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6"/>
    </row>
    <row r="71" spans="1:19" ht="15" outlineLevel="1" thickBot="1">
      <c r="A71" s="217" t="s">
        <v>194</v>
      </c>
      <c r="B71" s="95"/>
      <c r="C71" s="95"/>
      <c r="D71" s="95"/>
      <c r="E71" s="95"/>
      <c r="F71" s="249" t="str">
        <f>IF(ABS(F56-F69&lt;0.01),"OK","Error")</f>
        <v>OK</v>
      </c>
      <c r="G71" s="236" t="str">
        <f t="shared" ref="G71:Q71" si="4">IF(ABS(G56-G69&lt;0.01),"OK","Error")</f>
        <v>OK</v>
      </c>
      <c r="H71" s="208" t="str">
        <f>IF(ABS(H56-H69&lt;0.01),"OK","Error")</f>
        <v>OK</v>
      </c>
      <c r="I71" s="208" t="str">
        <f t="shared" si="4"/>
        <v>OK</v>
      </c>
      <c r="J71" s="208" t="str">
        <f t="shared" si="4"/>
        <v>OK</v>
      </c>
      <c r="K71" s="208" t="str">
        <f t="shared" si="4"/>
        <v>OK</v>
      </c>
      <c r="L71" s="208" t="str">
        <f t="shared" si="4"/>
        <v>OK</v>
      </c>
      <c r="M71" s="208" t="str">
        <f>IF(ABS(M56-M69&lt;0.01),"OK","Error")</f>
        <v>OK</v>
      </c>
      <c r="N71" s="208" t="str">
        <f t="shared" si="4"/>
        <v>OK</v>
      </c>
      <c r="O71" s="208" t="str">
        <f t="shared" si="4"/>
        <v>OK</v>
      </c>
      <c r="P71" s="208" t="str">
        <f t="shared" si="4"/>
        <v>OK</v>
      </c>
      <c r="Q71" s="208" t="str">
        <f t="shared" si="4"/>
        <v>OK</v>
      </c>
    </row>
    <row r="72" spans="1:19" ht="15">
      <c r="A72" s="21"/>
      <c r="B72" s="52"/>
      <c r="C72" s="52"/>
      <c r="D72" s="52"/>
      <c r="E72" s="52"/>
    </row>
    <row r="73" spans="1:19" ht="15">
      <c r="A73" s="21"/>
      <c r="B73" s="52"/>
      <c r="C73" s="52"/>
      <c r="D73" s="52"/>
      <c r="E73" s="52"/>
    </row>
    <row r="74" spans="1:19" ht="18.75" thickBot="1">
      <c r="A74" s="495">
        <v>2011</v>
      </c>
      <c r="B74" s="498"/>
      <c r="C74" s="498"/>
      <c r="D74" s="498"/>
      <c r="E74" s="498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500"/>
      <c r="S74" s="500"/>
    </row>
    <row r="75" spans="1:19" ht="38.25" outlineLevel="1">
      <c r="A75" s="261"/>
      <c r="B75" s="227"/>
      <c r="C75" s="227"/>
      <c r="D75" s="227"/>
      <c r="E75" s="227"/>
      <c r="F75" s="239" t="s">
        <v>227</v>
      </c>
      <c r="G75" s="540" t="s">
        <v>73</v>
      </c>
      <c r="H75" s="540"/>
      <c r="I75" s="540"/>
      <c r="J75" s="540"/>
      <c r="K75" s="540"/>
      <c r="L75" s="540"/>
      <c r="M75" s="540"/>
      <c r="N75" s="540"/>
      <c r="O75" s="540"/>
      <c r="P75" s="541"/>
      <c r="Q75" s="228"/>
    </row>
    <row r="76" spans="1:19" ht="14.25" outlineLevel="1">
      <c r="A76" s="53" t="s">
        <v>74</v>
      </c>
      <c r="B76" s="78"/>
      <c r="C76" s="79"/>
      <c r="D76" s="79"/>
      <c r="E76" s="79"/>
      <c r="F76" s="338"/>
      <c r="G76" s="230"/>
      <c r="H76" s="186"/>
      <c r="I76" s="186"/>
      <c r="J76" s="186"/>
      <c r="K76" s="186"/>
      <c r="L76" s="186"/>
      <c r="M76" s="186"/>
      <c r="N76" s="186"/>
      <c r="O76" s="186"/>
      <c r="P76" s="186"/>
      <c r="Q76" s="173" t="s">
        <v>1</v>
      </c>
    </row>
    <row r="77" spans="1:19" outlineLevel="1">
      <c r="A77" s="54" t="s">
        <v>75</v>
      </c>
      <c r="B77" s="80"/>
      <c r="C77" s="81"/>
      <c r="D77" s="81"/>
      <c r="E77" s="81"/>
      <c r="F77" s="338"/>
      <c r="G77" s="230"/>
      <c r="H77" s="186"/>
      <c r="I77" s="186"/>
      <c r="J77" s="186"/>
      <c r="K77" s="186"/>
      <c r="L77" s="186"/>
      <c r="M77" s="186"/>
      <c r="N77" s="186"/>
      <c r="O77" s="186"/>
      <c r="P77" s="186"/>
      <c r="Q77" s="174"/>
    </row>
    <row r="78" spans="1:19" outlineLevel="1">
      <c r="A78" s="54" t="s">
        <v>76</v>
      </c>
      <c r="B78" s="80"/>
      <c r="C78" s="81"/>
      <c r="D78" s="81"/>
      <c r="E78" s="81"/>
      <c r="F78" s="338"/>
      <c r="G78" s="230"/>
      <c r="H78" s="186"/>
      <c r="I78" s="186"/>
      <c r="J78" s="186"/>
      <c r="K78" s="186"/>
      <c r="L78" s="186"/>
      <c r="M78" s="186"/>
      <c r="N78" s="186"/>
      <c r="O78" s="186"/>
      <c r="P78" s="186"/>
      <c r="Q78" s="175"/>
    </row>
    <row r="79" spans="1:19" outlineLevel="1">
      <c r="A79" s="55" t="s">
        <v>77</v>
      </c>
      <c r="B79" s="82"/>
      <c r="C79" s="83"/>
      <c r="D79" s="83"/>
      <c r="E79" s="83"/>
      <c r="F79" s="338"/>
      <c r="G79" s="230"/>
      <c r="H79" s="186"/>
      <c r="I79" s="186"/>
      <c r="J79" s="186"/>
      <c r="K79" s="186"/>
      <c r="L79" s="186"/>
      <c r="M79" s="186"/>
      <c r="N79" s="186"/>
      <c r="O79" s="186"/>
      <c r="P79" s="186"/>
      <c r="Q79" s="175"/>
    </row>
    <row r="80" spans="1:19" outlineLevel="1">
      <c r="A80" s="54" t="s">
        <v>78</v>
      </c>
      <c r="B80" s="80"/>
      <c r="C80" s="81"/>
      <c r="D80" s="81"/>
      <c r="E80" s="81"/>
      <c r="F80" s="338"/>
      <c r="G80" s="230"/>
      <c r="H80" s="186"/>
      <c r="I80" s="186"/>
      <c r="J80" s="186"/>
      <c r="K80" s="186"/>
      <c r="L80" s="186"/>
      <c r="M80" s="186"/>
      <c r="N80" s="186"/>
      <c r="O80" s="186"/>
      <c r="P80" s="186"/>
      <c r="Q80" s="175"/>
    </row>
    <row r="81" spans="1:17" outlineLevel="1">
      <c r="A81" s="55" t="s">
        <v>79</v>
      </c>
      <c r="B81" s="82"/>
      <c r="C81" s="83"/>
      <c r="D81" s="83"/>
      <c r="E81" s="83"/>
      <c r="F81" s="338"/>
      <c r="G81" s="230"/>
      <c r="H81" s="186"/>
      <c r="I81" s="186"/>
      <c r="J81" s="186"/>
      <c r="K81" s="186"/>
      <c r="L81" s="186"/>
      <c r="M81" s="186"/>
      <c r="N81" s="186"/>
      <c r="O81" s="186"/>
      <c r="P81" s="186"/>
      <c r="Q81" s="176"/>
    </row>
    <row r="82" spans="1:17" ht="13.5" outlineLevel="1" thickBot="1">
      <c r="A82" s="55" t="s">
        <v>80</v>
      </c>
      <c r="B82" s="82"/>
      <c r="C82" s="83"/>
      <c r="D82" s="83"/>
      <c r="E82" s="83"/>
      <c r="F82" s="339"/>
      <c r="G82" s="230"/>
      <c r="H82" s="186"/>
      <c r="I82" s="186"/>
      <c r="J82" s="186"/>
      <c r="K82" s="186"/>
      <c r="L82" s="186"/>
      <c r="M82" s="186"/>
      <c r="N82" s="186"/>
      <c r="O82" s="186"/>
      <c r="P82" s="186"/>
      <c r="Q82" s="31">
        <f>SUM(F82:P82)</f>
        <v>0</v>
      </c>
    </row>
    <row r="83" spans="1:17" ht="13.5" outlineLevel="1" thickBot="1">
      <c r="A83" s="56"/>
      <c r="B83" s="84"/>
      <c r="C83" s="85"/>
      <c r="D83" s="85"/>
      <c r="E83" s="85"/>
      <c r="F83" s="23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77"/>
    </row>
    <row r="84" spans="1:17" outlineLevel="1">
      <c r="A84" s="57" t="s">
        <v>81</v>
      </c>
      <c r="B84" s="80"/>
      <c r="C84" s="81"/>
      <c r="D84" s="81"/>
      <c r="E84" s="81"/>
      <c r="F84" s="241"/>
      <c r="G84" s="230"/>
      <c r="H84" s="186"/>
      <c r="I84" s="186"/>
      <c r="J84" s="186"/>
      <c r="K84" s="186"/>
      <c r="L84" s="186"/>
      <c r="M84" s="186"/>
      <c r="N84" s="186"/>
      <c r="O84" s="186"/>
      <c r="P84" s="186"/>
      <c r="Q84" s="31">
        <f>SUM(F84:P84)</f>
        <v>0</v>
      </c>
    </row>
    <row r="85" spans="1:17" ht="13.5" outlineLevel="1" thickBot="1">
      <c r="A85" s="58" t="s">
        <v>82</v>
      </c>
      <c r="B85" s="80"/>
      <c r="C85" s="81"/>
      <c r="D85" s="81"/>
      <c r="E85" s="81"/>
      <c r="F85" s="240"/>
      <c r="G85" s="230"/>
      <c r="H85" s="186"/>
      <c r="I85" s="186"/>
      <c r="J85" s="186"/>
      <c r="K85" s="186"/>
      <c r="L85" s="186"/>
      <c r="M85" s="186"/>
      <c r="N85" s="186"/>
      <c r="O85" s="186"/>
      <c r="P85" s="186"/>
      <c r="Q85" s="31">
        <f>SUM(F85:P85)</f>
        <v>0</v>
      </c>
    </row>
    <row r="86" spans="1:17" ht="13.5" outlineLevel="1" thickBot="1">
      <c r="A86" s="59"/>
      <c r="B86" s="86"/>
      <c r="C86" s="87"/>
      <c r="D86" s="87"/>
      <c r="E86" s="87"/>
      <c r="F86" s="238" t="s">
        <v>2</v>
      </c>
      <c r="G86" s="188" t="s">
        <v>2</v>
      </c>
      <c r="H86" s="188" t="s">
        <v>2</v>
      </c>
      <c r="I86" s="188" t="s">
        <v>2</v>
      </c>
      <c r="J86" s="188" t="s">
        <v>2</v>
      </c>
      <c r="K86" s="188" t="s">
        <v>2</v>
      </c>
      <c r="L86" s="188" t="s">
        <v>2</v>
      </c>
      <c r="M86" s="188" t="s">
        <v>2</v>
      </c>
      <c r="N86" s="188" t="s">
        <v>2</v>
      </c>
      <c r="O86" s="188"/>
      <c r="P86" s="188" t="s">
        <v>2</v>
      </c>
      <c r="Q86" s="178" t="s">
        <v>2</v>
      </c>
    </row>
    <row r="87" spans="1:17" ht="13.5" outlineLevel="1" thickBot="1">
      <c r="A87" s="60" t="s">
        <v>83</v>
      </c>
      <c r="B87" s="88"/>
      <c r="C87" s="89"/>
      <c r="D87" s="89"/>
      <c r="E87" s="89"/>
      <c r="F87" s="242"/>
      <c r="G87" s="231"/>
      <c r="H87" s="185"/>
      <c r="I87" s="185"/>
      <c r="J87" s="185"/>
      <c r="K87" s="185"/>
      <c r="L87" s="185"/>
      <c r="M87" s="185"/>
      <c r="N87" s="185"/>
      <c r="O87" s="185"/>
      <c r="P87" s="185"/>
      <c r="Q87" s="31">
        <f>SUM(F87:P87)</f>
        <v>0</v>
      </c>
    </row>
    <row r="88" spans="1:17" ht="13.5" outlineLevel="1" thickBot="1">
      <c r="A88" s="61" t="s">
        <v>84</v>
      </c>
      <c r="B88" s="90"/>
      <c r="C88" s="90"/>
      <c r="D88" s="90"/>
      <c r="E88" s="90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79"/>
    </row>
    <row r="89" spans="1:17" outlineLevel="1">
      <c r="A89" s="62" t="s">
        <v>85</v>
      </c>
      <c r="B89" s="91"/>
      <c r="C89" s="92"/>
      <c r="D89" s="92"/>
      <c r="E89" s="92"/>
      <c r="F89" s="335"/>
      <c r="G89" s="231"/>
      <c r="H89" s="185"/>
      <c r="I89" s="185"/>
      <c r="J89" s="185"/>
      <c r="K89" s="185"/>
      <c r="L89" s="185"/>
      <c r="M89" s="185"/>
      <c r="N89" s="185"/>
      <c r="O89" s="185"/>
      <c r="P89" s="185"/>
      <c r="Q89" s="283"/>
    </row>
    <row r="90" spans="1:17" outlineLevel="1">
      <c r="A90" s="62" t="s">
        <v>86</v>
      </c>
      <c r="B90" s="91"/>
      <c r="C90" s="92"/>
      <c r="D90" s="92"/>
      <c r="E90" s="92"/>
      <c r="F90" s="336"/>
      <c r="G90" s="231"/>
      <c r="H90" s="185"/>
      <c r="I90" s="185"/>
      <c r="J90" s="185"/>
      <c r="K90" s="185"/>
      <c r="L90" s="185"/>
      <c r="M90" s="185"/>
      <c r="N90" s="185"/>
      <c r="O90" s="185"/>
      <c r="P90" s="185"/>
      <c r="Q90" s="180"/>
    </row>
    <row r="91" spans="1:17" outlineLevel="1">
      <c r="A91" s="62" t="s">
        <v>87</v>
      </c>
      <c r="B91" s="91"/>
      <c r="C91" s="92"/>
      <c r="D91" s="92"/>
      <c r="E91" s="92"/>
      <c r="F91" s="336"/>
      <c r="G91" s="231"/>
      <c r="H91" s="185"/>
      <c r="I91" s="185"/>
      <c r="J91" s="185"/>
      <c r="K91" s="185"/>
      <c r="L91" s="185"/>
      <c r="M91" s="185"/>
      <c r="N91" s="185"/>
      <c r="O91" s="185"/>
      <c r="P91" s="185"/>
      <c r="Q91" s="180"/>
    </row>
    <row r="92" spans="1:17" outlineLevel="1">
      <c r="A92" s="62" t="s">
        <v>88</v>
      </c>
      <c r="B92" s="91"/>
      <c r="C92" s="92"/>
      <c r="D92" s="92"/>
      <c r="E92" s="92"/>
      <c r="F92" s="336"/>
      <c r="G92" s="231"/>
      <c r="H92" s="185"/>
      <c r="I92" s="185"/>
      <c r="J92" s="185"/>
      <c r="K92" s="185"/>
      <c r="L92" s="185"/>
      <c r="M92" s="185"/>
      <c r="N92" s="185"/>
      <c r="O92" s="185"/>
      <c r="P92" s="185"/>
      <c r="Q92" s="180"/>
    </row>
    <row r="93" spans="1:17" outlineLevel="1">
      <c r="A93" s="62" t="s">
        <v>89</v>
      </c>
      <c r="B93" s="91"/>
      <c r="C93" s="92"/>
      <c r="D93" s="92"/>
      <c r="E93" s="92"/>
      <c r="F93" s="336"/>
      <c r="G93" s="231"/>
      <c r="H93" s="185"/>
      <c r="I93" s="185"/>
      <c r="J93" s="185"/>
      <c r="K93" s="185"/>
      <c r="L93" s="185"/>
      <c r="M93" s="185"/>
      <c r="N93" s="185"/>
      <c r="O93" s="185"/>
      <c r="P93" s="185"/>
      <c r="Q93" s="180"/>
    </row>
    <row r="94" spans="1:17" outlineLevel="1">
      <c r="A94" s="62" t="s">
        <v>90</v>
      </c>
      <c r="B94" s="91"/>
      <c r="C94" s="92"/>
      <c r="D94" s="92"/>
      <c r="E94" s="92"/>
      <c r="F94" s="336"/>
      <c r="G94" s="231"/>
      <c r="H94" s="185"/>
      <c r="I94" s="185"/>
      <c r="J94" s="185"/>
      <c r="K94" s="185"/>
      <c r="L94" s="185"/>
      <c r="M94" s="185"/>
      <c r="N94" s="185"/>
      <c r="O94" s="185"/>
      <c r="P94" s="185"/>
      <c r="Q94" s="180"/>
    </row>
    <row r="95" spans="1:17" outlineLevel="1">
      <c r="A95" s="62" t="s">
        <v>91</v>
      </c>
      <c r="B95" s="91"/>
      <c r="C95" s="92"/>
      <c r="D95" s="92"/>
      <c r="E95" s="92"/>
      <c r="F95" s="336"/>
      <c r="G95" s="231"/>
      <c r="H95" s="185"/>
      <c r="I95" s="185"/>
      <c r="J95" s="185"/>
      <c r="K95" s="185"/>
      <c r="L95" s="185"/>
      <c r="M95" s="185"/>
      <c r="N95" s="185"/>
      <c r="O95" s="185"/>
      <c r="P95" s="185"/>
      <c r="Q95" s="180"/>
    </row>
    <row r="96" spans="1:17" outlineLevel="1">
      <c r="A96" s="62" t="s">
        <v>92</v>
      </c>
      <c r="B96" s="91"/>
      <c r="C96" s="92"/>
      <c r="D96" s="92"/>
      <c r="E96" s="92"/>
      <c r="F96" s="336"/>
      <c r="G96" s="231"/>
      <c r="H96" s="185"/>
      <c r="I96" s="185"/>
      <c r="J96" s="185"/>
      <c r="K96" s="185"/>
      <c r="L96" s="185"/>
      <c r="M96" s="185"/>
      <c r="N96" s="185"/>
      <c r="O96" s="185"/>
      <c r="P96" s="185"/>
      <c r="Q96" s="180"/>
    </row>
    <row r="97" spans="1:17" outlineLevel="1">
      <c r="A97" s="62" t="s">
        <v>93</v>
      </c>
      <c r="B97" s="91"/>
      <c r="C97" s="92"/>
      <c r="D97" s="92"/>
      <c r="E97" s="92"/>
      <c r="F97" s="336"/>
      <c r="G97" s="231"/>
      <c r="H97" s="185"/>
      <c r="I97" s="185"/>
      <c r="J97" s="185"/>
      <c r="K97" s="185"/>
      <c r="L97" s="185"/>
      <c r="M97" s="185"/>
      <c r="N97" s="185"/>
      <c r="O97" s="185"/>
      <c r="P97" s="185"/>
      <c r="Q97" s="180"/>
    </row>
    <row r="98" spans="1:17" outlineLevel="1">
      <c r="A98" s="62" t="s">
        <v>94</v>
      </c>
      <c r="B98" s="91"/>
      <c r="C98" s="92"/>
      <c r="D98" s="92"/>
      <c r="E98" s="92"/>
      <c r="F98" s="336"/>
      <c r="G98" s="231"/>
      <c r="H98" s="185"/>
      <c r="I98" s="185"/>
      <c r="J98" s="185"/>
      <c r="K98" s="185"/>
      <c r="L98" s="185"/>
      <c r="M98" s="185"/>
      <c r="N98" s="185"/>
      <c r="O98" s="185"/>
      <c r="P98" s="185"/>
      <c r="Q98" s="180"/>
    </row>
    <row r="99" spans="1:17" outlineLevel="1">
      <c r="A99" s="75" t="s">
        <v>95</v>
      </c>
      <c r="B99" s="91"/>
      <c r="C99" s="92"/>
      <c r="D99" s="92"/>
      <c r="E99" s="92"/>
      <c r="F99" s="336"/>
      <c r="G99" s="231"/>
      <c r="H99" s="185"/>
      <c r="I99" s="185"/>
      <c r="J99" s="185"/>
      <c r="K99" s="185"/>
      <c r="L99" s="185"/>
      <c r="M99" s="185"/>
      <c r="N99" s="185"/>
      <c r="O99" s="185"/>
      <c r="P99" s="185"/>
      <c r="Q99" s="180"/>
    </row>
    <row r="100" spans="1:17" ht="13.5" outlineLevel="1" thickBot="1">
      <c r="A100" s="75" t="s">
        <v>95</v>
      </c>
      <c r="B100" s="91"/>
      <c r="C100" s="92"/>
      <c r="D100" s="92"/>
      <c r="E100" s="92"/>
      <c r="F100" s="337"/>
      <c r="G100" s="231"/>
      <c r="H100" s="185"/>
      <c r="I100" s="185"/>
      <c r="J100" s="185"/>
      <c r="K100" s="185"/>
      <c r="L100" s="185"/>
      <c r="M100" s="185"/>
      <c r="N100" s="185"/>
      <c r="O100" s="185"/>
      <c r="P100" s="185"/>
      <c r="Q100" s="181"/>
    </row>
    <row r="101" spans="1:17" ht="13.5" outlineLevel="1" thickBot="1">
      <c r="A101" s="61"/>
      <c r="B101" s="90"/>
      <c r="C101" s="90"/>
      <c r="D101" s="90"/>
      <c r="E101" s="90"/>
      <c r="F101" s="189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82"/>
    </row>
    <row r="102" spans="1:17" outlineLevel="1">
      <c r="A102" s="63" t="s">
        <v>96</v>
      </c>
      <c r="B102" s="88"/>
      <c r="C102" s="89"/>
      <c r="D102" s="89"/>
      <c r="E102" s="89"/>
      <c r="F102" s="335"/>
      <c r="G102" s="231"/>
      <c r="H102" s="185"/>
      <c r="I102" s="185"/>
      <c r="J102" s="185"/>
      <c r="K102" s="185"/>
      <c r="L102" s="185"/>
      <c r="M102" s="185"/>
      <c r="N102" s="185"/>
      <c r="O102" s="185"/>
      <c r="P102" s="185"/>
      <c r="Q102" s="31">
        <f>SUM(G102:P102)</f>
        <v>0</v>
      </c>
    </row>
    <row r="103" spans="1:17" ht="13.5" outlineLevel="1" thickBot="1">
      <c r="A103" s="63" t="s">
        <v>97</v>
      </c>
      <c r="B103" s="88"/>
      <c r="C103" s="89"/>
      <c r="D103" s="89"/>
      <c r="E103" s="89"/>
      <c r="F103" s="337"/>
      <c r="G103" s="231"/>
      <c r="H103" s="185"/>
      <c r="I103" s="185"/>
      <c r="J103" s="185"/>
      <c r="K103" s="185"/>
      <c r="L103" s="185"/>
      <c r="M103" s="185"/>
      <c r="N103" s="185"/>
      <c r="O103" s="185"/>
      <c r="P103" s="185"/>
      <c r="Q103" s="31">
        <f>SUM(G103:P103)</f>
        <v>0</v>
      </c>
    </row>
    <row r="104" spans="1:17" ht="13.5" outlineLevel="1" thickBot="1">
      <c r="A104" s="61" t="s">
        <v>98</v>
      </c>
      <c r="B104" s="90"/>
      <c r="C104" s="90"/>
      <c r="D104" s="90"/>
      <c r="E104" s="90"/>
      <c r="F104" s="189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82"/>
    </row>
    <row r="105" spans="1:17" outlineLevel="1">
      <c r="A105" s="62" t="s">
        <v>87</v>
      </c>
      <c r="B105" s="91"/>
      <c r="C105" s="92"/>
      <c r="D105" s="92"/>
      <c r="E105" s="92"/>
      <c r="F105" s="335"/>
      <c r="G105" s="231"/>
      <c r="H105" s="185"/>
      <c r="I105" s="185"/>
      <c r="J105" s="185"/>
      <c r="K105" s="185"/>
      <c r="L105" s="185"/>
      <c r="M105" s="185"/>
      <c r="N105" s="185"/>
      <c r="O105" s="185"/>
      <c r="P105" s="185"/>
      <c r="Q105" s="180"/>
    </row>
    <row r="106" spans="1:17" outlineLevel="1">
      <c r="A106" s="62" t="s">
        <v>88</v>
      </c>
      <c r="B106" s="91"/>
      <c r="C106" s="92"/>
      <c r="D106" s="92"/>
      <c r="E106" s="92"/>
      <c r="F106" s="336"/>
      <c r="G106" s="231"/>
      <c r="H106" s="185"/>
      <c r="I106" s="185"/>
      <c r="J106" s="185"/>
      <c r="K106" s="185"/>
      <c r="L106" s="185"/>
      <c r="M106" s="185"/>
      <c r="N106" s="185"/>
      <c r="O106" s="185"/>
      <c r="P106" s="185"/>
      <c r="Q106" s="180"/>
    </row>
    <row r="107" spans="1:17" outlineLevel="1">
      <c r="A107" s="62" t="s">
        <v>89</v>
      </c>
      <c r="B107" s="91"/>
      <c r="C107" s="92"/>
      <c r="D107" s="92"/>
      <c r="E107" s="92"/>
      <c r="F107" s="336"/>
      <c r="G107" s="231"/>
      <c r="H107" s="185"/>
      <c r="I107" s="185"/>
      <c r="J107" s="185"/>
      <c r="K107" s="185"/>
      <c r="L107" s="185"/>
      <c r="M107" s="185"/>
      <c r="N107" s="185"/>
      <c r="O107" s="185"/>
      <c r="P107" s="185"/>
      <c r="Q107" s="180"/>
    </row>
    <row r="108" spans="1:17" outlineLevel="1">
      <c r="A108" s="62" t="s">
        <v>90</v>
      </c>
      <c r="B108" s="91"/>
      <c r="C108" s="92"/>
      <c r="D108" s="92"/>
      <c r="E108" s="92"/>
      <c r="F108" s="336"/>
      <c r="G108" s="231"/>
      <c r="H108" s="185"/>
      <c r="I108" s="185"/>
      <c r="J108" s="185"/>
      <c r="K108" s="185"/>
      <c r="L108" s="185"/>
      <c r="M108" s="185"/>
      <c r="N108" s="185"/>
      <c r="O108" s="185"/>
      <c r="P108" s="185"/>
      <c r="Q108" s="180"/>
    </row>
    <row r="109" spans="1:17" outlineLevel="1">
      <c r="A109" s="62" t="s">
        <v>91</v>
      </c>
      <c r="B109" s="91"/>
      <c r="C109" s="92"/>
      <c r="D109" s="92"/>
      <c r="E109" s="92"/>
      <c r="F109" s="336"/>
      <c r="G109" s="231"/>
      <c r="H109" s="185"/>
      <c r="I109" s="185"/>
      <c r="J109" s="185"/>
      <c r="K109" s="185"/>
      <c r="L109" s="185"/>
      <c r="M109" s="185"/>
      <c r="N109" s="185"/>
      <c r="O109" s="185"/>
      <c r="P109" s="185"/>
      <c r="Q109" s="180"/>
    </row>
    <row r="110" spans="1:17" outlineLevel="1">
      <c r="A110" s="62" t="s">
        <v>92</v>
      </c>
      <c r="B110" s="91"/>
      <c r="C110" s="92"/>
      <c r="D110" s="92"/>
      <c r="E110" s="92"/>
      <c r="F110" s="336"/>
      <c r="G110" s="231"/>
      <c r="H110" s="185"/>
      <c r="I110" s="185"/>
      <c r="J110" s="185"/>
      <c r="K110" s="185"/>
      <c r="L110" s="185"/>
      <c r="M110" s="185"/>
      <c r="N110" s="185"/>
      <c r="O110" s="185"/>
      <c r="P110" s="185"/>
      <c r="Q110" s="180"/>
    </row>
    <row r="111" spans="1:17" outlineLevel="1">
      <c r="A111" s="62" t="s">
        <v>93</v>
      </c>
      <c r="B111" s="91"/>
      <c r="C111" s="92"/>
      <c r="D111" s="92"/>
      <c r="E111" s="92"/>
      <c r="F111" s="336"/>
      <c r="G111" s="231"/>
      <c r="H111" s="185"/>
      <c r="I111" s="185"/>
      <c r="J111" s="185"/>
      <c r="K111" s="185"/>
      <c r="L111" s="185"/>
      <c r="M111" s="185"/>
      <c r="N111" s="185"/>
      <c r="O111" s="185"/>
      <c r="P111" s="185"/>
      <c r="Q111" s="180"/>
    </row>
    <row r="112" spans="1:17" outlineLevel="1">
      <c r="A112" s="62" t="s">
        <v>94</v>
      </c>
      <c r="B112" s="91"/>
      <c r="C112" s="92"/>
      <c r="D112" s="92"/>
      <c r="E112" s="92"/>
      <c r="F112" s="336"/>
      <c r="G112" s="231"/>
      <c r="H112" s="185"/>
      <c r="I112" s="185"/>
      <c r="J112" s="185"/>
      <c r="K112" s="185"/>
      <c r="L112" s="185"/>
      <c r="M112" s="185"/>
      <c r="N112" s="185"/>
      <c r="O112" s="185"/>
      <c r="P112" s="185"/>
      <c r="Q112" s="180"/>
    </row>
    <row r="113" spans="1:17" outlineLevel="1">
      <c r="A113" s="64" t="s">
        <v>99</v>
      </c>
      <c r="B113" s="91"/>
      <c r="C113" s="92"/>
      <c r="D113" s="92"/>
      <c r="E113" s="92"/>
      <c r="F113" s="336"/>
      <c r="G113" s="231"/>
      <c r="H113" s="185"/>
      <c r="I113" s="185"/>
      <c r="J113" s="185"/>
      <c r="K113" s="185"/>
      <c r="L113" s="185"/>
      <c r="M113" s="185"/>
      <c r="N113" s="185"/>
      <c r="O113" s="185"/>
      <c r="P113" s="185"/>
      <c r="Q113" s="180"/>
    </row>
    <row r="114" spans="1:17" outlineLevel="1">
      <c r="A114" s="75" t="s">
        <v>95</v>
      </c>
      <c r="B114" s="91"/>
      <c r="C114" s="92"/>
      <c r="D114" s="92"/>
      <c r="E114" s="92"/>
      <c r="F114" s="336"/>
      <c r="G114" s="231"/>
      <c r="H114" s="185"/>
      <c r="I114" s="185"/>
      <c r="J114" s="185"/>
      <c r="K114" s="185"/>
      <c r="L114" s="185"/>
      <c r="M114" s="185"/>
      <c r="N114" s="185"/>
      <c r="O114" s="185"/>
      <c r="P114" s="185"/>
      <c r="Q114" s="180"/>
    </row>
    <row r="115" spans="1:17" ht="13.5" outlineLevel="1" thickBot="1">
      <c r="A115" s="75" t="s">
        <v>95</v>
      </c>
      <c r="B115" s="91"/>
      <c r="C115" s="92"/>
      <c r="D115" s="92"/>
      <c r="E115" s="92"/>
      <c r="F115" s="337"/>
      <c r="G115" s="232"/>
      <c r="H115" s="191"/>
      <c r="I115" s="191"/>
      <c r="J115" s="191"/>
      <c r="K115" s="191"/>
      <c r="L115" s="191"/>
      <c r="M115" s="191"/>
      <c r="N115" s="191"/>
      <c r="O115" s="191"/>
      <c r="P115" s="191"/>
      <c r="Q115" s="180"/>
    </row>
    <row r="116" spans="1:17" outlineLevel="1">
      <c r="A116" s="61"/>
      <c r="B116" s="90"/>
      <c r="C116" s="90"/>
      <c r="D116" s="90"/>
      <c r="E116" s="90"/>
      <c r="F116" s="179"/>
      <c r="G116" s="183"/>
      <c r="H116" s="183"/>
      <c r="I116" s="183"/>
      <c r="J116" s="183"/>
      <c r="K116" s="183"/>
      <c r="L116" s="183"/>
      <c r="M116" s="183"/>
      <c r="N116" s="183"/>
      <c r="O116" s="183"/>
      <c r="P116" s="183"/>
      <c r="Q116" s="183"/>
    </row>
    <row r="117" spans="1:17" ht="13.5" outlineLevel="1" thickBot="1">
      <c r="A117" s="63" t="s">
        <v>100</v>
      </c>
      <c r="B117" s="89"/>
      <c r="C117" s="89"/>
      <c r="D117" s="89"/>
      <c r="E117" s="90"/>
      <c r="F117" s="179"/>
      <c r="G117" s="182"/>
      <c r="H117" s="182"/>
      <c r="I117" s="182"/>
      <c r="J117" s="182"/>
      <c r="K117" s="182"/>
      <c r="L117" s="182"/>
      <c r="M117" s="182"/>
      <c r="N117" s="182"/>
      <c r="O117" s="182"/>
      <c r="P117" s="182"/>
      <c r="Q117" s="182"/>
    </row>
    <row r="118" spans="1:17" outlineLevel="1">
      <c r="A118" s="65" t="s">
        <v>101</v>
      </c>
      <c r="B118" s="93"/>
      <c r="C118" s="90"/>
      <c r="D118" s="90"/>
      <c r="E118" s="90"/>
      <c r="F118" s="243"/>
      <c r="G118" s="231"/>
      <c r="H118" s="185"/>
      <c r="I118" s="185"/>
      <c r="J118" s="185"/>
      <c r="K118" s="185"/>
      <c r="L118" s="185"/>
      <c r="M118" s="185"/>
      <c r="N118" s="185"/>
      <c r="O118" s="185"/>
      <c r="P118" s="185"/>
      <c r="Q118" s="31">
        <f t="shared" ref="Q118:Q125" si="5">SUM(F118:P118)</f>
        <v>0</v>
      </c>
    </row>
    <row r="119" spans="1:17" outlineLevel="1">
      <c r="A119" s="65" t="s">
        <v>102</v>
      </c>
      <c r="B119" s="93"/>
      <c r="C119" s="90"/>
      <c r="D119" s="90"/>
      <c r="E119" s="90"/>
      <c r="F119" s="244"/>
      <c r="G119" s="231"/>
      <c r="H119" s="185"/>
      <c r="I119" s="185"/>
      <c r="J119" s="185"/>
      <c r="K119" s="185"/>
      <c r="L119" s="185"/>
      <c r="M119" s="185"/>
      <c r="N119" s="185"/>
      <c r="O119" s="185"/>
      <c r="P119" s="185"/>
      <c r="Q119" s="31">
        <f t="shared" si="5"/>
        <v>0</v>
      </c>
    </row>
    <row r="120" spans="1:17" outlineLevel="1">
      <c r="A120" s="65" t="s">
        <v>103</v>
      </c>
      <c r="B120" s="93"/>
      <c r="C120" s="90"/>
      <c r="D120" s="90"/>
      <c r="E120" s="90"/>
      <c r="F120" s="244"/>
      <c r="G120" s="231"/>
      <c r="H120" s="185"/>
      <c r="I120" s="185"/>
      <c r="J120" s="185"/>
      <c r="K120" s="185"/>
      <c r="L120" s="185"/>
      <c r="M120" s="185"/>
      <c r="N120" s="185"/>
      <c r="O120" s="185"/>
      <c r="P120" s="185"/>
      <c r="Q120" s="31">
        <f t="shared" si="5"/>
        <v>0</v>
      </c>
    </row>
    <row r="121" spans="1:17" outlineLevel="1">
      <c r="A121" s="65" t="s">
        <v>104</v>
      </c>
      <c r="B121" s="93"/>
      <c r="C121" s="90"/>
      <c r="D121" s="90"/>
      <c r="E121" s="90"/>
      <c r="F121" s="244"/>
      <c r="G121" s="231"/>
      <c r="H121" s="185"/>
      <c r="I121" s="185"/>
      <c r="J121" s="185"/>
      <c r="K121" s="185"/>
      <c r="L121" s="185"/>
      <c r="M121" s="185"/>
      <c r="N121" s="185"/>
      <c r="O121" s="185"/>
      <c r="P121" s="185"/>
      <c r="Q121" s="31">
        <f t="shared" si="5"/>
        <v>0</v>
      </c>
    </row>
    <row r="122" spans="1:17" outlineLevel="1">
      <c r="A122" s="75" t="s">
        <v>105</v>
      </c>
      <c r="B122" s="91"/>
      <c r="C122" s="92"/>
      <c r="D122" s="92"/>
      <c r="E122" s="92"/>
      <c r="F122" s="244"/>
      <c r="G122" s="231"/>
      <c r="H122" s="185"/>
      <c r="I122" s="185"/>
      <c r="J122" s="185"/>
      <c r="K122" s="185"/>
      <c r="L122" s="185"/>
      <c r="M122" s="185"/>
      <c r="N122" s="185"/>
      <c r="O122" s="185"/>
      <c r="P122" s="185"/>
      <c r="Q122" s="31">
        <f t="shared" si="5"/>
        <v>0</v>
      </c>
    </row>
    <row r="123" spans="1:17" outlineLevel="1">
      <c r="A123" s="75" t="s">
        <v>105</v>
      </c>
      <c r="B123" s="91"/>
      <c r="C123" s="92"/>
      <c r="D123" s="92"/>
      <c r="E123" s="92"/>
      <c r="F123" s="244"/>
      <c r="G123" s="231"/>
      <c r="H123" s="185"/>
      <c r="I123" s="185"/>
      <c r="J123" s="185"/>
      <c r="K123" s="185"/>
      <c r="L123" s="185"/>
      <c r="M123" s="185"/>
      <c r="N123" s="185"/>
      <c r="O123" s="185"/>
      <c r="P123" s="185"/>
      <c r="Q123" s="31">
        <f t="shared" si="5"/>
        <v>0</v>
      </c>
    </row>
    <row r="124" spans="1:17" outlineLevel="1">
      <c r="A124" s="75" t="s">
        <v>105</v>
      </c>
      <c r="B124" s="91"/>
      <c r="C124" s="92"/>
      <c r="D124" s="92"/>
      <c r="E124" s="92"/>
      <c r="F124" s="244"/>
      <c r="G124" s="231"/>
      <c r="H124" s="185"/>
      <c r="I124" s="185"/>
      <c r="J124" s="185"/>
      <c r="K124" s="185"/>
      <c r="L124" s="185"/>
      <c r="M124" s="185"/>
      <c r="N124" s="185"/>
      <c r="O124" s="185"/>
      <c r="P124" s="185"/>
      <c r="Q124" s="31">
        <f t="shared" si="5"/>
        <v>0</v>
      </c>
    </row>
    <row r="125" spans="1:17" outlineLevel="1">
      <c r="A125" s="75" t="s">
        <v>105</v>
      </c>
      <c r="B125" s="91"/>
      <c r="C125" s="92"/>
      <c r="D125" s="92"/>
      <c r="E125" s="92"/>
      <c r="F125" s="244"/>
      <c r="G125" s="231"/>
      <c r="H125" s="185"/>
      <c r="I125" s="185"/>
      <c r="J125" s="185"/>
      <c r="K125" s="185"/>
      <c r="L125" s="185"/>
      <c r="M125" s="185"/>
      <c r="N125" s="185"/>
      <c r="O125" s="185"/>
      <c r="P125" s="185"/>
      <c r="Q125" s="31">
        <f t="shared" si="5"/>
        <v>0</v>
      </c>
    </row>
    <row r="126" spans="1:17" ht="13.5" outlineLevel="1" thickBot="1">
      <c r="A126" s="66" t="s">
        <v>106</v>
      </c>
      <c r="B126" s="80"/>
      <c r="C126" s="81"/>
      <c r="D126" s="81"/>
      <c r="E126" s="81"/>
      <c r="F126" s="245">
        <f>F87+SUM(F102:F103)+SUM(F118:F125)</f>
        <v>0</v>
      </c>
      <c r="G126" s="233">
        <f t="shared" ref="G126:M126" si="6">G87+SUM(G102:G103)+SUM(G118:G125)</f>
        <v>0</v>
      </c>
      <c r="H126" s="171">
        <f t="shared" si="6"/>
        <v>0</v>
      </c>
      <c r="I126" s="171">
        <f t="shared" si="6"/>
        <v>0</v>
      </c>
      <c r="J126" s="171">
        <f t="shared" si="6"/>
        <v>0</v>
      </c>
      <c r="K126" s="171">
        <f t="shared" si="6"/>
        <v>0</v>
      </c>
      <c r="L126" s="171">
        <f t="shared" si="6"/>
        <v>0</v>
      </c>
      <c r="M126" s="171">
        <f t="shared" si="6"/>
        <v>0</v>
      </c>
      <c r="N126" s="171">
        <f>N87+SUM(N102:N103)+SUM(N118:N125)</f>
        <v>0</v>
      </c>
      <c r="O126" s="171">
        <f>O87+SUM(O102:O103)+SUM(O118:O125)</f>
        <v>0</v>
      </c>
      <c r="P126" s="171">
        <f>P87+SUM(P102:P103)+SUM(P118:P125)</f>
        <v>0</v>
      </c>
      <c r="Q126" s="171">
        <f>Q87+SUM(Q102:Q103)+SUM(Q118:Q125)</f>
        <v>0</v>
      </c>
    </row>
    <row r="127" spans="1:17" ht="14.25" outlineLevel="1">
      <c r="A127" s="67"/>
      <c r="B127" s="94"/>
      <c r="C127" s="95"/>
      <c r="D127" s="95"/>
      <c r="E127" s="90"/>
      <c r="F127" s="179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</row>
    <row r="128" spans="1:17" ht="13.5" outlineLevel="1" thickBot="1">
      <c r="A128" s="68" t="s">
        <v>107</v>
      </c>
      <c r="B128" s="96"/>
      <c r="C128" s="97"/>
      <c r="D128" s="97"/>
      <c r="E128" s="90"/>
      <c r="F128" s="179"/>
      <c r="G128" s="182"/>
      <c r="H128" s="182"/>
      <c r="I128" s="182"/>
      <c r="J128" s="182"/>
      <c r="K128" s="182"/>
      <c r="L128" s="182"/>
      <c r="M128" s="182"/>
      <c r="N128" s="182"/>
      <c r="O128" s="182"/>
      <c r="P128" s="182"/>
      <c r="Q128" s="182"/>
    </row>
    <row r="129" spans="1:19" outlineLevel="1">
      <c r="A129" s="76" t="s">
        <v>108</v>
      </c>
      <c r="B129" s="98"/>
      <c r="C129" s="99"/>
      <c r="D129" s="99"/>
      <c r="E129" s="99"/>
      <c r="F129" s="246"/>
      <c r="G129" s="234"/>
      <c r="H129" s="184"/>
      <c r="I129" s="184"/>
      <c r="J129" s="184"/>
      <c r="K129" s="184"/>
      <c r="L129" s="184"/>
      <c r="M129" s="184"/>
      <c r="N129" s="184"/>
      <c r="O129" s="184"/>
      <c r="P129" s="184"/>
      <c r="Q129" s="31">
        <f>SUM(F129:P129)</f>
        <v>0</v>
      </c>
    </row>
    <row r="130" spans="1:19" outlineLevel="1">
      <c r="A130" s="76" t="s">
        <v>109</v>
      </c>
      <c r="B130" s="98"/>
      <c r="C130" s="99"/>
      <c r="D130" s="99"/>
      <c r="E130" s="99"/>
      <c r="F130" s="247"/>
      <c r="G130" s="234"/>
      <c r="H130" s="184"/>
      <c r="I130" s="184"/>
      <c r="J130" s="184"/>
      <c r="K130" s="184"/>
      <c r="L130" s="184"/>
      <c r="M130" s="184"/>
      <c r="N130" s="184"/>
      <c r="O130" s="184"/>
      <c r="P130" s="184"/>
      <c r="Q130" s="31">
        <f t="shared" ref="Q130:Q137" si="7">SUM(F130:P130)</f>
        <v>0</v>
      </c>
    </row>
    <row r="131" spans="1:19" outlineLevel="1">
      <c r="A131" s="76" t="s">
        <v>110</v>
      </c>
      <c r="B131" s="98"/>
      <c r="C131" s="99"/>
      <c r="D131" s="99"/>
      <c r="E131" s="99"/>
      <c r="F131" s="247"/>
      <c r="G131" s="234"/>
      <c r="H131" s="184"/>
      <c r="I131" s="184"/>
      <c r="J131" s="184"/>
      <c r="K131" s="184"/>
      <c r="L131" s="184"/>
      <c r="M131" s="184"/>
      <c r="N131" s="184"/>
      <c r="O131" s="184"/>
      <c r="P131" s="184"/>
      <c r="Q131" s="31">
        <f t="shared" si="7"/>
        <v>0</v>
      </c>
    </row>
    <row r="132" spans="1:19" outlineLevel="1">
      <c r="A132" s="69" t="s">
        <v>111</v>
      </c>
      <c r="B132" s="98"/>
      <c r="C132" s="99"/>
      <c r="D132" s="99"/>
      <c r="E132" s="99"/>
      <c r="F132" s="247"/>
      <c r="G132" s="234"/>
      <c r="H132" s="184"/>
      <c r="I132" s="184"/>
      <c r="J132" s="184"/>
      <c r="K132" s="184"/>
      <c r="L132" s="184"/>
      <c r="M132" s="184"/>
      <c r="N132" s="184"/>
      <c r="O132" s="184"/>
      <c r="P132" s="184"/>
      <c r="Q132" s="31">
        <f t="shared" si="7"/>
        <v>0</v>
      </c>
    </row>
    <row r="133" spans="1:19" outlineLevel="1">
      <c r="A133" s="69" t="s">
        <v>112</v>
      </c>
      <c r="B133" s="98"/>
      <c r="C133" s="99"/>
      <c r="D133" s="99"/>
      <c r="E133" s="99"/>
      <c r="F133" s="247"/>
      <c r="G133" s="234"/>
      <c r="H133" s="184"/>
      <c r="I133" s="184"/>
      <c r="J133" s="184"/>
      <c r="K133" s="184"/>
      <c r="L133" s="184"/>
      <c r="M133" s="184"/>
      <c r="N133" s="184"/>
      <c r="O133" s="184"/>
      <c r="P133" s="184"/>
      <c r="Q133" s="31">
        <f t="shared" si="7"/>
        <v>0</v>
      </c>
    </row>
    <row r="134" spans="1:19" outlineLevel="1">
      <c r="A134" s="77" t="s">
        <v>113</v>
      </c>
      <c r="B134" s="100"/>
      <c r="C134" s="101"/>
      <c r="D134" s="101"/>
      <c r="E134" s="101"/>
      <c r="F134" s="247"/>
      <c r="G134" s="234"/>
      <c r="H134" s="184"/>
      <c r="I134" s="184"/>
      <c r="J134" s="184"/>
      <c r="K134" s="184"/>
      <c r="L134" s="184"/>
      <c r="M134" s="184"/>
      <c r="N134" s="184"/>
      <c r="O134" s="184"/>
      <c r="P134" s="184"/>
      <c r="Q134" s="31">
        <f t="shared" si="7"/>
        <v>0</v>
      </c>
    </row>
    <row r="135" spans="1:19" outlineLevel="1">
      <c r="A135" s="77" t="s">
        <v>114</v>
      </c>
      <c r="B135" s="100"/>
      <c r="C135" s="101"/>
      <c r="D135" s="101"/>
      <c r="E135" s="101"/>
      <c r="F135" s="247"/>
      <c r="G135" s="234"/>
      <c r="H135" s="184"/>
      <c r="I135" s="184"/>
      <c r="J135" s="184"/>
      <c r="K135" s="184"/>
      <c r="L135" s="184"/>
      <c r="M135" s="184"/>
      <c r="N135" s="184"/>
      <c r="O135" s="184"/>
      <c r="P135" s="184"/>
      <c r="Q135" s="31">
        <f t="shared" si="7"/>
        <v>0</v>
      </c>
    </row>
    <row r="136" spans="1:19" outlineLevel="1">
      <c r="A136" s="77" t="s">
        <v>115</v>
      </c>
      <c r="B136" s="100"/>
      <c r="C136" s="101"/>
      <c r="D136" s="101"/>
      <c r="E136" s="101"/>
      <c r="F136" s="247"/>
      <c r="G136" s="234"/>
      <c r="H136" s="184"/>
      <c r="I136" s="184"/>
      <c r="J136" s="184"/>
      <c r="K136" s="184"/>
      <c r="L136" s="184"/>
      <c r="M136" s="184"/>
      <c r="N136" s="184"/>
      <c r="O136" s="184"/>
      <c r="P136" s="184"/>
      <c r="Q136" s="31">
        <f>SUM(F136:P136)</f>
        <v>0</v>
      </c>
    </row>
    <row r="137" spans="1:19" outlineLevel="1">
      <c r="A137" s="70" t="s">
        <v>116</v>
      </c>
      <c r="B137" s="100"/>
      <c r="C137" s="101"/>
      <c r="D137" s="101"/>
      <c r="E137" s="101"/>
      <c r="F137" s="247"/>
      <c r="G137" s="234"/>
      <c r="H137" s="184"/>
      <c r="I137" s="184"/>
      <c r="J137" s="184"/>
      <c r="K137" s="184"/>
      <c r="L137" s="184"/>
      <c r="M137" s="184"/>
      <c r="N137" s="184"/>
      <c r="O137" s="184"/>
      <c r="P137" s="184"/>
      <c r="Q137" s="31">
        <f t="shared" si="7"/>
        <v>0</v>
      </c>
    </row>
    <row r="138" spans="1:19" outlineLevel="1">
      <c r="A138" s="71" t="s">
        <v>117</v>
      </c>
      <c r="B138" s="98"/>
      <c r="C138" s="99"/>
      <c r="D138" s="99"/>
      <c r="E138" s="99"/>
      <c r="F138" s="247"/>
      <c r="G138" s="234"/>
      <c r="H138" s="184"/>
      <c r="I138" s="184"/>
      <c r="J138" s="184"/>
      <c r="K138" s="184"/>
      <c r="L138" s="184"/>
      <c r="M138" s="184"/>
      <c r="N138" s="184"/>
      <c r="O138" s="184"/>
      <c r="P138" s="184"/>
      <c r="Q138" s="31">
        <f>SUM(F138:P138)</f>
        <v>0</v>
      </c>
    </row>
    <row r="139" spans="1:19" ht="13.5" outlineLevel="1" thickBot="1">
      <c r="A139" s="72" t="s">
        <v>118</v>
      </c>
      <c r="B139" s="96"/>
      <c r="C139" s="97"/>
      <c r="D139" s="97"/>
      <c r="E139" s="97"/>
      <c r="F139" s="248">
        <f>SUM(F129:F133)+F138</f>
        <v>0</v>
      </c>
      <c r="G139" s="235">
        <f t="shared" ref="G139:P139" si="8">SUM(G129:G133)+G138</f>
        <v>0</v>
      </c>
      <c r="H139" s="172">
        <f t="shared" si="8"/>
        <v>0</v>
      </c>
      <c r="I139" s="172">
        <f t="shared" si="8"/>
        <v>0</v>
      </c>
      <c r="J139" s="172">
        <f t="shared" si="8"/>
        <v>0</v>
      </c>
      <c r="K139" s="172">
        <f t="shared" si="8"/>
        <v>0</v>
      </c>
      <c r="L139" s="172">
        <f t="shared" si="8"/>
        <v>0</v>
      </c>
      <c r="M139" s="172">
        <f t="shared" si="8"/>
        <v>0</v>
      </c>
      <c r="N139" s="172">
        <f t="shared" si="8"/>
        <v>0</v>
      </c>
      <c r="O139" s="172">
        <f>SUM(O129:O133)+O138</f>
        <v>0</v>
      </c>
      <c r="P139" s="172">
        <f t="shared" si="8"/>
        <v>0</v>
      </c>
      <c r="Q139" s="31">
        <f>SUM(Q129:Q133)+Q138</f>
        <v>0</v>
      </c>
    </row>
    <row r="140" spans="1:19" ht="14.25" outlineLevel="1" thickTop="1" thickBot="1">
      <c r="A140" s="97"/>
      <c r="B140" s="97"/>
      <c r="C140" s="97"/>
      <c r="D140" s="97"/>
      <c r="E140" s="97"/>
      <c r="F140" s="114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6"/>
    </row>
    <row r="141" spans="1:19" ht="15" outlineLevel="1" thickBot="1">
      <c r="A141" s="217" t="s">
        <v>194</v>
      </c>
      <c r="B141" s="95"/>
      <c r="C141" s="95"/>
      <c r="D141" s="95"/>
      <c r="E141" s="95"/>
      <c r="F141" s="249" t="str">
        <f>IF(ABS(F126-F139&lt;0.01),"OK","Error")</f>
        <v>OK</v>
      </c>
      <c r="G141" s="236" t="str">
        <f t="shared" ref="G141:Q141" si="9">IF(ABS(G126-G139&lt;0.01),"OK","Error")</f>
        <v>OK</v>
      </c>
      <c r="H141" s="208" t="str">
        <f>IF(ABS(H126-H139&lt;0.01),"OK","Error")</f>
        <v>OK</v>
      </c>
      <c r="I141" s="208" t="str">
        <f t="shared" si="9"/>
        <v>OK</v>
      </c>
      <c r="J141" s="208" t="str">
        <f t="shared" si="9"/>
        <v>OK</v>
      </c>
      <c r="K141" s="208" t="str">
        <f t="shared" si="9"/>
        <v>OK</v>
      </c>
      <c r="L141" s="208" t="str">
        <f t="shared" si="9"/>
        <v>OK</v>
      </c>
      <c r="M141" s="208" t="str">
        <f>IF(ABS(M126-M139&lt;0.01),"OK","Error")</f>
        <v>OK</v>
      </c>
      <c r="N141" s="208" t="str">
        <f t="shared" si="9"/>
        <v>OK</v>
      </c>
      <c r="O141" s="208" t="str">
        <f t="shared" si="9"/>
        <v>OK</v>
      </c>
      <c r="P141" s="208" t="str">
        <f t="shared" si="9"/>
        <v>OK</v>
      </c>
      <c r="Q141" s="208" t="str">
        <f t="shared" si="9"/>
        <v>OK</v>
      </c>
    </row>
    <row r="144" spans="1:19" ht="18.75" thickBot="1">
      <c r="A144" s="495">
        <v>2012</v>
      </c>
      <c r="B144" s="501"/>
      <c r="C144" s="501"/>
      <c r="D144" s="501"/>
      <c r="E144" s="501"/>
      <c r="F144" s="499"/>
      <c r="G144" s="499"/>
      <c r="H144" s="499"/>
      <c r="I144" s="499"/>
      <c r="J144" s="499"/>
      <c r="K144" s="499"/>
      <c r="L144" s="499"/>
      <c r="M144" s="499"/>
      <c r="N144" s="499"/>
      <c r="O144" s="499"/>
      <c r="P144" s="499"/>
      <c r="Q144" s="499"/>
      <c r="R144" s="500"/>
      <c r="S144" s="500"/>
    </row>
    <row r="145" spans="1:17" ht="38.25" outlineLevel="1">
      <c r="A145" s="261"/>
      <c r="B145" s="227"/>
      <c r="C145" s="227"/>
      <c r="D145" s="227"/>
      <c r="E145" s="227"/>
      <c r="F145" s="239" t="s">
        <v>227</v>
      </c>
      <c r="G145" s="540" t="s">
        <v>73</v>
      </c>
      <c r="H145" s="540"/>
      <c r="I145" s="540"/>
      <c r="J145" s="540"/>
      <c r="K145" s="540"/>
      <c r="L145" s="540"/>
      <c r="M145" s="540"/>
      <c r="N145" s="540"/>
      <c r="O145" s="540"/>
      <c r="P145" s="541"/>
      <c r="Q145" s="228"/>
    </row>
    <row r="146" spans="1:17" ht="14.25" outlineLevel="1">
      <c r="A146" s="53" t="s">
        <v>74</v>
      </c>
      <c r="B146" s="78"/>
      <c r="C146" s="79"/>
      <c r="D146" s="79"/>
      <c r="E146" s="79"/>
      <c r="F146" s="338"/>
      <c r="G146" s="230"/>
      <c r="H146" s="186"/>
      <c r="I146" s="186"/>
      <c r="J146" s="186"/>
      <c r="K146" s="186"/>
      <c r="L146" s="186"/>
      <c r="M146" s="186"/>
      <c r="N146" s="186"/>
      <c r="O146" s="186"/>
      <c r="P146" s="186"/>
      <c r="Q146" s="173" t="s">
        <v>1</v>
      </c>
    </row>
    <row r="147" spans="1:17" outlineLevel="1">
      <c r="A147" s="54" t="s">
        <v>75</v>
      </c>
      <c r="B147" s="80"/>
      <c r="C147" s="81"/>
      <c r="D147" s="81"/>
      <c r="E147" s="81"/>
      <c r="F147" s="338"/>
      <c r="G147" s="230"/>
      <c r="H147" s="186"/>
      <c r="I147" s="186"/>
      <c r="J147" s="186"/>
      <c r="K147" s="186"/>
      <c r="L147" s="186"/>
      <c r="M147" s="186"/>
      <c r="N147" s="186"/>
      <c r="O147" s="186"/>
      <c r="P147" s="186"/>
      <c r="Q147" s="174"/>
    </row>
    <row r="148" spans="1:17" outlineLevel="1">
      <c r="A148" s="54" t="s">
        <v>76</v>
      </c>
      <c r="B148" s="80"/>
      <c r="C148" s="81"/>
      <c r="D148" s="81"/>
      <c r="E148" s="81"/>
      <c r="F148" s="338"/>
      <c r="G148" s="230"/>
      <c r="H148" s="186"/>
      <c r="I148" s="186"/>
      <c r="J148" s="186"/>
      <c r="K148" s="186"/>
      <c r="L148" s="186"/>
      <c r="M148" s="186"/>
      <c r="N148" s="186"/>
      <c r="O148" s="186"/>
      <c r="P148" s="186"/>
      <c r="Q148" s="175"/>
    </row>
    <row r="149" spans="1:17" outlineLevel="1">
      <c r="A149" s="55" t="s">
        <v>77</v>
      </c>
      <c r="B149" s="82"/>
      <c r="C149" s="83"/>
      <c r="D149" s="83"/>
      <c r="E149" s="83"/>
      <c r="F149" s="338"/>
      <c r="G149" s="230"/>
      <c r="H149" s="186"/>
      <c r="I149" s="186"/>
      <c r="J149" s="186"/>
      <c r="K149" s="186"/>
      <c r="L149" s="186"/>
      <c r="M149" s="186"/>
      <c r="N149" s="186"/>
      <c r="O149" s="186"/>
      <c r="P149" s="186"/>
      <c r="Q149" s="175"/>
    </row>
    <row r="150" spans="1:17" outlineLevel="1">
      <c r="A150" s="54" t="s">
        <v>78</v>
      </c>
      <c r="B150" s="80"/>
      <c r="C150" s="81"/>
      <c r="D150" s="81"/>
      <c r="E150" s="81"/>
      <c r="F150" s="338"/>
      <c r="G150" s="230"/>
      <c r="H150" s="186"/>
      <c r="I150" s="186"/>
      <c r="J150" s="186"/>
      <c r="K150" s="186"/>
      <c r="L150" s="186"/>
      <c r="M150" s="186"/>
      <c r="N150" s="186"/>
      <c r="O150" s="186"/>
      <c r="P150" s="186"/>
      <c r="Q150" s="175"/>
    </row>
    <row r="151" spans="1:17" outlineLevel="1">
      <c r="A151" s="55" t="s">
        <v>79</v>
      </c>
      <c r="B151" s="82"/>
      <c r="C151" s="83"/>
      <c r="D151" s="83"/>
      <c r="E151" s="83"/>
      <c r="F151" s="338"/>
      <c r="G151" s="230"/>
      <c r="H151" s="186"/>
      <c r="I151" s="186"/>
      <c r="J151" s="186"/>
      <c r="K151" s="186"/>
      <c r="L151" s="186"/>
      <c r="M151" s="186"/>
      <c r="N151" s="186"/>
      <c r="O151" s="186"/>
      <c r="P151" s="186"/>
      <c r="Q151" s="176"/>
    </row>
    <row r="152" spans="1:17" ht="13.5" outlineLevel="1" thickBot="1">
      <c r="A152" s="55" t="s">
        <v>80</v>
      </c>
      <c r="B152" s="82"/>
      <c r="C152" s="83"/>
      <c r="D152" s="83"/>
      <c r="E152" s="83"/>
      <c r="F152" s="339"/>
      <c r="G152" s="230"/>
      <c r="H152" s="186"/>
      <c r="I152" s="186"/>
      <c r="J152" s="186"/>
      <c r="K152" s="186"/>
      <c r="L152" s="186"/>
      <c r="M152" s="186"/>
      <c r="N152" s="186"/>
      <c r="O152" s="186"/>
      <c r="P152" s="186"/>
      <c r="Q152" s="31">
        <f>SUM(F152:P152)</f>
        <v>0</v>
      </c>
    </row>
    <row r="153" spans="1:17" ht="13.5" outlineLevel="1" thickBot="1">
      <c r="A153" s="56"/>
      <c r="B153" s="84"/>
      <c r="C153" s="85"/>
      <c r="D153" s="85"/>
      <c r="E153" s="85"/>
      <c r="F153" s="23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77"/>
    </row>
    <row r="154" spans="1:17" outlineLevel="1">
      <c r="A154" s="57" t="s">
        <v>81</v>
      </c>
      <c r="B154" s="80"/>
      <c r="C154" s="81"/>
      <c r="D154" s="81"/>
      <c r="E154" s="81"/>
      <c r="F154" s="241"/>
      <c r="G154" s="230"/>
      <c r="H154" s="186"/>
      <c r="I154" s="186"/>
      <c r="J154" s="186"/>
      <c r="K154" s="186"/>
      <c r="L154" s="186"/>
      <c r="M154" s="186"/>
      <c r="N154" s="186"/>
      <c r="O154" s="186"/>
      <c r="P154" s="186"/>
      <c r="Q154" s="31">
        <f>SUM(F154:P154)</f>
        <v>0</v>
      </c>
    </row>
    <row r="155" spans="1:17" ht="13.5" outlineLevel="1" thickBot="1">
      <c r="A155" s="58" t="s">
        <v>82</v>
      </c>
      <c r="B155" s="80"/>
      <c r="C155" s="81"/>
      <c r="D155" s="81"/>
      <c r="E155" s="81"/>
      <c r="F155" s="240"/>
      <c r="G155" s="230"/>
      <c r="H155" s="186"/>
      <c r="I155" s="186"/>
      <c r="J155" s="186"/>
      <c r="K155" s="186"/>
      <c r="L155" s="186"/>
      <c r="M155" s="186"/>
      <c r="N155" s="186"/>
      <c r="O155" s="186"/>
      <c r="P155" s="186"/>
      <c r="Q155" s="31">
        <f>SUM(F155:P155)</f>
        <v>0</v>
      </c>
    </row>
    <row r="156" spans="1:17" ht="13.5" outlineLevel="1" thickBot="1">
      <c r="A156" s="59"/>
      <c r="B156" s="86"/>
      <c r="C156" s="87"/>
      <c r="D156" s="87"/>
      <c r="E156" s="87"/>
      <c r="F156" s="238" t="s">
        <v>2</v>
      </c>
      <c r="G156" s="188" t="s">
        <v>2</v>
      </c>
      <c r="H156" s="188" t="s">
        <v>2</v>
      </c>
      <c r="I156" s="188" t="s">
        <v>2</v>
      </c>
      <c r="J156" s="188" t="s">
        <v>2</v>
      </c>
      <c r="K156" s="188" t="s">
        <v>2</v>
      </c>
      <c r="L156" s="188" t="s">
        <v>2</v>
      </c>
      <c r="M156" s="188" t="s">
        <v>2</v>
      </c>
      <c r="N156" s="188" t="s">
        <v>2</v>
      </c>
      <c r="O156" s="188"/>
      <c r="P156" s="188" t="s">
        <v>2</v>
      </c>
      <c r="Q156" s="178" t="s">
        <v>2</v>
      </c>
    </row>
    <row r="157" spans="1:17" ht="13.5" outlineLevel="1" thickBot="1">
      <c r="A157" s="60" t="s">
        <v>83</v>
      </c>
      <c r="B157" s="88"/>
      <c r="C157" s="89"/>
      <c r="D157" s="89"/>
      <c r="E157" s="89"/>
      <c r="F157" s="242"/>
      <c r="G157" s="231"/>
      <c r="H157" s="185"/>
      <c r="I157" s="185"/>
      <c r="J157" s="185"/>
      <c r="K157" s="185"/>
      <c r="L157" s="185"/>
      <c r="M157" s="185"/>
      <c r="N157" s="185"/>
      <c r="O157" s="185"/>
      <c r="P157" s="185"/>
      <c r="Q157" s="31">
        <f>SUM(F157:P157)</f>
        <v>0</v>
      </c>
    </row>
    <row r="158" spans="1:17" ht="13.5" outlineLevel="1" thickBot="1">
      <c r="A158" s="61" t="s">
        <v>84</v>
      </c>
      <c r="B158" s="90"/>
      <c r="C158" s="90"/>
      <c r="D158" s="90"/>
      <c r="E158" s="90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79"/>
    </row>
    <row r="159" spans="1:17" outlineLevel="1">
      <c r="A159" s="62" t="s">
        <v>85</v>
      </c>
      <c r="B159" s="91"/>
      <c r="C159" s="92"/>
      <c r="D159" s="92"/>
      <c r="E159" s="92"/>
      <c r="F159" s="335"/>
      <c r="G159" s="231"/>
      <c r="H159" s="185"/>
      <c r="I159" s="185"/>
      <c r="J159" s="185"/>
      <c r="K159" s="185"/>
      <c r="L159" s="185"/>
      <c r="M159" s="185"/>
      <c r="N159" s="185"/>
      <c r="O159" s="185"/>
      <c r="P159" s="185"/>
      <c r="Q159" s="283"/>
    </row>
    <row r="160" spans="1:17" outlineLevel="1">
      <c r="A160" s="62" t="s">
        <v>86</v>
      </c>
      <c r="B160" s="91"/>
      <c r="C160" s="92"/>
      <c r="D160" s="92"/>
      <c r="E160" s="92"/>
      <c r="F160" s="336"/>
      <c r="G160" s="231"/>
      <c r="H160" s="185"/>
      <c r="I160" s="185"/>
      <c r="J160" s="185"/>
      <c r="K160" s="185"/>
      <c r="L160" s="185"/>
      <c r="M160" s="185"/>
      <c r="N160" s="185"/>
      <c r="O160" s="185"/>
      <c r="P160" s="185"/>
      <c r="Q160" s="180"/>
    </row>
    <row r="161" spans="1:17" outlineLevel="1">
      <c r="A161" s="62" t="s">
        <v>87</v>
      </c>
      <c r="B161" s="91"/>
      <c r="C161" s="92"/>
      <c r="D161" s="92"/>
      <c r="E161" s="92"/>
      <c r="F161" s="336"/>
      <c r="G161" s="231"/>
      <c r="H161" s="185"/>
      <c r="I161" s="185"/>
      <c r="J161" s="185"/>
      <c r="K161" s="185"/>
      <c r="L161" s="185"/>
      <c r="M161" s="185"/>
      <c r="N161" s="185"/>
      <c r="O161" s="185"/>
      <c r="P161" s="185"/>
      <c r="Q161" s="180"/>
    </row>
    <row r="162" spans="1:17" outlineLevel="1">
      <c r="A162" s="62" t="s">
        <v>88</v>
      </c>
      <c r="B162" s="91"/>
      <c r="C162" s="92"/>
      <c r="D162" s="92"/>
      <c r="E162" s="92"/>
      <c r="F162" s="336"/>
      <c r="G162" s="231"/>
      <c r="H162" s="185"/>
      <c r="I162" s="185"/>
      <c r="J162" s="185"/>
      <c r="K162" s="185"/>
      <c r="L162" s="185"/>
      <c r="M162" s="185"/>
      <c r="N162" s="185"/>
      <c r="O162" s="185"/>
      <c r="P162" s="185"/>
      <c r="Q162" s="180"/>
    </row>
    <row r="163" spans="1:17" outlineLevel="1">
      <c r="A163" s="62" t="s">
        <v>89</v>
      </c>
      <c r="B163" s="91"/>
      <c r="C163" s="92"/>
      <c r="D163" s="92"/>
      <c r="E163" s="92"/>
      <c r="F163" s="336"/>
      <c r="G163" s="231"/>
      <c r="H163" s="185"/>
      <c r="I163" s="185"/>
      <c r="J163" s="185"/>
      <c r="K163" s="185"/>
      <c r="L163" s="185"/>
      <c r="M163" s="185"/>
      <c r="N163" s="185"/>
      <c r="O163" s="185"/>
      <c r="P163" s="185"/>
      <c r="Q163" s="180"/>
    </row>
    <row r="164" spans="1:17" outlineLevel="1">
      <c r="A164" s="62" t="s">
        <v>90</v>
      </c>
      <c r="B164" s="91"/>
      <c r="C164" s="92"/>
      <c r="D164" s="92"/>
      <c r="E164" s="92"/>
      <c r="F164" s="336"/>
      <c r="G164" s="231"/>
      <c r="H164" s="185"/>
      <c r="I164" s="185"/>
      <c r="J164" s="185"/>
      <c r="K164" s="185"/>
      <c r="L164" s="185"/>
      <c r="M164" s="185"/>
      <c r="N164" s="185"/>
      <c r="O164" s="185"/>
      <c r="P164" s="185"/>
      <c r="Q164" s="180"/>
    </row>
    <row r="165" spans="1:17" outlineLevel="1">
      <c r="A165" s="62" t="s">
        <v>91</v>
      </c>
      <c r="B165" s="91"/>
      <c r="C165" s="92"/>
      <c r="D165" s="92"/>
      <c r="E165" s="92"/>
      <c r="F165" s="336"/>
      <c r="G165" s="231"/>
      <c r="H165" s="185"/>
      <c r="I165" s="185"/>
      <c r="J165" s="185"/>
      <c r="K165" s="185"/>
      <c r="L165" s="185"/>
      <c r="M165" s="185"/>
      <c r="N165" s="185"/>
      <c r="O165" s="185"/>
      <c r="P165" s="185"/>
      <c r="Q165" s="180"/>
    </row>
    <row r="166" spans="1:17" outlineLevel="1">
      <c r="A166" s="62" t="s">
        <v>92</v>
      </c>
      <c r="B166" s="91"/>
      <c r="C166" s="92"/>
      <c r="D166" s="92"/>
      <c r="E166" s="92"/>
      <c r="F166" s="336"/>
      <c r="G166" s="231"/>
      <c r="H166" s="185"/>
      <c r="I166" s="185"/>
      <c r="J166" s="185"/>
      <c r="K166" s="185"/>
      <c r="L166" s="185"/>
      <c r="M166" s="185"/>
      <c r="N166" s="185"/>
      <c r="O166" s="185"/>
      <c r="P166" s="185"/>
      <c r="Q166" s="180"/>
    </row>
    <row r="167" spans="1:17" outlineLevel="1">
      <c r="A167" s="62" t="s">
        <v>93</v>
      </c>
      <c r="B167" s="91"/>
      <c r="C167" s="92"/>
      <c r="D167" s="92"/>
      <c r="E167" s="92"/>
      <c r="F167" s="336"/>
      <c r="G167" s="231"/>
      <c r="H167" s="185"/>
      <c r="I167" s="185"/>
      <c r="J167" s="185"/>
      <c r="K167" s="185"/>
      <c r="L167" s="185"/>
      <c r="M167" s="185"/>
      <c r="N167" s="185"/>
      <c r="O167" s="185"/>
      <c r="P167" s="185"/>
      <c r="Q167" s="180"/>
    </row>
    <row r="168" spans="1:17" outlineLevel="1">
      <c r="A168" s="62" t="s">
        <v>94</v>
      </c>
      <c r="B168" s="91"/>
      <c r="C168" s="92"/>
      <c r="D168" s="92"/>
      <c r="E168" s="92"/>
      <c r="F168" s="336"/>
      <c r="G168" s="231"/>
      <c r="H168" s="185"/>
      <c r="I168" s="185"/>
      <c r="J168" s="185"/>
      <c r="K168" s="185"/>
      <c r="L168" s="185"/>
      <c r="M168" s="185"/>
      <c r="N168" s="185"/>
      <c r="O168" s="185"/>
      <c r="P168" s="185"/>
      <c r="Q168" s="180"/>
    </row>
    <row r="169" spans="1:17" outlineLevel="1">
      <c r="A169" s="75" t="s">
        <v>95</v>
      </c>
      <c r="B169" s="91"/>
      <c r="C169" s="92"/>
      <c r="D169" s="92"/>
      <c r="E169" s="92"/>
      <c r="F169" s="336"/>
      <c r="G169" s="231"/>
      <c r="H169" s="185"/>
      <c r="I169" s="185"/>
      <c r="J169" s="185"/>
      <c r="K169" s="185"/>
      <c r="L169" s="185"/>
      <c r="M169" s="185"/>
      <c r="N169" s="185"/>
      <c r="O169" s="185"/>
      <c r="P169" s="185"/>
      <c r="Q169" s="180"/>
    </row>
    <row r="170" spans="1:17" ht="13.5" outlineLevel="1" thickBot="1">
      <c r="A170" s="75" t="s">
        <v>95</v>
      </c>
      <c r="B170" s="91"/>
      <c r="C170" s="92"/>
      <c r="D170" s="92"/>
      <c r="E170" s="92"/>
      <c r="F170" s="337"/>
      <c r="G170" s="231"/>
      <c r="H170" s="185"/>
      <c r="I170" s="185"/>
      <c r="J170" s="185"/>
      <c r="K170" s="185"/>
      <c r="L170" s="185"/>
      <c r="M170" s="185"/>
      <c r="N170" s="185"/>
      <c r="O170" s="185"/>
      <c r="P170" s="185"/>
      <c r="Q170" s="181"/>
    </row>
    <row r="171" spans="1:17" ht="13.5" outlineLevel="1" thickBot="1">
      <c r="A171" s="61"/>
      <c r="B171" s="90"/>
      <c r="C171" s="90"/>
      <c r="D171" s="90"/>
      <c r="E171" s="90"/>
      <c r="F171" s="189"/>
      <c r="G171" s="190"/>
      <c r="H171" s="190"/>
      <c r="I171" s="190"/>
      <c r="J171" s="190"/>
      <c r="K171" s="190"/>
      <c r="L171" s="190"/>
      <c r="M171" s="190"/>
      <c r="N171" s="190"/>
      <c r="O171" s="190"/>
      <c r="P171" s="190"/>
      <c r="Q171" s="182"/>
    </row>
    <row r="172" spans="1:17" outlineLevel="1">
      <c r="A172" s="63" t="s">
        <v>96</v>
      </c>
      <c r="B172" s="88"/>
      <c r="C172" s="89"/>
      <c r="D172" s="89"/>
      <c r="E172" s="89"/>
      <c r="F172" s="335"/>
      <c r="G172" s="231"/>
      <c r="H172" s="185"/>
      <c r="I172" s="185"/>
      <c r="J172" s="185"/>
      <c r="K172" s="185"/>
      <c r="L172" s="185"/>
      <c r="M172" s="185"/>
      <c r="N172" s="185"/>
      <c r="O172" s="185"/>
      <c r="P172" s="185"/>
      <c r="Q172" s="31">
        <f>SUM(G172:P172)</f>
        <v>0</v>
      </c>
    </row>
    <row r="173" spans="1:17" ht="13.5" outlineLevel="1" thickBot="1">
      <c r="A173" s="63" t="s">
        <v>97</v>
      </c>
      <c r="B173" s="88"/>
      <c r="C173" s="89"/>
      <c r="D173" s="89"/>
      <c r="E173" s="89"/>
      <c r="F173" s="337"/>
      <c r="G173" s="231"/>
      <c r="H173" s="185"/>
      <c r="I173" s="185"/>
      <c r="J173" s="185"/>
      <c r="K173" s="185"/>
      <c r="L173" s="185"/>
      <c r="M173" s="185"/>
      <c r="N173" s="185"/>
      <c r="O173" s="185"/>
      <c r="P173" s="185"/>
      <c r="Q173" s="31">
        <f>SUM(G173:P173)</f>
        <v>0</v>
      </c>
    </row>
    <row r="174" spans="1:17" ht="13.5" outlineLevel="1" thickBot="1">
      <c r="A174" s="61" t="s">
        <v>98</v>
      </c>
      <c r="B174" s="90"/>
      <c r="C174" s="90"/>
      <c r="D174" s="90"/>
      <c r="E174" s="90"/>
      <c r="F174" s="189"/>
      <c r="G174" s="190"/>
      <c r="H174" s="190"/>
      <c r="I174" s="190"/>
      <c r="J174" s="190"/>
      <c r="K174" s="190"/>
      <c r="L174" s="190"/>
      <c r="M174" s="190"/>
      <c r="N174" s="190"/>
      <c r="O174" s="190"/>
      <c r="P174" s="190"/>
      <c r="Q174" s="182"/>
    </row>
    <row r="175" spans="1:17" outlineLevel="1">
      <c r="A175" s="62" t="s">
        <v>87</v>
      </c>
      <c r="B175" s="91"/>
      <c r="C175" s="92"/>
      <c r="D175" s="92"/>
      <c r="E175" s="92"/>
      <c r="F175" s="335"/>
      <c r="G175" s="231"/>
      <c r="H175" s="185"/>
      <c r="I175" s="185"/>
      <c r="J175" s="185"/>
      <c r="K175" s="185"/>
      <c r="L175" s="185"/>
      <c r="M175" s="185"/>
      <c r="N175" s="185"/>
      <c r="O175" s="185"/>
      <c r="P175" s="185"/>
      <c r="Q175" s="180"/>
    </row>
    <row r="176" spans="1:17" outlineLevel="1">
      <c r="A176" s="62" t="s">
        <v>88</v>
      </c>
      <c r="B176" s="91"/>
      <c r="C176" s="92"/>
      <c r="D176" s="92"/>
      <c r="E176" s="92"/>
      <c r="F176" s="336"/>
      <c r="G176" s="231"/>
      <c r="H176" s="185"/>
      <c r="I176" s="185"/>
      <c r="J176" s="185"/>
      <c r="K176" s="185"/>
      <c r="L176" s="185"/>
      <c r="M176" s="185"/>
      <c r="N176" s="185"/>
      <c r="O176" s="185"/>
      <c r="P176" s="185"/>
      <c r="Q176" s="180"/>
    </row>
    <row r="177" spans="1:17" outlineLevel="1">
      <c r="A177" s="62" t="s">
        <v>89</v>
      </c>
      <c r="B177" s="91"/>
      <c r="C177" s="92"/>
      <c r="D177" s="92"/>
      <c r="E177" s="92"/>
      <c r="F177" s="336"/>
      <c r="G177" s="231"/>
      <c r="H177" s="185"/>
      <c r="I177" s="185"/>
      <c r="J177" s="185"/>
      <c r="K177" s="185"/>
      <c r="L177" s="185"/>
      <c r="M177" s="185"/>
      <c r="N177" s="185"/>
      <c r="O177" s="185"/>
      <c r="P177" s="185"/>
      <c r="Q177" s="180"/>
    </row>
    <row r="178" spans="1:17" outlineLevel="1">
      <c r="A178" s="62" t="s">
        <v>90</v>
      </c>
      <c r="B178" s="91"/>
      <c r="C178" s="92"/>
      <c r="D178" s="92"/>
      <c r="E178" s="92"/>
      <c r="F178" s="336"/>
      <c r="G178" s="231"/>
      <c r="H178" s="185"/>
      <c r="I178" s="185"/>
      <c r="J178" s="185"/>
      <c r="K178" s="185"/>
      <c r="L178" s="185"/>
      <c r="M178" s="185"/>
      <c r="N178" s="185"/>
      <c r="O178" s="185"/>
      <c r="P178" s="185"/>
      <c r="Q178" s="180"/>
    </row>
    <row r="179" spans="1:17" outlineLevel="1">
      <c r="A179" s="62" t="s">
        <v>91</v>
      </c>
      <c r="B179" s="91"/>
      <c r="C179" s="92"/>
      <c r="D179" s="92"/>
      <c r="E179" s="92"/>
      <c r="F179" s="336"/>
      <c r="G179" s="231"/>
      <c r="H179" s="185"/>
      <c r="I179" s="185"/>
      <c r="J179" s="185"/>
      <c r="K179" s="185"/>
      <c r="L179" s="185"/>
      <c r="M179" s="185"/>
      <c r="N179" s="185"/>
      <c r="O179" s="185"/>
      <c r="P179" s="185"/>
      <c r="Q179" s="180"/>
    </row>
    <row r="180" spans="1:17" outlineLevel="1">
      <c r="A180" s="62" t="s">
        <v>92</v>
      </c>
      <c r="B180" s="91"/>
      <c r="C180" s="92"/>
      <c r="D180" s="92"/>
      <c r="E180" s="92"/>
      <c r="F180" s="336"/>
      <c r="G180" s="231"/>
      <c r="H180" s="185"/>
      <c r="I180" s="185"/>
      <c r="J180" s="185"/>
      <c r="K180" s="185"/>
      <c r="L180" s="185"/>
      <c r="M180" s="185"/>
      <c r="N180" s="185"/>
      <c r="O180" s="185"/>
      <c r="P180" s="185"/>
      <c r="Q180" s="180"/>
    </row>
    <row r="181" spans="1:17" outlineLevel="1">
      <c r="A181" s="62" t="s">
        <v>93</v>
      </c>
      <c r="B181" s="91"/>
      <c r="C181" s="92"/>
      <c r="D181" s="92"/>
      <c r="E181" s="92"/>
      <c r="F181" s="336"/>
      <c r="G181" s="231"/>
      <c r="H181" s="185"/>
      <c r="I181" s="185"/>
      <c r="J181" s="185"/>
      <c r="K181" s="185"/>
      <c r="L181" s="185"/>
      <c r="M181" s="185"/>
      <c r="N181" s="185"/>
      <c r="O181" s="185"/>
      <c r="P181" s="185"/>
      <c r="Q181" s="180"/>
    </row>
    <row r="182" spans="1:17" outlineLevel="1">
      <c r="A182" s="62" t="s">
        <v>94</v>
      </c>
      <c r="B182" s="91"/>
      <c r="C182" s="92"/>
      <c r="D182" s="92"/>
      <c r="E182" s="92"/>
      <c r="F182" s="336"/>
      <c r="G182" s="231"/>
      <c r="H182" s="185"/>
      <c r="I182" s="185"/>
      <c r="J182" s="185"/>
      <c r="K182" s="185"/>
      <c r="L182" s="185"/>
      <c r="M182" s="185"/>
      <c r="N182" s="185"/>
      <c r="O182" s="185"/>
      <c r="P182" s="185"/>
      <c r="Q182" s="180"/>
    </row>
    <row r="183" spans="1:17" outlineLevel="1">
      <c r="A183" s="64" t="s">
        <v>99</v>
      </c>
      <c r="B183" s="91"/>
      <c r="C183" s="92"/>
      <c r="D183" s="92"/>
      <c r="E183" s="92"/>
      <c r="F183" s="336"/>
      <c r="G183" s="231"/>
      <c r="H183" s="185"/>
      <c r="I183" s="185"/>
      <c r="J183" s="185"/>
      <c r="K183" s="185"/>
      <c r="L183" s="185"/>
      <c r="M183" s="185"/>
      <c r="N183" s="185"/>
      <c r="O183" s="185"/>
      <c r="P183" s="185"/>
      <c r="Q183" s="180"/>
    </row>
    <row r="184" spans="1:17" outlineLevel="1">
      <c r="A184" s="75" t="s">
        <v>95</v>
      </c>
      <c r="B184" s="91"/>
      <c r="C184" s="92"/>
      <c r="D184" s="92"/>
      <c r="E184" s="92"/>
      <c r="F184" s="336"/>
      <c r="G184" s="231"/>
      <c r="H184" s="185"/>
      <c r="I184" s="185"/>
      <c r="J184" s="185"/>
      <c r="K184" s="185"/>
      <c r="L184" s="185"/>
      <c r="M184" s="185"/>
      <c r="N184" s="185"/>
      <c r="O184" s="185"/>
      <c r="P184" s="185"/>
      <c r="Q184" s="180"/>
    </row>
    <row r="185" spans="1:17" ht="13.5" outlineLevel="1" thickBot="1">
      <c r="A185" s="75" t="s">
        <v>95</v>
      </c>
      <c r="B185" s="91"/>
      <c r="C185" s="92"/>
      <c r="D185" s="92"/>
      <c r="E185" s="92"/>
      <c r="F185" s="337"/>
      <c r="G185" s="232"/>
      <c r="H185" s="191"/>
      <c r="I185" s="191"/>
      <c r="J185" s="191"/>
      <c r="K185" s="191"/>
      <c r="L185" s="191"/>
      <c r="M185" s="191"/>
      <c r="N185" s="191"/>
      <c r="O185" s="191"/>
      <c r="P185" s="191"/>
      <c r="Q185" s="180"/>
    </row>
    <row r="186" spans="1:17" outlineLevel="1">
      <c r="A186" s="61"/>
      <c r="B186" s="90"/>
      <c r="C186" s="90"/>
      <c r="D186" s="90"/>
      <c r="E186" s="90"/>
      <c r="F186" s="179"/>
      <c r="G186" s="183"/>
      <c r="H186" s="183"/>
      <c r="I186" s="183"/>
      <c r="J186" s="183"/>
      <c r="K186" s="183"/>
      <c r="L186" s="183"/>
      <c r="M186" s="183"/>
      <c r="N186" s="183"/>
      <c r="O186" s="183"/>
      <c r="P186" s="183"/>
      <c r="Q186" s="183"/>
    </row>
    <row r="187" spans="1:17" ht="13.5" outlineLevel="1" thickBot="1">
      <c r="A187" s="63" t="s">
        <v>100</v>
      </c>
      <c r="B187" s="89"/>
      <c r="C187" s="89"/>
      <c r="D187" s="89"/>
      <c r="E187" s="90"/>
      <c r="F187" s="179"/>
      <c r="G187" s="182"/>
      <c r="H187" s="182"/>
      <c r="I187" s="182"/>
      <c r="J187" s="182"/>
      <c r="K187" s="182"/>
      <c r="L187" s="182"/>
      <c r="M187" s="182"/>
      <c r="N187" s="182"/>
      <c r="O187" s="182"/>
      <c r="P187" s="182"/>
      <c r="Q187" s="182"/>
    </row>
    <row r="188" spans="1:17" outlineLevel="1">
      <c r="A188" s="65" t="s">
        <v>101</v>
      </c>
      <c r="B188" s="93"/>
      <c r="C188" s="90"/>
      <c r="D188" s="90"/>
      <c r="E188" s="90"/>
      <c r="F188" s="243"/>
      <c r="G188" s="231"/>
      <c r="H188" s="185"/>
      <c r="I188" s="185"/>
      <c r="J188" s="185"/>
      <c r="K188" s="185"/>
      <c r="L188" s="185"/>
      <c r="M188" s="185"/>
      <c r="N188" s="185"/>
      <c r="O188" s="185"/>
      <c r="P188" s="185"/>
      <c r="Q188" s="31">
        <f t="shared" ref="Q188:Q195" si="10">SUM(F188:P188)</f>
        <v>0</v>
      </c>
    </row>
    <row r="189" spans="1:17" outlineLevel="1">
      <c r="A189" s="65" t="s">
        <v>102</v>
      </c>
      <c r="B189" s="93"/>
      <c r="C189" s="90"/>
      <c r="D189" s="90"/>
      <c r="E189" s="90"/>
      <c r="F189" s="244"/>
      <c r="G189" s="231"/>
      <c r="H189" s="185"/>
      <c r="I189" s="185"/>
      <c r="J189" s="185"/>
      <c r="K189" s="185"/>
      <c r="L189" s="185"/>
      <c r="M189" s="185"/>
      <c r="N189" s="185"/>
      <c r="O189" s="185"/>
      <c r="P189" s="185"/>
      <c r="Q189" s="31">
        <f t="shared" si="10"/>
        <v>0</v>
      </c>
    </row>
    <row r="190" spans="1:17" outlineLevel="1">
      <c r="A190" s="65" t="s">
        <v>103</v>
      </c>
      <c r="B190" s="93"/>
      <c r="C190" s="90"/>
      <c r="D190" s="90"/>
      <c r="E190" s="90"/>
      <c r="F190" s="244"/>
      <c r="G190" s="231"/>
      <c r="H190" s="185"/>
      <c r="I190" s="185"/>
      <c r="J190" s="185"/>
      <c r="K190" s="185"/>
      <c r="L190" s="185"/>
      <c r="M190" s="185"/>
      <c r="N190" s="185"/>
      <c r="O190" s="185"/>
      <c r="P190" s="185"/>
      <c r="Q190" s="31">
        <f t="shared" si="10"/>
        <v>0</v>
      </c>
    </row>
    <row r="191" spans="1:17" outlineLevel="1">
      <c r="A191" s="65" t="s">
        <v>104</v>
      </c>
      <c r="B191" s="93"/>
      <c r="C191" s="90"/>
      <c r="D191" s="90"/>
      <c r="E191" s="90"/>
      <c r="F191" s="244"/>
      <c r="G191" s="231"/>
      <c r="H191" s="185"/>
      <c r="I191" s="185"/>
      <c r="J191" s="185"/>
      <c r="K191" s="185"/>
      <c r="L191" s="185"/>
      <c r="M191" s="185"/>
      <c r="N191" s="185"/>
      <c r="O191" s="185"/>
      <c r="P191" s="185"/>
      <c r="Q191" s="31">
        <f t="shared" si="10"/>
        <v>0</v>
      </c>
    </row>
    <row r="192" spans="1:17" outlineLevel="1">
      <c r="A192" s="75" t="s">
        <v>105</v>
      </c>
      <c r="B192" s="91"/>
      <c r="C192" s="92"/>
      <c r="D192" s="92"/>
      <c r="E192" s="92"/>
      <c r="F192" s="244"/>
      <c r="G192" s="231"/>
      <c r="H192" s="185"/>
      <c r="I192" s="185"/>
      <c r="J192" s="185"/>
      <c r="K192" s="185"/>
      <c r="L192" s="185"/>
      <c r="M192" s="185"/>
      <c r="N192" s="185"/>
      <c r="O192" s="185"/>
      <c r="P192" s="185"/>
      <c r="Q192" s="31">
        <f t="shared" si="10"/>
        <v>0</v>
      </c>
    </row>
    <row r="193" spans="1:17" outlineLevel="1">
      <c r="A193" s="75" t="s">
        <v>105</v>
      </c>
      <c r="B193" s="91"/>
      <c r="C193" s="92"/>
      <c r="D193" s="92"/>
      <c r="E193" s="92"/>
      <c r="F193" s="244"/>
      <c r="G193" s="231"/>
      <c r="H193" s="185"/>
      <c r="I193" s="185"/>
      <c r="J193" s="185"/>
      <c r="K193" s="185"/>
      <c r="L193" s="185"/>
      <c r="M193" s="185"/>
      <c r="N193" s="185"/>
      <c r="O193" s="185"/>
      <c r="P193" s="185"/>
      <c r="Q193" s="31">
        <f t="shared" si="10"/>
        <v>0</v>
      </c>
    </row>
    <row r="194" spans="1:17" outlineLevel="1">
      <c r="A194" s="75" t="s">
        <v>105</v>
      </c>
      <c r="B194" s="91"/>
      <c r="C194" s="92"/>
      <c r="D194" s="92"/>
      <c r="E194" s="92"/>
      <c r="F194" s="244"/>
      <c r="G194" s="231"/>
      <c r="H194" s="185"/>
      <c r="I194" s="185"/>
      <c r="J194" s="185"/>
      <c r="K194" s="185"/>
      <c r="L194" s="185"/>
      <c r="M194" s="185"/>
      <c r="N194" s="185"/>
      <c r="O194" s="185"/>
      <c r="P194" s="185"/>
      <c r="Q194" s="31">
        <f t="shared" si="10"/>
        <v>0</v>
      </c>
    </row>
    <row r="195" spans="1:17" outlineLevel="1">
      <c r="A195" s="75" t="s">
        <v>105</v>
      </c>
      <c r="B195" s="91"/>
      <c r="C195" s="92"/>
      <c r="D195" s="92"/>
      <c r="E195" s="92"/>
      <c r="F195" s="244"/>
      <c r="G195" s="231"/>
      <c r="H195" s="185"/>
      <c r="I195" s="185"/>
      <c r="J195" s="185"/>
      <c r="K195" s="185"/>
      <c r="L195" s="185"/>
      <c r="M195" s="185"/>
      <c r="N195" s="185"/>
      <c r="O195" s="185"/>
      <c r="P195" s="185"/>
      <c r="Q195" s="31">
        <f t="shared" si="10"/>
        <v>0</v>
      </c>
    </row>
    <row r="196" spans="1:17" ht="13.5" outlineLevel="1" thickBot="1">
      <c r="A196" s="66" t="s">
        <v>106</v>
      </c>
      <c r="B196" s="80"/>
      <c r="C196" s="81"/>
      <c r="D196" s="81"/>
      <c r="E196" s="81"/>
      <c r="F196" s="245">
        <f>F157+SUM(F172:F173)+SUM(F188:F195)</f>
        <v>0</v>
      </c>
      <c r="G196" s="233">
        <f t="shared" ref="G196:M196" si="11">G157+SUM(G172:G173)+SUM(G188:G195)</f>
        <v>0</v>
      </c>
      <c r="H196" s="171">
        <f t="shared" si="11"/>
        <v>0</v>
      </c>
      <c r="I196" s="171">
        <f t="shared" si="11"/>
        <v>0</v>
      </c>
      <c r="J196" s="171">
        <f t="shared" si="11"/>
        <v>0</v>
      </c>
      <c r="K196" s="171">
        <f t="shared" si="11"/>
        <v>0</v>
      </c>
      <c r="L196" s="171">
        <f t="shared" si="11"/>
        <v>0</v>
      </c>
      <c r="M196" s="171">
        <f t="shared" si="11"/>
        <v>0</v>
      </c>
      <c r="N196" s="171">
        <f>N157+SUM(N172:N173)+SUM(N188:N195)</f>
        <v>0</v>
      </c>
      <c r="O196" s="171">
        <f>O157+SUM(O172:O173)+SUM(O188:O195)</f>
        <v>0</v>
      </c>
      <c r="P196" s="171">
        <f>P157+SUM(P172:P173)+SUM(P188:P195)</f>
        <v>0</v>
      </c>
      <c r="Q196" s="171">
        <f>Q157+SUM(Q172:Q173)+SUM(Q188:Q195)</f>
        <v>0</v>
      </c>
    </row>
    <row r="197" spans="1:17" ht="14.25" outlineLevel="1">
      <c r="A197" s="67"/>
      <c r="B197" s="94"/>
      <c r="C197" s="95"/>
      <c r="D197" s="95"/>
      <c r="E197" s="90"/>
      <c r="F197" s="179"/>
      <c r="G197" s="183"/>
      <c r="H197" s="183"/>
      <c r="I197" s="183"/>
      <c r="J197" s="183"/>
      <c r="K197" s="183"/>
      <c r="L197" s="183"/>
      <c r="M197" s="183"/>
      <c r="N197" s="183"/>
      <c r="O197" s="183"/>
      <c r="P197" s="183"/>
      <c r="Q197" s="183"/>
    </row>
    <row r="198" spans="1:17" ht="13.5" outlineLevel="1" thickBot="1">
      <c r="A198" s="68" t="s">
        <v>107</v>
      </c>
      <c r="B198" s="96"/>
      <c r="C198" s="97"/>
      <c r="D198" s="97"/>
      <c r="E198" s="90"/>
      <c r="F198" s="179"/>
      <c r="G198" s="182"/>
      <c r="H198" s="182"/>
      <c r="I198" s="182"/>
      <c r="J198" s="182"/>
      <c r="K198" s="182"/>
      <c r="L198" s="182"/>
      <c r="M198" s="182"/>
      <c r="N198" s="182"/>
      <c r="O198" s="182"/>
      <c r="P198" s="182"/>
      <c r="Q198" s="182"/>
    </row>
    <row r="199" spans="1:17" outlineLevel="1">
      <c r="A199" s="76" t="s">
        <v>108</v>
      </c>
      <c r="B199" s="98"/>
      <c r="C199" s="99"/>
      <c r="D199" s="99"/>
      <c r="E199" s="99"/>
      <c r="F199" s="246"/>
      <c r="G199" s="234"/>
      <c r="H199" s="184"/>
      <c r="I199" s="184"/>
      <c r="J199" s="184"/>
      <c r="K199" s="184"/>
      <c r="L199" s="184"/>
      <c r="M199" s="184"/>
      <c r="N199" s="184"/>
      <c r="O199" s="184"/>
      <c r="P199" s="184"/>
      <c r="Q199" s="31">
        <f>SUM(F199:P199)</f>
        <v>0</v>
      </c>
    </row>
    <row r="200" spans="1:17" outlineLevel="1">
      <c r="A200" s="76" t="s">
        <v>109</v>
      </c>
      <c r="B200" s="98"/>
      <c r="C200" s="99"/>
      <c r="D200" s="99"/>
      <c r="E200" s="99"/>
      <c r="F200" s="247"/>
      <c r="G200" s="234"/>
      <c r="H200" s="184"/>
      <c r="I200" s="184"/>
      <c r="J200" s="184"/>
      <c r="K200" s="184"/>
      <c r="L200" s="184"/>
      <c r="M200" s="184"/>
      <c r="N200" s="184"/>
      <c r="O200" s="184"/>
      <c r="P200" s="184"/>
      <c r="Q200" s="31">
        <f t="shared" ref="Q200:Q207" si="12">SUM(F200:P200)</f>
        <v>0</v>
      </c>
    </row>
    <row r="201" spans="1:17" outlineLevel="1">
      <c r="A201" s="76" t="s">
        <v>110</v>
      </c>
      <c r="B201" s="98"/>
      <c r="C201" s="99"/>
      <c r="D201" s="99"/>
      <c r="E201" s="99"/>
      <c r="F201" s="247"/>
      <c r="G201" s="234"/>
      <c r="H201" s="184"/>
      <c r="I201" s="184"/>
      <c r="J201" s="184"/>
      <c r="K201" s="184"/>
      <c r="L201" s="184"/>
      <c r="M201" s="184"/>
      <c r="N201" s="184"/>
      <c r="O201" s="184"/>
      <c r="P201" s="184"/>
      <c r="Q201" s="31">
        <f t="shared" si="12"/>
        <v>0</v>
      </c>
    </row>
    <row r="202" spans="1:17" outlineLevel="1">
      <c r="A202" s="69" t="s">
        <v>111</v>
      </c>
      <c r="B202" s="98"/>
      <c r="C202" s="99"/>
      <c r="D202" s="99"/>
      <c r="E202" s="99"/>
      <c r="F202" s="247"/>
      <c r="G202" s="234"/>
      <c r="H202" s="184"/>
      <c r="I202" s="184"/>
      <c r="J202" s="184"/>
      <c r="K202" s="184"/>
      <c r="L202" s="184"/>
      <c r="M202" s="184"/>
      <c r="N202" s="184"/>
      <c r="O202" s="184"/>
      <c r="P202" s="184"/>
      <c r="Q202" s="31">
        <f t="shared" si="12"/>
        <v>0</v>
      </c>
    </row>
    <row r="203" spans="1:17" outlineLevel="1">
      <c r="A203" s="69" t="s">
        <v>112</v>
      </c>
      <c r="B203" s="98"/>
      <c r="C203" s="99"/>
      <c r="D203" s="99"/>
      <c r="E203" s="99"/>
      <c r="F203" s="247"/>
      <c r="G203" s="234"/>
      <c r="H203" s="184"/>
      <c r="I203" s="184"/>
      <c r="J203" s="184"/>
      <c r="K203" s="184"/>
      <c r="L203" s="184"/>
      <c r="M203" s="184"/>
      <c r="N203" s="184"/>
      <c r="O203" s="184"/>
      <c r="P203" s="184"/>
      <c r="Q203" s="31">
        <f t="shared" si="12"/>
        <v>0</v>
      </c>
    </row>
    <row r="204" spans="1:17" outlineLevel="1">
      <c r="A204" s="77" t="s">
        <v>113</v>
      </c>
      <c r="B204" s="100"/>
      <c r="C204" s="101"/>
      <c r="D204" s="101"/>
      <c r="E204" s="101"/>
      <c r="F204" s="247"/>
      <c r="G204" s="234"/>
      <c r="H204" s="184"/>
      <c r="I204" s="184"/>
      <c r="J204" s="184"/>
      <c r="K204" s="184"/>
      <c r="L204" s="184"/>
      <c r="M204" s="184"/>
      <c r="N204" s="184"/>
      <c r="O204" s="184"/>
      <c r="P204" s="184"/>
      <c r="Q204" s="31">
        <f t="shared" si="12"/>
        <v>0</v>
      </c>
    </row>
    <row r="205" spans="1:17" outlineLevel="1">
      <c r="A205" s="77" t="s">
        <v>114</v>
      </c>
      <c r="B205" s="100"/>
      <c r="C205" s="101"/>
      <c r="D205" s="101"/>
      <c r="E205" s="101"/>
      <c r="F205" s="247"/>
      <c r="G205" s="234"/>
      <c r="H205" s="184"/>
      <c r="I205" s="184"/>
      <c r="J205" s="184"/>
      <c r="K205" s="184"/>
      <c r="L205" s="184"/>
      <c r="M205" s="184"/>
      <c r="N205" s="184"/>
      <c r="O205" s="184"/>
      <c r="P205" s="184"/>
      <c r="Q205" s="31">
        <f t="shared" si="12"/>
        <v>0</v>
      </c>
    </row>
    <row r="206" spans="1:17" outlineLevel="1">
      <c r="A206" s="77" t="s">
        <v>115</v>
      </c>
      <c r="B206" s="100"/>
      <c r="C206" s="101"/>
      <c r="D206" s="101"/>
      <c r="E206" s="101"/>
      <c r="F206" s="247"/>
      <c r="G206" s="234"/>
      <c r="H206" s="184"/>
      <c r="I206" s="184"/>
      <c r="J206" s="184"/>
      <c r="K206" s="184"/>
      <c r="L206" s="184"/>
      <c r="M206" s="184"/>
      <c r="N206" s="184"/>
      <c r="O206" s="184"/>
      <c r="P206" s="184"/>
      <c r="Q206" s="31">
        <f>SUM(F206:P206)</f>
        <v>0</v>
      </c>
    </row>
    <row r="207" spans="1:17" outlineLevel="1">
      <c r="A207" s="70" t="s">
        <v>116</v>
      </c>
      <c r="B207" s="100"/>
      <c r="C207" s="101"/>
      <c r="D207" s="101"/>
      <c r="E207" s="101"/>
      <c r="F207" s="247"/>
      <c r="G207" s="234"/>
      <c r="H207" s="184"/>
      <c r="I207" s="184"/>
      <c r="J207" s="184"/>
      <c r="K207" s="184"/>
      <c r="L207" s="184"/>
      <c r="M207" s="184"/>
      <c r="N207" s="184"/>
      <c r="O207" s="184"/>
      <c r="P207" s="184"/>
      <c r="Q207" s="31">
        <f t="shared" si="12"/>
        <v>0</v>
      </c>
    </row>
    <row r="208" spans="1:17" outlineLevel="1">
      <c r="A208" s="71" t="s">
        <v>117</v>
      </c>
      <c r="B208" s="98"/>
      <c r="C208" s="99"/>
      <c r="D208" s="99"/>
      <c r="E208" s="99"/>
      <c r="F208" s="247"/>
      <c r="G208" s="234"/>
      <c r="H208" s="184"/>
      <c r="I208" s="184"/>
      <c r="J208" s="184"/>
      <c r="K208" s="184"/>
      <c r="L208" s="184"/>
      <c r="M208" s="184"/>
      <c r="N208" s="184"/>
      <c r="O208" s="184"/>
      <c r="P208" s="184"/>
      <c r="Q208" s="31">
        <f>SUM(F208:P208)</f>
        <v>0</v>
      </c>
    </row>
    <row r="209" spans="1:19" ht="13.5" outlineLevel="1" thickBot="1">
      <c r="A209" s="72" t="s">
        <v>118</v>
      </c>
      <c r="B209" s="96"/>
      <c r="C209" s="97"/>
      <c r="D209" s="97"/>
      <c r="E209" s="97"/>
      <c r="F209" s="248">
        <f>SUM(F199:F203)+F208</f>
        <v>0</v>
      </c>
      <c r="G209" s="235">
        <f t="shared" ref="G209:P209" si="13">SUM(G199:G203)+G208</f>
        <v>0</v>
      </c>
      <c r="H209" s="172">
        <f t="shared" si="13"/>
        <v>0</v>
      </c>
      <c r="I209" s="172">
        <f t="shared" si="13"/>
        <v>0</v>
      </c>
      <c r="J209" s="172">
        <f t="shared" si="13"/>
        <v>0</v>
      </c>
      <c r="K209" s="172">
        <f t="shared" si="13"/>
        <v>0</v>
      </c>
      <c r="L209" s="172">
        <f t="shared" si="13"/>
        <v>0</v>
      </c>
      <c r="M209" s="172">
        <f t="shared" si="13"/>
        <v>0</v>
      </c>
      <c r="N209" s="172">
        <f t="shared" si="13"/>
        <v>0</v>
      </c>
      <c r="O209" s="172">
        <f>SUM(O199:O203)+O208</f>
        <v>0</v>
      </c>
      <c r="P209" s="172">
        <f t="shared" si="13"/>
        <v>0</v>
      </c>
      <c r="Q209" s="31">
        <f>SUM(Q199:Q203)+Q208</f>
        <v>0</v>
      </c>
    </row>
    <row r="210" spans="1:19" ht="14.25" outlineLevel="1" thickTop="1" thickBot="1">
      <c r="A210" s="97"/>
      <c r="B210" s="97"/>
      <c r="C210" s="97"/>
      <c r="D210" s="97"/>
      <c r="E210" s="97"/>
      <c r="F210" s="114"/>
      <c r="G210" s="21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6"/>
    </row>
    <row r="211" spans="1:19" ht="15" outlineLevel="1" thickBot="1">
      <c r="A211" s="217" t="s">
        <v>194</v>
      </c>
      <c r="B211" s="95"/>
      <c r="C211" s="95"/>
      <c r="D211" s="95"/>
      <c r="E211" s="95"/>
      <c r="F211" s="249" t="str">
        <f>IF(ABS(F196-F209&lt;0.01),"OK","Error")</f>
        <v>OK</v>
      </c>
      <c r="G211" s="236" t="str">
        <f t="shared" ref="G211:Q211" si="14">IF(ABS(G196-G209&lt;0.01),"OK","Error")</f>
        <v>OK</v>
      </c>
      <c r="H211" s="208" t="str">
        <f>IF(ABS(H196-H209&lt;0.01),"OK","Error")</f>
        <v>OK</v>
      </c>
      <c r="I211" s="208" t="str">
        <f t="shared" si="14"/>
        <v>OK</v>
      </c>
      <c r="J211" s="208" t="str">
        <f t="shared" si="14"/>
        <v>OK</v>
      </c>
      <c r="K211" s="208" t="str">
        <f t="shared" si="14"/>
        <v>OK</v>
      </c>
      <c r="L211" s="208" t="str">
        <f t="shared" si="14"/>
        <v>OK</v>
      </c>
      <c r="M211" s="208" t="str">
        <f>IF(ABS(M196-M209&lt;0.01),"OK","Error")</f>
        <v>OK</v>
      </c>
      <c r="N211" s="208" t="str">
        <f t="shared" si="14"/>
        <v>OK</v>
      </c>
      <c r="O211" s="208" t="str">
        <f t="shared" si="14"/>
        <v>OK</v>
      </c>
      <c r="P211" s="208" t="str">
        <f t="shared" si="14"/>
        <v>OK</v>
      </c>
      <c r="Q211" s="208" t="str">
        <f t="shared" si="14"/>
        <v>OK</v>
      </c>
    </row>
    <row r="213" spans="1:19" s="124" customFormat="1">
      <c r="B213" s="26"/>
      <c r="C213" s="26"/>
      <c r="D213" s="26"/>
      <c r="E213" s="26"/>
      <c r="F213" s="120"/>
      <c r="G213" s="120"/>
      <c r="H213" s="120"/>
      <c r="I213" s="120"/>
      <c r="J213" s="120"/>
      <c r="K213" s="120"/>
      <c r="L213" s="120"/>
      <c r="M213" s="120"/>
      <c r="N213" s="120"/>
      <c r="O213" s="120"/>
      <c r="P213" s="120"/>
      <c r="Q213" s="120"/>
    </row>
    <row r="214" spans="1:19" ht="18">
      <c r="A214" s="495">
        <v>2013</v>
      </c>
      <c r="B214" s="501"/>
      <c r="C214" s="501"/>
      <c r="D214" s="501"/>
      <c r="E214" s="501"/>
      <c r="F214" s="499"/>
      <c r="G214" s="499"/>
      <c r="H214" s="499"/>
      <c r="I214" s="499"/>
      <c r="J214" s="499"/>
      <c r="K214" s="499"/>
      <c r="L214" s="499"/>
      <c r="M214" s="499"/>
      <c r="N214" s="499"/>
      <c r="O214" s="499"/>
      <c r="P214" s="499"/>
      <c r="Q214" s="499"/>
      <c r="R214" s="500"/>
      <c r="S214" s="500"/>
    </row>
    <row r="215" spans="1:19" ht="38.25" hidden="1" outlineLevel="1">
      <c r="A215" s="261"/>
      <c r="B215" s="227"/>
      <c r="C215" s="227"/>
      <c r="D215" s="227"/>
      <c r="E215" s="227"/>
      <c r="F215" s="239" t="s">
        <v>227</v>
      </c>
      <c r="G215" s="540" t="s">
        <v>73</v>
      </c>
      <c r="H215" s="540"/>
      <c r="I215" s="540"/>
      <c r="J215" s="540"/>
      <c r="K215" s="540"/>
      <c r="L215" s="540"/>
      <c r="M215" s="540"/>
      <c r="N215" s="540"/>
      <c r="O215" s="540"/>
      <c r="P215" s="541"/>
      <c r="Q215" s="228"/>
    </row>
    <row r="216" spans="1:19" ht="14.25" hidden="1" outlineLevel="1">
      <c r="A216" s="53" t="s">
        <v>74</v>
      </c>
      <c r="B216" s="78"/>
      <c r="C216" s="79"/>
      <c r="D216" s="79"/>
      <c r="E216" s="79"/>
      <c r="F216" s="338"/>
      <c r="G216" s="230"/>
      <c r="H216" s="186"/>
      <c r="I216" s="186"/>
      <c r="J216" s="186"/>
      <c r="K216" s="186"/>
      <c r="L216" s="186"/>
      <c r="M216" s="186"/>
      <c r="N216" s="186"/>
      <c r="O216" s="186"/>
      <c r="P216" s="186"/>
      <c r="Q216" s="173" t="s">
        <v>1</v>
      </c>
    </row>
    <row r="217" spans="1:19" hidden="1" outlineLevel="1">
      <c r="A217" s="54" t="s">
        <v>75</v>
      </c>
      <c r="B217" s="80"/>
      <c r="C217" s="81"/>
      <c r="D217" s="81"/>
      <c r="E217" s="81"/>
      <c r="F217" s="338"/>
      <c r="G217" s="230"/>
      <c r="H217" s="186"/>
      <c r="I217" s="186"/>
      <c r="J217" s="186"/>
      <c r="K217" s="186"/>
      <c r="L217" s="186"/>
      <c r="M217" s="186"/>
      <c r="N217" s="186"/>
      <c r="O217" s="186"/>
      <c r="P217" s="186"/>
      <c r="Q217" s="174"/>
    </row>
    <row r="218" spans="1:19" hidden="1" outlineLevel="1">
      <c r="A218" s="54" t="s">
        <v>76</v>
      </c>
      <c r="B218" s="80"/>
      <c r="C218" s="81"/>
      <c r="D218" s="81"/>
      <c r="E218" s="81"/>
      <c r="F218" s="338"/>
      <c r="G218" s="230"/>
      <c r="H218" s="186"/>
      <c r="I218" s="186"/>
      <c r="J218" s="186"/>
      <c r="K218" s="186"/>
      <c r="L218" s="186"/>
      <c r="M218" s="186"/>
      <c r="N218" s="186"/>
      <c r="O218" s="186"/>
      <c r="P218" s="186"/>
      <c r="Q218" s="175"/>
    </row>
    <row r="219" spans="1:19" hidden="1" outlineLevel="1">
      <c r="A219" s="55" t="s">
        <v>77</v>
      </c>
      <c r="B219" s="82"/>
      <c r="C219" s="83"/>
      <c r="D219" s="83"/>
      <c r="E219" s="83"/>
      <c r="F219" s="338"/>
      <c r="G219" s="230"/>
      <c r="H219" s="186"/>
      <c r="I219" s="186"/>
      <c r="J219" s="186"/>
      <c r="K219" s="186"/>
      <c r="L219" s="186"/>
      <c r="M219" s="186"/>
      <c r="N219" s="186"/>
      <c r="O219" s="186"/>
      <c r="P219" s="186"/>
      <c r="Q219" s="175"/>
    </row>
    <row r="220" spans="1:19" hidden="1" outlineLevel="1">
      <c r="A220" s="54" t="s">
        <v>78</v>
      </c>
      <c r="B220" s="80"/>
      <c r="C220" s="81"/>
      <c r="D220" s="81"/>
      <c r="E220" s="81"/>
      <c r="F220" s="338"/>
      <c r="G220" s="230"/>
      <c r="H220" s="186"/>
      <c r="I220" s="186"/>
      <c r="J220" s="186"/>
      <c r="K220" s="186"/>
      <c r="L220" s="186"/>
      <c r="M220" s="186"/>
      <c r="N220" s="186"/>
      <c r="O220" s="186"/>
      <c r="P220" s="186"/>
      <c r="Q220" s="175"/>
    </row>
    <row r="221" spans="1:19" hidden="1" outlineLevel="1">
      <c r="A221" s="55" t="s">
        <v>79</v>
      </c>
      <c r="B221" s="82"/>
      <c r="C221" s="83"/>
      <c r="D221" s="83"/>
      <c r="E221" s="83"/>
      <c r="F221" s="338"/>
      <c r="G221" s="230"/>
      <c r="H221" s="186"/>
      <c r="I221" s="186"/>
      <c r="J221" s="186"/>
      <c r="K221" s="186"/>
      <c r="L221" s="186"/>
      <c r="M221" s="186"/>
      <c r="N221" s="186"/>
      <c r="O221" s="186"/>
      <c r="P221" s="186"/>
      <c r="Q221" s="176"/>
    </row>
    <row r="222" spans="1:19" ht="13.5" hidden="1" outlineLevel="1" thickBot="1">
      <c r="A222" s="55" t="s">
        <v>80</v>
      </c>
      <c r="B222" s="82"/>
      <c r="C222" s="83"/>
      <c r="D222" s="83"/>
      <c r="E222" s="83"/>
      <c r="F222" s="339"/>
      <c r="G222" s="230"/>
      <c r="H222" s="186"/>
      <c r="I222" s="186"/>
      <c r="J222" s="186"/>
      <c r="K222" s="186"/>
      <c r="L222" s="186"/>
      <c r="M222" s="186"/>
      <c r="N222" s="186"/>
      <c r="O222" s="186"/>
      <c r="P222" s="186"/>
      <c r="Q222" s="31">
        <f>SUM(F222:P222)</f>
        <v>0</v>
      </c>
    </row>
    <row r="223" spans="1:19" ht="13.5" hidden="1" outlineLevel="1" thickBot="1">
      <c r="A223" s="56"/>
      <c r="B223" s="84"/>
      <c r="C223" s="85"/>
      <c r="D223" s="85"/>
      <c r="E223" s="85"/>
      <c r="F223" s="237"/>
      <c r="G223" s="187"/>
      <c r="H223" s="187"/>
      <c r="I223" s="187"/>
      <c r="J223" s="187"/>
      <c r="K223" s="187"/>
      <c r="L223" s="187"/>
      <c r="M223" s="187"/>
      <c r="N223" s="187"/>
      <c r="O223" s="187"/>
      <c r="P223" s="187"/>
      <c r="Q223" s="177"/>
    </row>
    <row r="224" spans="1:19" hidden="1" outlineLevel="1">
      <c r="A224" s="57" t="s">
        <v>81</v>
      </c>
      <c r="B224" s="80"/>
      <c r="C224" s="81"/>
      <c r="D224" s="81"/>
      <c r="E224" s="81"/>
      <c r="F224" s="241"/>
      <c r="G224" s="230"/>
      <c r="H224" s="186"/>
      <c r="I224" s="186"/>
      <c r="J224" s="186"/>
      <c r="K224" s="186"/>
      <c r="L224" s="186"/>
      <c r="M224" s="186"/>
      <c r="N224" s="186"/>
      <c r="O224" s="186"/>
      <c r="P224" s="186"/>
      <c r="Q224" s="31">
        <f>SUM(F224:P224)</f>
        <v>0</v>
      </c>
    </row>
    <row r="225" spans="1:17" ht="13.5" hidden="1" outlineLevel="1" thickBot="1">
      <c r="A225" s="58" t="s">
        <v>82</v>
      </c>
      <c r="B225" s="80"/>
      <c r="C225" s="81"/>
      <c r="D225" s="81"/>
      <c r="E225" s="81"/>
      <c r="F225" s="240"/>
      <c r="G225" s="230"/>
      <c r="H225" s="186"/>
      <c r="I225" s="186"/>
      <c r="J225" s="186"/>
      <c r="K225" s="186"/>
      <c r="L225" s="186"/>
      <c r="M225" s="186"/>
      <c r="N225" s="186"/>
      <c r="O225" s="186"/>
      <c r="P225" s="186"/>
      <c r="Q225" s="31">
        <f>SUM(F225:P225)</f>
        <v>0</v>
      </c>
    </row>
    <row r="226" spans="1:17" ht="13.5" hidden="1" outlineLevel="1" thickBot="1">
      <c r="A226" s="59"/>
      <c r="B226" s="86"/>
      <c r="C226" s="87"/>
      <c r="D226" s="87"/>
      <c r="E226" s="87"/>
      <c r="F226" s="238" t="s">
        <v>2</v>
      </c>
      <c r="G226" s="188" t="s">
        <v>2</v>
      </c>
      <c r="H226" s="188" t="s">
        <v>2</v>
      </c>
      <c r="I226" s="188" t="s">
        <v>2</v>
      </c>
      <c r="J226" s="188" t="s">
        <v>2</v>
      </c>
      <c r="K226" s="188" t="s">
        <v>2</v>
      </c>
      <c r="L226" s="188" t="s">
        <v>2</v>
      </c>
      <c r="M226" s="188" t="s">
        <v>2</v>
      </c>
      <c r="N226" s="188" t="s">
        <v>2</v>
      </c>
      <c r="O226" s="188"/>
      <c r="P226" s="188" t="s">
        <v>2</v>
      </c>
      <c r="Q226" s="178" t="s">
        <v>2</v>
      </c>
    </row>
    <row r="227" spans="1:17" ht="13.5" hidden="1" outlineLevel="1" thickBot="1">
      <c r="A227" s="60" t="s">
        <v>83</v>
      </c>
      <c r="B227" s="88"/>
      <c r="C227" s="89"/>
      <c r="D227" s="89"/>
      <c r="E227" s="89"/>
      <c r="F227" s="242"/>
      <c r="G227" s="231"/>
      <c r="H227" s="185"/>
      <c r="I227" s="185"/>
      <c r="J227" s="185"/>
      <c r="K227" s="185"/>
      <c r="L227" s="185"/>
      <c r="M227" s="185"/>
      <c r="N227" s="185"/>
      <c r="O227" s="185"/>
      <c r="P227" s="185"/>
      <c r="Q227" s="31">
        <f>SUM(F227:P227)</f>
        <v>0</v>
      </c>
    </row>
    <row r="228" spans="1:17" ht="13.5" hidden="1" outlineLevel="1" thickBot="1">
      <c r="A228" s="61" t="s">
        <v>84</v>
      </c>
      <c r="B228" s="90"/>
      <c r="C228" s="90"/>
      <c r="D228" s="90"/>
      <c r="E228" s="90"/>
      <c r="F228" s="189"/>
      <c r="G228" s="189"/>
      <c r="H228" s="189"/>
      <c r="I228" s="189"/>
      <c r="J228" s="189"/>
      <c r="K228" s="189"/>
      <c r="L228" s="189"/>
      <c r="M228" s="189"/>
      <c r="N228" s="189"/>
      <c r="O228" s="189"/>
      <c r="P228" s="189"/>
      <c r="Q228" s="179"/>
    </row>
    <row r="229" spans="1:17" hidden="1" outlineLevel="1">
      <c r="A229" s="62" t="s">
        <v>85</v>
      </c>
      <c r="B229" s="91"/>
      <c r="C229" s="92"/>
      <c r="D229" s="92"/>
      <c r="E229" s="92"/>
      <c r="F229" s="335"/>
      <c r="G229" s="231"/>
      <c r="H229" s="185"/>
      <c r="I229" s="185"/>
      <c r="J229" s="185"/>
      <c r="K229" s="185"/>
      <c r="L229" s="185"/>
      <c r="M229" s="185"/>
      <c r="N229" s="185"/>
      <c r="O229" s="185"/>
      <c r="P229" s="185"/>
      <c r="Q229" s="283"/>
    </row>
    <row r="230" spans="1:17" hidden="1" outlineLevel="1">
      <c r="A230" s="62" t="s">
        <v>86</v>
      </c>
      <c r="B230" s="91"/>
      <c r="C230" s="92"/>
      <c r="D230" s="92"/>
      <c r="E230" s="92"/>
      <c r="F230" s="336"/>
      <c r="G230" s="231"/>
      <c r="H230" s="185"/>
      <c r="I230" s="185"/>
      <c r="J230" s="185"/>
      <c r="K230" s="185"/>
      <c r="L230" s="185"/>
      <c r="M230" s="185"/>
      <c r="N230" s="185"/>
      <c r="O230" s="185"/>
      <c r="P230" s="185"/>
      <c r="Q230" s="180"/>
    </row>
    <row r="231" spans="1:17" hidden="1" outlineLevel="1">
      <c r="A231" s="62" t="s">
        <v>87</v>
      </c>
      <c r="B231" s="91"/>
      <c r="C231" s="92"/>
      <c r="D231" s="92"/>
      <c r="E231" s="92"/>
      <c r="F231" s="336"/>
      <c r="G231" s="231"/>
      <c r="H231" s="185"/>
      <c r="I231" s="185"/>
      <c r="J231" s="185"/>
      <c r="K231" s="185"/>
      <c r="L231" s="185"/>
      <c r="M231" s="185"/>
      <c r="N231" s="185"/>
      <c r="O231" s="185"/>
      <c r="P231" s="185"/>
      <c r="Q231" s="180"/>
    </row>
    <row r="232" spans="1:17" hidden="1" outlineLevel="1">
      <c r="A232" s="62" t="s">
        <v>88</v>
      </c>
      <c r="B232" s="91"/>
      <c r="C232" s="92"/>
      <c r="D232" s="92"/>
      <c r="E232" s="92"/>
      <c r="F232" s="336"/>
      <c r="G232" s="231"/>
      <c r="H232" s="185"/>
      <c r="I232" s="185"/>
      <c r="J232" s="185"/>
      <c r="K232" s="185"/>
      <c r="L232" s="185"/>
      <c r="M232" s="185"/>
      <c r="N232" s="185"/>
      <c r="O232" s="185"/>
      <c r="P232" s="185"/>
      <c r="Q232" s="180"/>
    </row>
    <row r="233" spans="1:17" hidden="1" outlineLevel="1">
      <c r="A233" s="62" t="s">
        <v>89</v>
      </c>
      <c r="B233" s="91"/>
      <c r="C233" s="92"/>
      <c r="D233" s="92"/>
      <c r="E233" s="92"/>
      <c r="F233" s="336"/>
      <c r="G233" s="231"/>
      <c r="H233" s="185"/>
      <c r="I233" s="185"/>
      <c r="J233" s="185"/>
      <c r="K233" s="185"/>
      <c r="L233" s="185"/>
      <c r="M233" s="185"/>
      <c r="N233" s="185"/>
      <c r="O233" s="185"/>
      <c r="P233" s="185"/>
      <c r="Q233" s="180"/>
    </row>
    <row r="234" spans="1:17" hidden="1" outlineLevel="1">
      <c r="A234" s="62" t="s">
        <v>90</v>
      </c>
      <c r="B234" s="91"/>
      <c r="C234" s="92"/>
      <c r="D234" s="92"/>
      <c r="E234" s="92"/>
      <c r="F234" s="336"/>
      <c r="G234" s="231"/>
      <c r="H234" s="185"/>
      <c r="I234" s="185"/>
      <c r="J234" s="185"/>
      <c r="K234" s="185"/>
      <c r="L234" s="185"/>
      <c r="M234" s="185"/>
      <c r="N234" s="185"/>
      <c r="O234" s="185"/>
      <c r="P234" s="185"/>
      <c r="Q234" s="180"/>
    </row>
    <row r="235" spans="1:17" hidden="1" outlineLevel="1">
      <c r="A235" s="62" t="s">
        <v>91</v>
      </c>
      <c r="B235" s="91"/>
      <c r="C235" s="92"/>
      <c r="D235" s="92"/>
      <c r="E235" s="92"/>
      <c r="F235" s="336"/>
      <c r="G235" s="231"/>
      <c r="H235" s="185"/>
      <c r="I235" s="185"/>
      <c r="J235" s="185"/>
      <c r="K235" s="185"/>
      <c r="L235" s="185"/>
      <c r="M235" s="185"/>
      <c r="N235" s="185"/>
      <c r="O235" s="185"/>
      <c r="P235" s="185"/>
      <c r="Q235" s="180"/>
    </row>
    <row r="236" spans="1:17" hidden="1" outlineLevel="1">
      <c r="A236" s="62" t="s">
        <v>92</v>
      </c>
      <c r="B236" s="91"/>
      <c r="C236" s="92"/>
      <c r="D236" s="92"/>
      <c r="E236" s="92"/>
      <c r="F236" s="336"/>
      <c r="G236" s="231"/>
      <c r="H236" s="185"/>
      <c r="I236" s="185"/>
      <c r="J236" s="185"/>
      <c r="K236" s="185"/>
      <c r="L236" s="185"/>
      <c r="M236" s="185"/>
      <c r="N236" s="185"/>
      <c r="O236" s="185"/>
      <c r="P236" s="185"/>
      <c r="Q236" s="180"/>
    </row>
    <row r="237" spans="1:17" hidden="1" outlineLevel="1">
      <c r="A237" s="62" t="s">
        <v>93</v>
      </c>
      <c r="B237" s="91"/>
      <c r="C237" s="92"/>
      <c r="D237" s="92"/>
      <c r="E237" s="92"/>
      <c r="F237" s="336"/>
      <c r="G237" s="231"/>
      <c r="H237" s="185"/>
      <c r="I237" s="185"/>
      <c r="J237" s="185"/>
      <c r="K237" s="185"/>
      <c r="L237" s="185"/>
      <c r="M237" s="185"/>
      <c r="N237" s="185"/>
      <c r="O237" s="185"/>
      <c r="P237" s="185"/>
      <c r="Q237" s="180"/>
    </row>
    <row r="238" spans="1:17" hidden="1" outlineLevel="1">
      <c r="A238" s="62" t="s">
        <v>94</v>
      </c>
      <c r="B238" s="91"/>
      <c r="C238" s="92"/>
      <c r="D238" s="92"/>
      <c r="E238" s="92"/>
      <c r="F238" s="336"/>
      <c r="G238" s="231"/>
      <c r="H238" s="185"/>
      <c r="I238" s="185"/>
      <c r="J238" s="185"/>
      <c r="K238" s="185"/>
      <c r="L238" s="185"/>
      <c r="M238" s="185"/>
      <c r="N238" s="185"/>
      <c r="O238" s="185"/>
      <c r="P238" s="185"/>
      <c r="Q238" s="180"/>
    </row>
    <row r="239" spans="1:17" hidden="1" outlineLevel="1">
      <c r="A239" s="75" t="s">
        <v>95</v>
      </c>
      <c r="B239" s="91"/>
      <c r="C239" s="92"/>
      <c r="D239" s="92"/>
      <c r="E239" s="92"/>
      <c r="F239" s="336"/>
      <c r="G239" s="231"/>
      <c r="H239" s="185"/>
      <c r="I239" s="185"/>
      <c r="J239" s="185"/>
      <c r="K239" s="185"/>
      <c r="L239" s="185"/>
      <c r="M239" s="185"/>
      <c r="N239" s="185"/>
      <c r="O239" s="185"/>
      <c r="P239" s="185"/>
      <c r="Q239" s="180"/>
    </row>
    <row r="240" spans="1:17" ht="13.5" hidden="1" outlineLevel="1" thickBot="1">
      <c r="A240" s="75" t="s">
        <v>95</v>
      </c>
      <c r="B240" s="91"/>
      <c r="C240" s="92"/>
      <c r="D240" s="92"/>
      <c r="E240" s="92"/>
      <c r="F240" s="337"/>
      <c r="G240" s="231"/>
      <c r="H240" s="185"/>
      <c r="I240" s="185"/>
      <c r="J240" s="185"/>
      <c r="K240" s="185"/>
      <c r="L240" s="185"/>
      <c r="M240" s="185"/>
      <c r="N240" s="185"/>
      <c r="O240" s="185"/>
      <c r="P240" s="185"/>
      <c r="Q240" s="181"/>
    </row>
    <row r="241" spans="1:17" ht="13.5" hidden="1" outlineLevel="1" thickBot="1">
      <c r="A241" s="61"/>
      <c r="B241" s="90"/>
      <c r="C241" s="90"/>
      <c r="D241" s="90"/>
      <c r="E241" s="90"/>
      <c r="F241" s="189"/>
      <c r="G241" s="190"/>
      <c r="H241" s="190"/>
      <c r="I241" s="190"/>
      <c r="J241" s="190"/>
      <c r="K241" s="190"/>
      <c r="L241" s="190"/>
      <c r="M241" s="190"/>
      <c r="N241" s="190"/>
      <c r="O241" s="190"/>
      <c r="P241" s="190"/>
      <c r="Q241" s="182"/>
    </row>
    <row r="242" spans="1:17" hidden="1" outlineLevel="1">
      <c r="A242" s="63" t="s">
        <v>96</v>
      </c>
      <c r="B242" s="88"/>
      <c r="C242" s="89"/>
      <c r="D242" s="89"/>
      <c r="E242" s="89"/>
      <c r="F242" s="335"/>
      <c r="G242" s="231"/>
      <c r="H242" s="185"/>
      <c r="I242" s="185"/>
      <c r="J242" s="185"/>
      <c r="K242" s="185"/>
      <c r="L242" s="185"/>
      <c r="M242" s="185"/>
      <c r="N242" s="185"/>
      <c r="O242" s="185"/>
      <c r="P242" s="185"/>
      <c r="Q242" s="31">
        <f>SUM(G242:P242)</f>
        <v>0</v>
      </c>
    </row>
    <row r="243" spans="1:17" ht="13.5" hidden="1" outlineLevel="1" thickBot="1">
      <c r="A243" s="63" t="s">
        <v>97</v>
      </c>
      <c r="B243" s="88"/>
      <c r="C243" s="89"/>
      <c r="D243" s="89"/>
      <c r="E243" s="89"/>
      <c r="F243" s="337"/>
      <c r="G243" s="231"/>
      <c r="H243" s="185"/>
      <c r="I243" s="185"/>
      <c r="J243" s="185"/>
      <c r="K243" s="185"/>
      <c r="L243" s="185"/>
      <c r="M243" s="185"/>
      <c r="N243" s="185"/>
      <c r="O243" s="185"/>
      <c r="P243" s="185"/>
      <c r="Q243" s="31">
        <f>SUM(G243:P243)</f>
        <v>0</v>
      </c>
    </row>
    <row r="244" spans="1:17" ht="13.5" hidden="1" outlineLevel="1" thickBot="1">
      <c r="A244" s="61" t="s">
        <v>98</v>
      </c>
      <c r="B244" s="90"/>
      <c r="C244" s="90"/>
      <c r="D244" s="90"/>
      <c r="E244" s="90"/>
      <c r="F244" s="189"/>
      <c r="G244" s="190"/>
      <c r="H244" s="190"/>
      <c r="I244" s="190"/>
      <c r="J244" s="190"/>
      <c r="K244" s="190"/>
      <c r="L244" s="190"/>
      <c r="M244" s="190"/>
      <c r="N244" s="190"/>
      <c r="O244" s="190"/>
      <c r="P244" s="190"/>
      <c r="Q244" s="182"/>
    </row>
    <row r="245" spans="1:17" hidden="1" outlineLevel="1">
      <c r="A245" s="62" t="s">
        <v>87</v>
      </c>
      <c r="B245" s="91"/>
      <c r="C245" s="92"/>
      <c r="D245" s="92"/>
      <c r="E245" s="92"/>
      <c r="F245" s="335"/>
      <c r="G245" s="231"/>
      <c r="H245" s="185"/>
      <c r="I245" s="185"/>
      <c r="J245" s="185"/>
      <c r="K245" s="185"/>
      <c r="L245" s="185"/>
      <c r="M245" s="185"/>
      <c r="N245" s="185"/>
      <c r="O245" s="185"/>
      <c r="P245" s="185"/>
      <c r="Q245" s="180"/>
    </row>
    <row r="246" spans="1:17" hidden="1" outlineLevel="1">
      <c r="A246" s="62" t="s">
        <v>88</v>
      </c>
      <c r="B246" s="91"/>
      <c r="C246" s="92"/>
      <c r="D246" s="92"/>
      <c r="E246" s="92"/>
      <c r="F246" s="336"/>
      <c r="G246" s="231"/>
      <c r="H246" s="185"/>
      <c r="I246" s="185"/>
      <c r="J246" s="185"/>
      <c r="K246" s="185"/>
      <c r="L246" s="185"/>
      <c r="M246" s="185"/>
      <c r="N246" s="185"/>
      <c r="O246" s="185"/>
      <c r="P246" s="185"/>
      <c r="Q246" s="180"/>
    </row>
    <row r="247" spans="1:17" hidden="1" outlineLevel="1">
      <c r="A247" s="62" t="s">
        <v>89</v>
      </c>
      <c r="B247" s="91"/>
      <c r="C247" s="92"/>
      <c r="D247" s="92"/>
      <c r="E247" s="92"/>
      <c r="F247" s="336"/>
      <c r="G247" s="231"/>
      <c r="H247" s="185"/>
      <c r="I247" s="185"/>
      <c r="J247" s="185"/>
      <c r="K247" s="185"/>
      <c r="L247" s="185"/>
      <c r="M247" s="185"/>
      <c r="N247" s="185"/>
      <c r="O247" s="185"/>
      <c r="P247" s="185"/>
      <c r="Q247" s="180"/>
    </row>
    <row r="248" spans="1:17" hidden="1" outlineLevel="1">
      <c r="A248" s="62" t="s">
        <v>90</v>
      </c>
      <c r="B248" s="91"/>
      <c r="C248" s="92"/>
      <c r="D248" s="92"/>
      <c r="E248" s="92"/>
      <c r="F248" s="336"/>
      <c r="G248" s="231"/>
      <c r="H248" s="185"/>
      <c r="I248" s="185"/>
      <c r="J248" s="185"/>
      <c r="K248" s="185"/>
      <c r="L248" s="185"/>
      <c r="M248" s="185"/>
      <c r="N248" s="185"/>
      <c r="O248" s="185"/>
      <c r="P248" s="185"/>
      <c r="Q248" s="180"/>
    </row>
    <row r="249" spans="1:17" hidden="1" outlineLevel="1">
      <c r="A249" s="62" t="s">
        <v>91</v>
      </c>
      <c r="B249" s="91"/>
      <c r="C249" s="92"/>
      <c r="D249" s="92"/>
      <c r="E249" s="92"/>
      <c r="F249" s="336"/>
      <c r="G249" s="231"/>
      <c r="H249" s="185"/>
      <c r="I249" s="185"/>
      <c r="J249" s="185"/>
      <c r="K249" s="185"/>
      <c r="L249" s="185"/>
      <c r="M249" s="185"/>
      <c r="N249" s="185"/>
      <c r="O249" s="185"/>
      <c r="P249" s="185"/>
      <c r="Q249" s="180"/>
    </row>
    <row r="250" spans="1:17" hidden="1" outlineLevel="1">
      <c r="A250" s="62" t="s">
        <v>92</v>
      </c>
      <c r="B250" s="91"/>
      <c r="C250" s="92"/>
      <c r="D250" s="92"/>
      <c r="E250" s="92"/>
      <c r="F250" s="336"/>
      <c r="G250" s="231"/>
      <c r="H250" s="185"/>
      <c r="I250" s="185"/>
      <c r="J250" s="185"/>
      <c r="K250" s="185"/>
      <c r="L250" s="185"/>
      <c r="M250" s="185"/>
      <c r="N250" s="185"/>
      <c r="O250" s="185"/>
      <c r="P250" s="185"/>
      <c r="Q250" s="180"/>
    </row>
    <row r="251" spans="1:17" hidden="1" outlineLevel="1">
      <c r="A251" s="62" t="s">
        <v>93</v>
      </c>
      <c r="B251" s="91"/>
      <c r="C251" s="92"/>
      <c r="D251" s="92"/>
      <c r="E251" s="92"/>
      <c r="F251" s="336"/>
      <c r="G251" s="231"/>
      <c r="H251" s="185"/>
      <c r="I251" s="185"/>
      <c r="J251" s="185"/>
      <c r="K251" s="185"/>
      <c r="L251" s="185"/>
      <c r="M251" s="185"/>
      <c r="N251" s="185"/>
      <c r="O251" s="185"/>
      <c r="P251" s="185"/>
      <c r="Q251" s="180"/>
    </row>
    <row r="252" spans="1:17" hidden="1" outlineLevel="1">
      <c r="A252" s="62" t="s">
        <v>94</v>
      </c>
      <c r="B252" s="91"/>
      <c r="C252" s="92"/>
      <c r="D252" s="92"/>
      <c r="E252" s="92"/>
      <c r="F252" s="336"/>
      <c r="G252" s="231"/>
      <c r="H252" s="185"/>
      <c r="I252" s="185"/>
      <c r="J252" s="185"/>
      <c r="K252" s="185"/>
      <c r="L252" s="185"/>
      <c r="M252" s="185"/>
      <c r="N252" s="185"/>
      <c r="O252" s="185"/>
      <c r="P252" s="185"/>
      <c r="Q252" s="180"/>
    </row>
    <row r="253" spans="1:17" hidden="1" outlineLevel="1">
      <c r="A253" s="64" t="s">
        <v>99</v>
      </c>
      <c r="B253" s="91"/>
      <c r="C253" s="92"/>
      <c r="D253" s="92"/>
      <c r="E253" s="92"/>
      <c r="F253" s="336"/>
      <c r="G253" s="231"/>
      <c r="H253" s="185"/>
      <c r="I253" s="185"/>
      <c r="J253" s="185"/>
      <c r="K253" s="185"/>
      <c r="L253" s="185"/>
      <c r="M253" s="185"/>
      <c r="N253" s="185"/>
      <c r="O253" s="185"/>
      <c r="P253" s="185"/>
      <c r="Q253" s="180"/>
    </row>
    <row r="254" spans="1:17" hidden="1" outlineLevel="1">
      <c r="A254" s="75" t="s">
        <v>95</v>
      </c>
      <c r="B254" s="91"/>
      <c r="C254" s="92"/>
      <c r="D254" s="92"/>
      <c r="E254" s="92"/>
      <c r="F254" s="336"/>
      <c r="G254" s="231"/>
      <c r="H254" s="185"/>
      <c r="I254" s="185"/>
      <c r="J254" s="185"/>
      <c r="K254" s="185"/>
      <c r="L254" s="185"/>
      <c r="M254" s="185"/>
      <c r="N254" s="185"/>
      <c r="O254" s="185"/>
      <c r="P254" s="185"/>
      <c r="Q254" s="180"/>
    </row>
    <row r="255" spans="1:17" ht="13.5" hidden="1" outlineLevel="1" thickBot="1">
      <c r="A255" s="75" t="s">
        <v>95</v>
      </c>
      <c r="B255" s="91"/>
      <c r="C255" s="92"/>
      <c r="D255" s="92"/>
      <c r="E255" s="92"/>
      <c r="F255" s="337"/>
      <c r="G255" s="232"/>
      <c r="H255" s="191"/>
      <c r="I255" s="191"/>
      <c r="J255" s="191"/>
      <c r="K255" s="191"/>
      <c r="L255" s="191"/>
      <c r="M255" s="191"/>
      <c r="N255" s="191"/>
      <c r="O255" s="191"/>
      <c r="P255" s="191"/>
      <c r="Q255" s="180"/>
    </row>
    <row r="256" spans="1:17" hidden="1" outlineLevel="1">
      <c r="A256" s="61"/>
      <c r="B256" s="90"/>
      <c r="C256" s="90"/>
      <c r="D256" s="90"/>
      <c r="E256" s="90"/>
      <c r="F256" s="179"/>
      <c r="G256" s="183"/>
      <c r="H256" s="183"/>
      <c r="I256" s="183"/>
      <c r="J256" s="183"/>
      <c r="K256" s="183"/>
      <c r="L256" s="183"/>
      <c r="M256" s="183"/>
      <c r="N256" s="183"/>
      <c r="O256" s="183"/>
      <c r="P256" s="183"/>
      <c r="Q256" s="183"/>
    </row>
    <row r="257" spans="1:17" ht="13.5" hidden="1" outlineLevel="1" thickBot="1">
      <c r="A257" s="63" t="s">
        <v>100</v>
      </c>
      <c r="B257" s="89"/>
      <c r="C257" s="89"/>
      <c r="D257" s="89"/>
      <c r="E257" s="90"/>
      <c r="F257" s="179"/>
      <c r="G257" s="182"/>
      <c r="H257" s="182"/>
      <c r="I257" s="182"/>
      <c r="J257" s="182"/>
      <c r="K257" s="182"/>
      <c r="L257" s="182"/>
      <c r="M257" s="182"/>
      <c r="N257" s="182"/>
      <c r="O257" s="182"/>
      <c r="P257" s="182"/>
      <c r="Q257" s="182"/>
    </row>
    <row r="258" spans="1:17" hidden="1" outlineLevel="1">
      <c r="A258" s="65" t="s">
        <v>101</v>
      </c>
      <c r="B258" s="93"/>
      <c r="C258" s="90"/>
      <c r="D258" s="90"/>
      <c r="E258" s="90"/>
      <c r="F258" s="243"/>
      <c r="G258" s="231"/>
      <c r="H258" s="185"/>
      <c r="I258" s="185"/>
      <c r="J258" s="185"/>
      <c r="K258" s="185"/>
      <c r="L258" s="185"/>
      <c r="M258" s="185"/>
      <c r="N258" s="185"/>
      <c r="O258" s="185"/>
      <c r="P258" s="185"/>
      <c r="Q258" s="31">
        <f t="shared" ref="Q258:Q265" si="15">SUM(F258:P258)</f>
        <v>0</v>
      </c>
    </row>
    <row r="259" spans="1:17" hidden="1" outlineLevel="1">
      <c r="A259" s="65" t="s">
        <v>102</v>
      </c>
      <c r="B259" s="93"/>
      <c r="C259" s="90"/>
      <c r="D259" s="90"/>
      <c r="E259" s="90"/>
      <c r="F259" s="244"/>
      <c r="G259" s="231"/>
      <c r="H259" s="185"/>
      <c r="I259" s="185"/>
      <c r="J259" s="185"/>
      <c r="K259" s="185"/>
      <c r="L259" s="185"/>
      <c r="M259" s="185"/>
      <c r="N259" s="185"/>
      <c r="O259" s="185"/>
      <c r="P259" s="185"/>
      <c r="Q259" s="31">
        <f t="shared" si="15"/>
        <v>0</v>
      </c>
    </row>
    <row r="260" spans="1:17" hidden="1" outlineLevel="1">
      <c r="A260" s="65" t="s">
        <v>103</v>
      </c>
      <c r="B260" s="93"/>
      <c r="C260" s="90"/>
      <c r="D260" s="90"/>
      <c r="E260" s="90"/>
      <c r="F260" s="244"/>
      <c r="G260" s="231"/>
      <c r="H260" s="185"/>
      <c r="I260" s="185"/>
      <c r="J260" s="185"/>
      <c r="K260" s="185"/>
      <c r="L260" s="185"/>
      <c r="M260" s="185"/>
      <c r="N260" s="185"/>
      <c r="O260" s="185"/>
      <c r="P260" s="185"/>
      <c r="Q260" s="31">
        <f t="shared" si="15"/>
        <v>0</v>
      </c>
    </row>
    <row r="261" spans="1:17" hidden="1" outlineLevel="1">
      <c r="A261" s="65" t="s">
        <v>104</v>
      </c>
      <c r="B261" s="93"/>
      <c r="C261" s="90"/>
      <c r="D261" s="90"/>
      <c r="E261" s="90"/>
      <c r="F261" s="244"/>
      <c r="G261" s="231"/>
      <c r="H261" s="185"/>
      <c r="I261" s="185"/>
      <c r="J261" s="185"/>
      <c r="K261" s="185"/>
      <c r="L261" s="185"/>
      <c r="M261" s="185"/>
      <c r="N261" s="185"/>
      <c r="O261" s="185"/>
      <c r="P261" s="185"/>
      <c r="Q261" s="31">
        <f t="shared" si="15"/>
        <v>0</v>
      </c>
    </row>
    <row r="262" spans="1:17" hidden="1" outlineLevel="1">
      <c r="A262" s="75" t="s">
        <v>105</v>
      </c>
      <c r="B262" s="91"/>
      <c r="C262" s="92"/>
      <c r="D262" s="92"/>
      <c r="E262" s="92"/>
      <c r="F262" s="244"/>
      <c r="G262" s="231"/>
      <c r="H262" s="185"/>
      <c r="I262" s="185"/>
      <c r="J262" s="185"/>
      <c r="K262" s="185"/>
      <c r="L262" s="185"/>
      <c r="M262" s="185"/>
      <c r="N262" s="185"/>
      <c r="O262" s="185"/>
      <c r="P262" s="185"/>
      <c r="Q262" s="31">
        <f t="shared" si="15"/>
        <v>0</v>
      </c>
    </row>
    <row r="263" spans="1:17" hidden="1" outlineLevel="1">
      <c r="A263" s="75" t="s">
        <v>105</v>
      </c>
      <c r="B263" s="91"/>
      <c r="C263" s="92"/>
      <c r="D263" s="92"/>
      <c r="E263" s="92"/>
      <c r="F263" s="244"/>
      <c r="G263" s="231"/>
      <c r="H263" s="185"/>
      <c r="I263" s="185"/>
      <c r="J263" s="185"/>
      <c r="K263" s="185"/>
      <c r="L263" s="185"/>
      <c r="M263" s="185"/>
      <c r="N263" s="185"/>
      <c r="O263" s="185"/>
      <c r="P263" s="185"/>
      <c r="Q263" s="31">
        <f t="shared" si="15"/>
        <v>0</v>
      </c>
    </row>
    <row r="264" spans="1:17" hidden="1" outlineLevel="1">
      <c r="A264" s="75" t="s">
        <v>105</v>
      </c>
      <c r="B264" s="91"/>
      <c r="C264" s="92"/>
      <c r="D264" s="92"/>
      <c r="E264" s="92"/>
      <c r="F264" s="244"/>
      <c r="G264" s="231"/>
      <c r="H264" s="185"/>
      <c r="I264" s="185"/>
      <c r="J264" s="185"/>
      <c r="K264" s="185"/>
      <c r="L264" s="185"/>
      <c r="M264" s="185"/>
      <c r="N264" s="185"/>
      <c r="O264" s="185"/>
      <c r="P264" s="185"/>
      <c r="Q264" s="31">
        <f t="shared" si="15"/>
        <v>0</v>
      </c>
    </row>
    <row r="265" spans="1:17" hidden="1" outlineLevel="1">
      <c r="A265" s="75" t="s">
        <v>105</v>
      </c>
      <c r="B265" s="91"/>
      <c r="C265" s="92"/>
      <c r="D265" s="92"/>
      <c r="E265" s="92"/>
      <c r="F265" s="244"/>
      <c r="G265" s="231"/>
      <c r="H265" s="185"/>
      <c r="I265" s="185"/>
      <c r="J265" s="185"/>
      <c r="K265" s="185"/>
      <c r="L265" s="185"/>
      <c r="M265" s="185"/>
      <c r="N265" s="185"/>
      <c r="O265" s="185"/>
      <c r="P265" s="185"/>
      <c r="Q265" s="31">
        <f t="shared" si="15"/>
        <v>0</v>
      </c>
    </row>
    <row r="266" spans="1:17" ht="13.5" hidden="1" outlineLevel="1" thickBot="1">
      <c r="A266" s="66" t="s">
        <v>106</v>
      </c>
      <c r="B266" s="80"/>
      <c r="C266" s="81"/>
      <c r="D266" s="81"/>
      <c r="E266" s="81"/>
      <c r="F266" s="245">
        <f>F227+SUM(F242:F243)+SUM(F258:F265)</f>
        <v>0</v>
      </c>
      <c r="G266" s="233">
        <f t="shared" ref="G266:M266" si="16">G227+SUM(G242:G243)+SUM(G258:G265)</f>
        <v>0</v>
      </c>
      <c r="H266" s="171">
        <f t="shared" si="16"/>
        <v>0</v>
      </c>
      <c r="I266" s="171">
        <f t="shared" si="16"/>
        <v>0</v>
      </c>
      <c r="J266" s="171">
        <f t="shared" si="16"/>
        <v>0</v>
      </c>
      <c r="K266" s="171">
        <f t="shared" si="16"/>
        <v>0</v>
      </c>
      <c r="L266" s="171">
        <f t="shared" si="16"/>
        <v>0</v>
      </c>
      <c r="M266" s="171">
        <f t="shared" si="16"/>
        <v>0</v>
      </c>
      <c r="N266" s="171">
        <f>N227+SUM(N242:N243)+SUM(N258:N265)</f>
        <v>0</v>
      </c>
      <c r="O266" s="171">
        <f>O227+SUM(O242:O243)+SUM(O258:O265)</f>
        <v>0</v>
      </c>
      <c r="P266" s="171">
        <f>P227+SUM(P242:P243)+SUM(P258:P265)</f>
        <v>0</v>
      </c>
      <c r="Q266" s="171">
        <f>Q227+SUM(Q242:Q243)+SUM(Q258:Q265)</f>
        <v>0</v>
      </c>
    </row>
    <row r="267" spans="1:17" ht="14.25" hidden="1" outlineLevel="1">
      <c r="A267" s="67"/>
      <c r="B267" s="94"/>
      <c r="C267" s="95"/>
      <c r="D267" s="95"/>
      <c r="E267" s="90"/>
      <c r="F267" s="179"/>
      <c r="G267" s="183"/>
      <c r="H267" s="183"/>
      <c r="I267" s="183"/>
      <c r="J267" s="183"/>
      <c r="K267" s="183"/>
      <c r="L267" s="183"/>
      <c r="M267" s="183"/>
      <c r="N267" s="183"/>
      <c r="O267" s="183"/>
      <c r="P267" s="183"/>
      <c r="Q267" s="183"/>
    </row>
    <row r="268" spans="1:17" ht="13.5" hidden="1" outlineLevel="1" thickBot="1">
      <c r="A268" s="68" t="s">
        <v>107</v>
      </c>
      <c r="B268" s="96"/>
      <c r="C268" s="97"/>
      <c r="D268" s="97"/>
      <c r="E268" s="90"/>
      <c r="F268" s="179"/>
      <c r="G268" s="182"/>
      <c r="H268" s="182"/>
      <c r="I268" s="182"/>
      <c r="J268" s="182"/>
      <c r="K268" s="182"/>
      <c r="L268" s="182"/>
      <c r="M268" s="182"/>
      <c r="N268" s="182"/>
      <c r="O268" s="182"/>
      <c r="P268" s="182"/>
      <c r="Q268" s="182"/>
    </row>
    <row r="269" spans="1:17" hidden="1" outlineLevel="1">
      <c r="A269" s="76" t="s">
        <v>108</v>
      </c>
      <c r="B269" s="98"/>
      <c r="C269" s="99"/>
      <c r="D269" s="99"/>
      <c r="E269" s="99"/>
      <c r="F269" s="246"/>
      <c r="G269" s="234"/>
      <c r="H269" s="184"/>
      <c r="I269" s="184"/>
      <c r="J269" s="184"/>
      <c r="K269" s="184"/>
      <c r="L269" s="184"/>
      <c r="M269" s="184"/>
      <c r="N269" s="184"/>
      <c r="O269" s="184"/>
      <c r="P269" s="184"/>
      <c r="Q269" s="31">
        <f>SUM(F269:P269)</f>
        <v>0</v>
      </c>
    </row>
    <row r="270" spans="1:17" hidden="1" outlineLevel="1">
      <c r="A270" s="76" t="s">
        <v>109</v>
      </c>
      <c r="B270" s="98"/>
      <c r="C270" s="99"/>
      <c r="D270" s="99"/>
      <c r="E270" s="99"/>
      <c r="F270" s="247"/>
      <c r="G270" s="234"/>
      <c r="H270" s="184"/>
      <c r="I270" s="184"/>
      <c r="J270" s="184"/>
      <c r="K270" s="184"/>
      <c r="L270" s="184"/>
      <c r="M270" s="184"/>
      <c r="N270" s="184"/>
      <c r="O270" s="184"/>
      <c r="P270" s="184"/>
      <c r="Q270" s="31">
        <f t="shared" ref="Q270:Q277" si="17">SUM(F270:P270)</f>
        <v>0</v>
      </c>
    </row>
    <row r="271" spans="1:17" hidden="1" outlineLevel="1">
      <c r="A271" s="76" t="s">
        <v>110</v>
      </c>
      <c r="B271" s="98"/>
      <c r="C271" s="99"/>
      <c r="D271" s="99"/>
      <c r="E271" s="99"/>
      <c r="F271" s="247"/>
      <c r="G271" s="234"/>
      <c r="H271" s="184"/>
      <c r="I271" s="184"/>
      <c r="J271" s="184"/>
      <c r="K271" s="184"/>
      <c r="L271" s="184"/>
      <c r="M271" s="184"/>
      <c r="N271" s="184"/>
      <c r="O271" s="184"/>
      <c r="P271" s="184"/>
      <c r="Q271" s="31">
        <f t="shared" si="17"/>
        <v>0</v>
      </c>
    </row>
    <row r="272" spans="1:17" hidden="1" outlineLevel="1">
      <c r="A272" s="69" t="s">
        <v>111</v>
      </c>
      <c r="B272" s="98"/>
      <c r="C272" s="99"/>
      <c r="D272" s="99"/>
      <c r="E272" s="99"/>
      <c r="F272" s="247"/>
      <c r="G272" s="234"/>
      <c r="H272" s="184"/>
      <c r="I272" s="184"/>
      <c r="J272" s="184"/>
      <c r="K272" s="184"/>
      <c r="L272" s="184"/>
      <c r="M272" s="184"/>
      <c r="N272" s="184"/>
      <c r="O272" s="184"/>
      <c r="P272" s="184"/>
      <c r="Q272" s="31">
        <f t="shared" si="17"/>
        <v>0</v>
      </c>
    </row>
    <row r="273" spans="1:19" hidden="1" outlineLevel="1">
      <c r="A273" s="69" t="s">
        <v>112</v>
      </c>
      <c r="B273" s="98"/>
      <c r="C273" s="99"/>
      <c r="D273" s="99"/>
      <c r="E273" s="99"/>
      <c r="F273" s="247"/>
      <c r="G273" s="234"/>
      <c r="H273" s="184"/>
      <c r="I273" s="184"/>
      <c r="J273" s="184"/>
      <c r="K273" s="184"/>
      <c r="L273" s="184"/>
      <c r="M273" s="184"/>
      <c r="N273" s="184"/>
      <c r="O273" s="184"/>
      <c r="P273" s="184"/>
      <c r="Q273" s="31">
        <f t="shared" si="17"/>
        <v>0</v>
      </c>
    </row>
    <row r="274" spans="1:19" hidden="1" outlineLevel="1">
      <c r="A274" s="77" t="s">
        <v>113</v>
      </c>
      <c r="B274" s="100"/>
      <c r="C274" s="101"/>
      <c r="D274" s="101"/>
      <c r="E274" s="101"/>
      <c r="F274" s="247"/>
      <c r="G274" s="234"/>
      <c r="H274" s="184"/>
      <c r="I274" s="184"/>
      <c r="J274" s="184"/>
      <c r="K274" s="184"/>
      <c r="L274" s="184"/>
      <c r="M274" s="184"/>
      <c r="N274" s="184"/>
      <c r="O274" s="184"/>
      <c r="P274" s="184"/>
      <c r="Q274" s="31">
        <f t="shared" si="17"/>
        <v>0</v>
      </c>
    </row>
    <row r="275" spans="1:19" hidden="1" outlineLevel="1">
      <c r="A275" s="77" t="s">
        <v>114</v>
      </c>
      <c r="B275" s="100"/>
      <c r="C275" s="101"/>
      <c r="D275" s="101"/>
      <c r="E275" s="101"/>
      <c r="F275" s="247"/>
      <c r="G275" s="234"/>
      <c r="H275" s="184"/>
      <c r="I275" s="184"/>
      <c r="J275" s="184"/>
      <c r="K275" s="184"/>
      <c r="L275" s="184"/>
      <c r="M275" s="184"/>
      <c r="N275" s="184"/>
      <c r="O275" s="184"/>
      <c r="P275" s="184"/>
      <c r="Q275" s="31">
        <f t="shared" si="17"/>
        <v>0</v>
      </c>
    </row>
    <row r="276" spans="1:19" hidden="1" outlineLevel="1">
      <c r="A276" s="77" t="s">
        <v>115</v>
      </c>
      <c r="B276" s="100"/>
      <c r="C276" s="101"/>
      <c r="D276" s="101"/>
      <c r="E276" s="101"/>
      <c r="F276" s="247"/>
      <c r="G276" s="234"/>
      <c r="H276" s="184"/>
      <c r="I276" s="184"/>
      <c r="J276" s="184"/>
      <c r="K276" s="184"/>
      <c r="L276" s="184"/>
      <c r="M276" s="184"/>
      <c r="N276" s="184"/>
      <c r="O276" s="184"/>
      <c r="P276" s="184"/>
      <c r="Q276" s="31">
        <f>SUM(F276:P276)</f>
        <v>0</v>
      </c>
    </row>
    <row r="277" spans="1:19" hidden="1" outlineLevel="1">
      <c r="A277" s="70" t="s">
        <v>116</v>
      </c>
      <c r="B277" s="100"/>
      <c r="C277" s="101"/>
      <c r="D277" s="101"/>
      <c r="E277" s="101"/>
      <c r="F277" s="247"/>
      <c r="G277" s="234"/>
      <c r="H277" s="184"/>
      <c r="I277" s="184"/>
      <c r="J277" s="184"/>
      <c r="K277" s="184"/>
      <c r="L277" s="184"/>
      <c r="M277" s="184"/>
      <c r="N277" s="184"/>
      <c r="O277" s="184"/>
      <c r="P277" s="184"/>
      <c r="Q277" s="31">
        <f t="shared" si="17"/>
        <v>0</v>
      </c>
    </row>
    <row r="278" spans="1:19" hidden="1" outlineLevel="1">
      <c r="A278" s="71" t="s">
        <v>117</v>
      </c>
      <c r="B278" s="98"/>
      <c r="C278" s="99"/>
      <c r="D278" s="99"/>
      <c r="E278" s="99"/>
      <c r="F278" s="247"/>
      <c r="G278" s="234"/>
      <c r="H278" s="184"/>
      <c r="I278" s="184"/>
      <c r="J278" s="184"/>
      <c r="K278" s="184"/>
      <c r="L278" s="184"/>
      <c r="M278" s="184"/>
      <c r="N278" s="184"/>
      <c r="O278" s="184"/>
      <c r="P278" s="184"/>
      <c r="Q278" s="31">
        <f>SUM(F278:P278)</f>
        <v>0</v>
      </c>
    </row>
    <row r="279" spans="1:19" ht="13.5" hidden="1" outlineLevel="1" thickBot="1">
      <c r="A279" s="72" t="s">
        <v>118</v>
      </c>
      <c r="B279" s="96"/>
      <c r="C279" s="97"/>
      <c r="D279" s="97"/>
      <c r="E279" s="97"/>
      <c r="F279" s="248">
        <f>SUM(F269:F273)+F278</f>
        <v>0</v>
      </c>
      <c r="G279" s="235">
        <f t="shared" ref="G279:P279" si="18">SUM(G269:G273)+G278</f>
        <v>0</v>
      </c>
      <c r="H279" s="172">
        <f t="shared" si="18"/>
        <v>0</v>
      </c>
      <c r="I279" s="172">
        <f t="shared" si="18"/>
        <v>0</v>
      </c>
      <c r="J279" s="172">
        <f t="shared" si="18"/>
        <v>0</v>
      </c>
      <c r="K279" s="172">
        <f t="shared" si="18"/>
        <v>0</v>
      </c>
      <c r="L279" s="172">
        <f t="shared" si="18"/>
        <v>0</v>
      </c>
      <c r="M279" s="172">
        <f t="shared" si="18"/>
        <v>0</v>
      </c>
      <c r="N279" s="172">
        <f t="shared" si="18"/>
        <v>0</v>
      </c>
      <c r="O279" s="172">
        <f>SUM(O269:O273)+O278</f>
        <v>0</v>
      </c>
      <c r="P279" s="172">
        <f t="shared" si="18"/>
        <v>0</v>
      </c>
      <c r="Q279" s="31">
        <f>SUM(Q269:Q273)+Q278</f>
        <v>0</v>
      </c>
    </row>
    <row r="280" spans="1:19" ht="14.25" hidden="1" outlineLevel="1" thickTop="1" thickBot="1">
      <c r="A280" s="97"/>
      <c r="B280" s="97"/>
      <c r="C280" s="97"/>
      <c r="D280" s="97"/>
      <c r="E280" s="97"/>
      <c r="F280" s="114"/>
      <c r="G280" s="215"/>
      <c r="H280" s="215"/>
      <c r="I280" s="215"/>
      <c r="J280" s="215"/>
      <c r="K280" s="215"/>
      <c r="L280" s="215"/>
      <c r="M280" s="215"/>
      <c r="N280" s="215"/>
      <c r="O280" s="215"/>
      <c r="P280" s="215"/>
      <c r="Q280" s="216"/>
    </row>
    <row r="281" spans="1:19" ht="15" hidden="1" outlineLevel="1" thickBot="1">
      <c r="A281" s="217" t="s">
        <v>194</v>
      </c>
      <c r="B281" s="95"/>
      <c r="C281" s="95"/>
      <c r="D281" s="95"/>
      <c r="E281" s="95"/>
      <c r="F281" s="249" t="str">
        <f>IF(ABS(F266-F279&lt;0.01),"OK","Error")</f>
        <v>OK</v>
      </c>
      <c r="G281" s="236" t="str">
        <f t="shared" ref="G281:Q281" si="19">IF(ABS(G266-G279&lt;0.01),"OK","Error")</f>
        <v>OK</v>
      </c>
      <c r="H281" s="208" t="str">
        <f>IF(ABS(H266-H279&lt;0.01),"OK","Error")</f>
        <v>OK</v>
      </c>
      <c r="I281" s="208" t="str">
        <f t="shared" si="19"/>
        <v>OK</v>
      </c>
      <c r="J281" s="208" t="str">
        <f t="shared" si="19"/>
        <v>OK</v>
      </c>
      <c r="K281" s="208" t="str">
        <f t="shared" si="19"/>
        <v>OK</v>
      </c>
      <c r="L281" s="208" t="str">
        <f t="shared" si="19"/>
        <v>OK</v>
      </c>
      <c r="M281" s="208" t="str">
        <f>IF(ABS(M266-M279&lt;0.01),"OK","Error")</f>
        <v>OK</v>
      </c>
      <c r="N281" s="208" t="str">
        <f t="shared" si="19"/>
        <v>OK</v>
      </c>
      <c r="O281" s="208" t="str">
        <f t="shared" si="19"/>
        <v>OK</v>
      </c>
      <c r="P281" s="208" t="str">
        <f t="shared" si="19"/>
        <v>OK</v>
      </c>
      <c r="Q281" s="208" t="str">
        <f t="shared" si="19"/>
        <v>OK</v>
      </c>
    </row>
    <row r="282" spans="1:19" collapsed="1"/>
    <row r="284" spans="1:19" ht="18">
      <c r="A284" s="495">
        <v>2014</v>
      </c>
      <c r="B284" s="501"/>
      <c r="C284" s="501"/>
      <c r="D284" s="501"/>
      <c r="E284" s="501"/>
      <c r="F284" s="499"/>
      <c r="G284" s="499"/>
      <c r="H284" s="499"/>
      <c r="I284" s="499"/>
      <c r="J284" s="499"/>
      <c r="K284" s="499"/>
      <c r="L284" s="499"/>
      <c r="M284" s="499"/>
      <c r="N284" s="499"/>
      <c r="O284" s="499"/>
      <c r="P284" s="499"/>
      <c r="Q284" s="499"/>
      <c r="R284" s="500"/>
      <c r="S284" s="500"/>
    </row>
    <row r="285" spans="1:19" ht="38.25" hidden="1" outlineLevel="1">
      <c r="A285" s="261"/>
      <c r="B285" s="227"/>
      <c r="C285" s="227"/>
      <c r="D285" s="227"/>
      <c r="E285" s="227"/>
      <c r="F285" s="239" t="s">
        <v>227</v>
      </c>
      <c r="G285" s="540" t="s">
        <v>73</v>
      </c>
      <c r="H285" s="540"/>
      <c r="I285" s="540"/>
      <c r="J285" s="540"/>
      <c r="K285" s="540"/>
      <c r="L285" s="540"/>
      <c r="M285" s="540"/>
      <c r="N285" s="540"/>
      <c r="O285" s="540"/>
      <c r="P285" s="541"/>
      <c r="Q285" s="228"/>
    </row>
    <row r="286" spans="1:19" ht="14.25" hidden="1" outlineLevel="1">
      <c r="A286" s="53" t="s">
        <v>74</v>
      </c>
      <c r="B286" s="78"/>
      <c r="C286" s="79"/>
      <c r="D286" s="79"/>
      <c r="E286" s="79"/>
      <c r="F286" s="338"/>
      <c r="G286" s="230"/>
      <c r="H286" s="186"/>
      <c r="I286" s="186"/>
      <c r="J286" s="186"/>
      <c r="K286" s="186"/>
      <c r="L286" s="186"/>
      <c r="M286" s="186"/>
      <c r="N286" s="186"/>
      <c r="O286" s="186"/>
      <c r="P286" s="186"/>
      <c r="Q286" s="173" t="s">
        <v>1</v>
      </c>
    </row>
    <row r="287" spans="1:19" hidden="1" outlineLevel="1">
      <c r="A287" s="54" t="s">
        <v>75</v>
      </c>
      <c r="B287" s="80"/>
      <c r="C287" s="81"/>
      <c r="D287" s="81"/>
      <c r="E287" s="81"/>
      <c r="F287" s="338"/>
      <c r="G287" s="230"/>
      <c r="H287" s="186"/>
      <c r="I287" s="186"/>
      <c r="J287" s="186"/>
      <c r="K287" s="186"/>
      <c r="L287" s="186"/>
      <c r="M287" s="186"/>
      <c r="N287" s="186"/>
      <c r="O287" s="186"/>
      <c r="P287" s="186"/>
      <c r="Q287" s="174"/>
    </row>
    <row r="288" spans="1:19" hidden="1" outlineLevel="1">
      <c r="A288" s="54" t="s">
        <v>76</v>
      </c>
      <c r="B288" s="80"/>
      <c r="C288" s="81"/>
      <c r="D288" s="81"/>
      <c r="E288" s="81"/>
      <c r="F288" s="338"/>
      <c r="G288" s="230"/>
      <c r="H288" s="186"/>
      <c r="I288" s="186"/>
      <c r="J288" s="186"/>
      <c r="K288" s="186"/>
      <c r="L288" s="186"/>
      <c r="M288" s="186"/>
      <c r="N288" s="186"/>
      <c r="O288" s="186"/>
      <c r="P288" s="186"/>
      <c r="Q288" s="175"/>
    </row>
    <row r="289" spans="1:17" hidden="1" outlineLevel="1">
      <c r="A289" s="55" t="s">
        <v>77</v>
      </c>
      <c r="B289" s="82"/>
      <c r="C289" s="83"/>
      <c r="D289" s="83"/>
      <c r="E289" s="83"/>
      <c r="F289" s="338"/>
      <c r="G289" s="230"/>
      <c r="H289" s="186"/>
      <c r="I289" s="186"/>
      <c r="J289" s="186"/>
      <c r="K289" s="186"/>
      <c r="L289" s="186"/>
      <c r="M289" s="186"/>
      <c r="N289" s="186"/>
      <c r="O289" s="186"/>
      <c r="P289" s="186"/>
      <c r="Q289" s="175"/>
    </row>
    <row r="290" spans="1:17" hidden="1" outlineLevel="1">
      <c r="A290" s="54" t="s">
        <v>78</v>
      </c>
      <c r="B290" s="80"/>
      <c r="C290" s="81"/>
      <c r="D290" s="81"/>
      <c r="E290" s="81"/>
      <c r="F290" s="338"/>
      <c r="G290" s="230"/>
      <c r="H290" s="186"/>
      <c r="I290" s="186"/>
      <c r="J290" s="186"/>
      <c r="K290" s="186"/>
      <c r="L290" s="186"/>
      <c r="M290" s="186"/>
      <c r="N290" s="186"/>
      <c r="O290" s="186"/>
      <c r="P290" s="186"/>
      <c r="Q290" s="175"/>
    </row>
    <row r="291" spans="1:17" hidden="1" outlineLevel="1">
      <c r="A291" s="55" t="s">
        <v>79</v>
      </c>
      <c r="B291" s="82"/>
      <c r="C291" s="83"/>
      <c r="D291" s="83"/>
      <c r="E291" s="83"/>
      <c r="F291" s="338"/>
      <c r="G291" s="230"/>
      <c r="H291" s="186"/>
      <c r="I291" s="186"/>
      <c r="J291" s="186"/>
      <c r="K291" s="186"/>
      <c r="L291" s="186"/>
      <c r="M291" s="186"/>
      <c r="N291" s="186"/>
      <c r="O291" s="186"/>
      <c r="P291" s="186"/>
      <c r="Q291" s="176"/>
    </row>
    <row r="292" spans="1:17" ht="13.5" hidden="1" outlineLevel="1" thickBot="1">
      <c r="A292" s="55" t="s">
        <v>80</v>
      </c>
      <c r="B292" s="82"/>
      <c r="C292" s="83"/>
      <c r="D292" s="83"/>
      <c r="E292" s="83"/>
      <c r="F292" s="339"/>
      <c r="G292" s="230"/>
      <c r="H292" s="186"/>
      <c r="I292" s="186"/>
      <c r="J292" s="186"/>
      <c r="K292" s="186"/>
      <c r="L292" s="186"/>
      <c r="M292" s="186"/>
      <c r="N292" s="186"/>
      <c r="O292" s="186"/>
      <c r="P292" s="186"/>
      <c r="Q292" s="31">
        <f>SUM(F292:P292)</f>
        <v>0</v>
      </c>
    </row>
    <row r="293" spans="1:17" ht="13.5" hidden="1" outlineLevel="1" thickBot="1">
      <c r="A293" s="56"/>
      <c r="B293" s="84"/>
      <c r="C293" s="85"/>
      <c r="D293" s="85"/>
      <c r="E293" s="85"/>
      <c r="F293" s="237"/>
      <c r="G293" s="187"/>
      <c r="H293" s="187"/>
      <c r="I293" s="187"/>
      <c r="J293" s="187"/>
      <c r="K293" s="187"/>
      <c r="L293" s="187"/>
      <c r="M293" s="187"/>
      <c r="N293" s="187"/>
      <c r="O293" s="187"/>
      <c r="P293" s="187"/>
      <c r="Q293" s="177"/>
    </row>
    <row r="294" spans="1:17" hidden="1" outlineLevel="1">
      <c r="A294" s="57" t="s">
        <v>81</v>
      </c>
      <c r="B294" s="80"/>
      <c r="C294" s="81"/>
      <c r="D294" s="81"/>
      <c r="E294" s="81"/>
      <c r="F294" s="241"/>
      <c r="G294" s="230"/>
      <c r="H294" s="186"/>
      <c r="I294" s="186"/>
      <c r="J294" s="186"/>
      <c r="K294" s="186"/>
      <c r="L294" s="186"/>
      <c r="M294" s="186"/>
      <c r="N294" s="186"/>
      <c r="O294" s="186"/>
      <c r="P294" s="186"/>
      <c r="Q294" s="31">
        <f>SUM(F294:P294)</f>
        <v>0</v>
      </c>
    </row>
    <row r="295" spans="1:17" ht="13.5" hidden="1" outlineLevel="1" thickBot="1">
      <c r="A295" s="58" t="s">
        <v>82</v>
      </c>
      <c r="B295" s="80"/>
      <c r="C295" s="81"/>
      <c r="D295" s="81"/>
      <c r="E295" s="81"/>
      <c r="F295" s="240"/>
      <c r="G295" s="230"/>
      <c r="H295" s="186"/>
      <c r="I295" s="186"/>
      <c r="J295" s="186"/>
      <c r="K295" s="186"/>
      <c r="L295" s="186"/>
      <c r="M295" s="186"/>
      <c r="N295" s="186"/>
      <c r="O295" s="186"/>
      <c r="P295" s="186"/>
      <c r="Q295" s="31">
        <f>SUM(F295:P295)</f>
        <v>0</v>
      </c>
    </row>
    <row r="296" spans="1:17" ht="13.5" hidden="1" outlineLevel="1" thickBot="1">
      <c r="A296" s="59"/>
      <c r="B296" s="86"/>
      <c r="C296" s="87"/>
      <c r="D296" s="87"/>
      <c r="E296" s="87"/>
      <c r="F296" s="238" t="s">
        <v>2</v>
      </c>
      <c r="G296" s="188" t="s">
        <v>2</v>
      </c>
      <c r="H296" s="188" t="s">
        <v>2</v>
      </c>
      <c r="I296" s="188" t="s">
        <v>2</v>
      </c>
      <c r="J296" s="188" t="s">
        <v>2</v>
      </c>
      <c r="K296" s="188" t="s">
        <v>2</v>
      </c>
      <c r="L296" s="188" t="s">
        <v>2</v>
      </c>
      <c r="M296" s="188" t="s">
        <v>2</v>
      </c>
      <c r="N296" s="188" t="s">
        <v>2</v>
      </c>
      <c r="O296" s="188"/>
      <c r="P296" s="188" t="s">
        <v>2</v>
      </c>
      <c r="Q296" s="178" t="s">
        <v>2</v>
      </c>
    </row>
    <row r="297" spans="1:17" ht="13.5" hidden="1" outlineLevel="1" thickBot="1">
      <c r="A297" s="60" t="s">
        <v>83</v>
      </c>
      <c r="B297" s="88"/>
      <c r="C297" s="89"/>
      <c r="D297" s="89"/>
      <c r="E297" s="89"/>
      <c r="F297" s="242"/>
      <c r="G297" s="231"/>
      <c r="H297" s="185"/>
      <c r="I297" s="185"/>
      <c r="J297" s="185"/>
      <c r="K297" s="185"/>
      <c r="L297" s="185"/>
      <c r="M297" s="185"/>
      <c r="N297" s="185"/>
      <c r="O297" s="185"/>
      <c r="P297" s="185"/>
      <c r="Q297" s="31">
        <f>SUM(F297:P297)</f>
        <v>0</v>
      </c>
    </row>
    <row r="298" spans="1:17" ht="13.5" hidden="1" outlineLevel="1" thickBot="1">
      <c r="A298" s="61" t="s">
        <v>84</v>
      </c>
      <c r="B298" s="90"/>
      <c r="C298" s="90"/>
      <c r="D298" s="90"/>
      <c r="E298" s="90"/>
      <c r="F298" s="189"/>
      <c r="G298" s="189"/>
      <c r="H298" s="189"/>
      <c r="I298" s="189"/>
      <c r="J298" s="189"/>
      <c r="K298" s="189"/>
      <c r="L298" s="189"/>
      <c r="M298" s="189"/>
      <c r="N298" s="189"/>
      <c r="O298" s="189"/>
      <c r="P298" s="189"/>
      <c r="Q298" s="179"/>
    </row>
    <row r="299" spans="1:17" hidden="1" outlineLevel="1">
      <c r="A299" s="62" t="s">
        <v>85</v>
      </c>
      <c r="B299" s="91"/>
      <c r="C299" s="92"/>
      <c r="D299" s="92"/>
      <c r="E299" s="92"/>
      <c r="F299" s="335"/>
      <c r="G299" s="231"/>
      <c r="H299" s="185"/>
      <c r="I299" s="185"/>
      <c r="J299" s="185"/>
      <c r="K299" s="185"/>
      <c r="L299" s="185"/>
      <c r="M299" s="185"/>
      <c r="N299" s="185"/>
      <c r="O299" s="185"/>
      <c r="P299" s="185"/>
      <c r="Q299" s="283"/>
    </row>
    <row r="300" spans="1:17" hidden="1" outlineLevel="1">
      <c r="A300" s="62" t="s">
        <v>86</v>
      </c>
      <c r="B300" s="91"/>
      <c r="C300" s="92"/>
      <c r="D300" s="92"/>
      <c r="E300" s="92"/>
      <c r="F300" s="336"/>
      <c r="G300" s="231"/>
      <c r="H300" s="185"/>
      <c r="I300" s="185"/>
      <c r="J300" s="185"/>
      <c r="K300" s="185"/>
      <c r="L300" s="185"/>
      <c r="M300" s="185"/>
      <c r="N300" s="185"/>
      <c r="O300" s="185"/>
      <c r="P300" s="185"/>
      <c r="Q300" s="180"/>
    </row>
    <row r="301" spans="1:17" hidden="1" outlineLevel="1">
      <c r="A301" s="62" t="s">
        <v>87</v>
      </c>
      <c r="B301" s="91"/>
      <c r="C301" s="92"/>
      <c r="D301" s="92"/>
      <c r="E301" s="92"/>
      <c r="F301" s="336"/>
      <c r="G301" s="231"/>
      <c r="H301" s="185"/>
      <c r="I301" s="185"/>
      <c r="J301" s="185"/>
      <c r="K301" s="185"/>
      <c r="L301" s="185"/>
      <c r="M301" s="185"/>
      <c r="N301" s="185"/>
      <c r="O301" s="185"/>
      <c r="P301" s="185"/>
      <c r="Q301" s="180"/>
    </row>
    <row r="302" spans="1:17" hidden="1" outlineLevel="1">
      <c r="A302" s="62" t="s">
        <v>88</v>
      </c>
      <c r="B302" s="91"/>
      <c r="C302" s="92"/>
      <c r="D302" s="92"/>
      <c r="E302" s="92"/>
      <c r="F302" s="336"/>
      <c r="G302" s="231"/>
      <c r="H302" s="185"/>
      <c r="I302" s="185"/>
      <c r="J302" s="185"/>
      <c r="K302" s="185"/>
      <c r="L302" s="185"/>
      <c r="M302" s="185"/>
      <c r="N302" s="185"/>
      <c r="O302" s="185"/>
      <c r="P302" s="185"/>
      <c r="Q302" s="180"/>
    </row>
    <row r="303" spans="1:17" hidden="1" outlineLevel="1">
      <c r="A303" s="62" t="s">
        <v>89</v>
      </c>
      <c r="B303" s="91"/>
      <c r="C303" s="92"/>
      <c r="D303" s="92"/>
      <c r="E303" s="92"/>
      <c r="F303" s="336"/>
      <c r="G303" s="231"/>
      <c r="H303" s="185"/>
      <c r="I303" s="185"/>
      <c r="J303" s="185"/>
      <c r="K303" s="185"/>
      <c r="L303" s="185"/>
      <c r="M303" s="185"/>
      <c r="N303" s="185"/>
      <c r="O303" s="185"/>
      <c r="P303" s="185"/>
      <c r="Q303" s="180"/>
    </row>
    <row r="304" spans="1:17" hidden="1" outlineLevel="1">
      <c r="A304" s="62" t="s">
        <v>90</v>
      </c>
      <c r="B304" s="91"/>
      <c r="C304" s="92"/>
      <c r="D304" s="92"/>
      <c r="E304" s="92"/>
      <c r="F304" s="336"/>
      <c r="G304" s="231"/>
      <c r="H304" s="185"/>
      <c r="I304" s="185"/>
      <c r="J304" s="185"/>
      <c r="K304" s="185"/>
      <c r="L304" s="185"/>
      <c r="M304" s="185"/>
      <c r="N304" s="185"/>
      <c r="O304" s="185"/>
      <c r="P304" s="185"/>
      <c r="Q304" s="180"/>
    </row>
    <row r="305" spans="1:17" hidden="1" outlineLevel="1">
      <c r="A305" s="62" t="s">
        <v>91</v>
      </c>
      <c r="B305" s="91"/>
      <c r="C305" s="92"/>
      <c r="D305" s="92"/>
      <c r="E305" s="92"/>
      <c r="F305" s="336"/>
      <c r="G305" s="231"/>
      <c r="H305" s="185"/>
      <c r="I305" s="185"/>
      <c r="J305" s="185"/>
      <c r="K305" s="185"/>
      <c r="L305" s="185"/>
      <c r="M305" s="185"/>
      <c r="N305" s="185"/>
      <c r="O305" s="185"/>
      <c r="P305" s="185"/>
      <c r="Q305" s="180"/>
    </row>
    <row r="306" spans="1:17" hidden="1" outlineLevel="1">
      <c r="A306" s="62" t="s">
        <v>92</v>
      </c>
      <c r="B306" s="91"/>
      <c r="C306" s="92"/>
      <c r="D306" s="92"/>
      <c r="E306" s="92"/>
      <c r="F306" s="336"/>
      <c r="G306" s="231"/>
      <c r="H306" s="185"/>
      <c r="I306" s="185"/>
      <c r="J306" s="185"/>
      <c r="K306" s="185"/>
      <c r="L306" s="185"/>
      <c r="M306" s="185"/>
      <c r="N306" s="185"/>
      <c r="O306" s="185"/>
      <c r="P306" s="185"/>
      <c r="Q306" s="180"/>
    </row>
    <row r="307" spans="1:17" hidden="1" outlineLevel="1">
      <c r="A307" s="62" t="s">
        <v>93</v>
      </c>
      <c r="B307" s="91"/>
      <c r="C307" s="92"/>
      <c r="D307" s="92"/>
      <c r="E307" s="92"/>
      <c r="F307" s="336"/>
      <c r="G307" s="231"/>
      <c r="H307" s="185"/>
      <c r="I307" s="185"/>
      <c r="J307" s="185"/>
      <c r="K307" s="185"/>
      <c r="L307" s="185"/>
      <c r="M307" s="185"/>
      <c r="N307" s="185"/>
      <c r="O307" s="185"/>
      <c r="P307" s="185"/>
      <c r="Q307" s="180"/>
    </row>
    <row r="308" spans="1:17" hidden="1" outlineLevel="1">
      <c r="A308" s="62" t="s">
        <v>94</v>
      </c>
      <c r="B308" s="91"/>
      <c r="C308" s="92"/>
      <c r="D308" s="92"/>
      <c r="E308" s="92"/>
      <c r="F308" s="336"/>
      <c r="G308" s="231"/>
      <c r="H308" s="185"/>
      <c r="I308" s="185"/>
      <c r="J308" s="185"/>
      <c r="K308" s="185"/>
      <c r="L308" s="185"/>
      <c r="M308" s="185"/>
      <c r="N308" s="185"/>
      <c r="O308" s="185"/>
      <c r="P308" s="185"/>
      <c r="Q308" s="180"/>
    </row>
    <row r="309" spans="1:17" hidden="1" outlineLevel="1">
      <c r="A309" s="75" t="s">
        <v>95</v>
      </c>
      <c r="B309" s="91"/>
      <c r="C309" s="92"/>
      <c r="D309" s="92"/>
      <c r="E309" s="92"/>
      <c r="F309" s="336"/>
      <c r="G309" s="231"/>
      <c r="H309" s="185"/>
      <c r="I309" s="185"/>
      <c r="J309" s="185"/>
      <c r="K309" s="185"/>
      <c r="L309" s="185"/>
      <c r="M309" s="185"/>
      <c r="N309" s="185"/>
      <c r="O309" s="185"/>
      <c r="P309" s="185"/>
      <c r="Q309" s="180"/>
    </row>
    <row r="310" spans="1:17" ht="13.5" hidden="1" outlineLevel="1" thickBot="1">
      <c r="A310" s="75" t="s">
        <v>95</v>
      </c>
      <c r="B310" s="91"/>
      <c r="C310" s="92"/>
      <c r="D310" s="92"/>
      <c r="E310" s="92"/>
      <c r="F310" s="337"/>
      <c r="G310" s="231"/>
      <c r="H310" s="185"/>
      <c r="I310" s="185"/>
      <c r="J310" s="185"/>
      <c r="K310" s="185"/>
      <c r="L310" s="185"/>
      <c r="M310" s="185"/>
      <c r="N310" s="185"/>
      <c r="O310" s="185"/>
      <c r="P310" s="185"/>
      <c r="Q310" s="181"/>
    </row>
    <row r="311" spans="1:17" ht="13.5" hidden="1" outlineLevel="1" thickBot="1">
      <c r="A311" s="61"/>
      <c r="B311" s="90"/>
      <c r="C311" s="90"/>
      <c r="D311" s="90"/>
      <c r="E311" s="90"/>
      <c r="F311" s="189"/>
      <c r="G311" s="190"/>
      <c r="H311" s="190"/>
      <c r="I311" s="190"/>
      <c r="J311" s="190"/>
      <c r="K311" s="190"/>
      <c r="L311" s="190"/>
      <c r="M311" s="190"/>
      <c r="N311" s="190"/>
      <c r="O311" s="190"/>
      <c r="P311" s="190"/>
      <c r="Q311" s="182"/>
    </row>
    <row r="312" spans="1:17" hidden="1" outlineLevel="1">
      <c r="A312" s="63" t="s">
        <v>96</v>
      </c>
      <c r="B312" s="88"/>
      <c r="C312" s="89"/>
      <c r="D312" s="89"/>
      <c r="E312" s="89"/>
      <c r="F312" s="335"/>
      <c r="G312" s="231"/>
      <c r="H312" s="185"/>
      <c r="I312" s="185"/>
      <c r="J312" s="185"/>
      <c r="K312" s="185"/>
      <c r="L312" s="185"/>
      <c r="M312" s="185"/>
      <c r="N312" s="185"/>
      <c r="O312" s="185"/>
      <c r="P312" s="185"/>
      <c r="Q312" s="31">
        <f>SUM(G312:P312)</f>
        <v>0</v>
      </c>
    </row>
    <row r="313" spans="1:17" ht="13.5" hidden="1" outlineLevel="1" thickBot="1">
      <c r="A313" s="63" t="s">
        <v>97</v>
      </c>
      <c r="B313" s="88"/>
      <c r="C313" s="89"/>
      <c r="D313" s="89"/>
      <c r="E313" s="89"/>
      <c r="F313" s="337"/>
      <c r="G313" s="231"/>
      <c r="H313" s="185"/>
      <c r="I313" s="185"/>
      <c r="J313" s="185"/>
      <c r="K313" s="185"/>
      <c r="L313" s="185"/>
      <c r="M313" s="185"/>
      <c r="N313" s="185"/>
      <c r="O313" s="185"/>
      <c r="P313" s="185"/>
      <c r="Q313" s="31">
        <f>SUM(G313:P313)</f>
        <v>0</v>
      </c>
    </row>
    <row r="314" spans="1:17" ht="13.5" hidden="1" outlineLevel="1" thickBot="1">
      <c r="A314" s="61" t="s">
        <v>98</v>
      </c>
      <c r="B314" s="90"/>
      <c r="C314" s="90"/>
      <c r="D314" s="90"/>
      <c r="E314" s="90"/>
      <c r="F314" s="189"/>
      <c r="G314" s="190"/>
      <c r="H314" s="190"/>
      <c r="I314" s="190"/>
      <c r="J314" s="190"/>
      <c r="K314" s="190"/>
      <c r="L314" s="190"/>
      <c r="M314" s="190"/>
      <c r="N314" s="190"/>
      <c r="O314" s="190"/>
      <c r="P314" s="190"/>
      <c r="Q314" s="182"/>
    </row>
    <row r="315" spans="1:17" hidden="1" outlineLevel="1">
      <c r="A315" s="62" t="s">
        <v>87</v>
      </c>
      <c r="B315" s="91"/>
      <c r="C315" s="92"/>
      <c r="D315" s="92"/>
      <c r="E315" s="92"/>
      <c r="F315" s="335"/>
      <c r="G315" s="231"/>
      <c r="H315" s="185"/>
      <c r="I315" s="185"/>
      <c r="J315" s="185"/>
      <c r="K315" s="185"/>
      <c r="L315" s="185"/>
      <c r="M315" s="185"/>
      <c r="N315" s="185"/>
      <c r="O315" s="185"/>
      <c r="P315" s="185"/>
      <c r="Q315" s="180"/>
    </row>
    <row r="316" spans="1:17" hidden="1" outlineLevel="1">
      <c r="A316" s="62" t="s">
        <v>88</v>
      </c>
      <c r="B316" s="91"/>
      <c r="C316" s="92"/>
      <c r="D316" s="92"/>
      <c r="E316" s="92"/>
      <c r="F316" s="336"/>
      <c r="G316" s="231"/>
      <c r="H316" s="185"/>
      <c r="I316" s="185"/>
      <c r="J316" s="185"/>
      <c r="K316" s="185"/>
      <c r="L316" s="185"/>
      <c r="M316" s="185"/>
      <c r="N316" s="185"/>
      <c r="O316" s="185"/>
      <c r="P316" s="185"/>
      <c r="Q316" s="180"/>
    </row>
    <row r="317" spans="1:17" hidden="1" outlineLevel="1">
      <c r="A317" s="62" t="s">
        <v>89</v>
      </c>
      <c r="B317" s="91"/>
      <c r="C317" s="92"/>
      <c r="D317" s="92"/>
      <c r="E317" s="92"/>
      <c r="F317" s="336"/>
      <c r="G317" s="231"/>
      <c r="H317" s="185"/>
      <c r="I317" s="185"/>
      <c r="J317" s="185"/>
      <c r="K317" s="185"/>
      <c r="L317" s="185"/>
      <c r="M317" s="185"/>
      <c r="N317" s="185"/>
      <c r="O317" s="185"/>
      <c r="P317" s="185"/>
      <c r="Q317" s="180"/>
    </row>
    <row r="318" spans="1:17" hidden="1" outlineLevel="1">
      <c r="A318" s="62" t="s">
        <v>90</v>
      </c>
      <c r="B318" s="91"/>
      <c r="C318" s="92"/>
      <c r="D318" s="92"/>
      <c r="E318" s="92"/>
      <c r="F318" s="336"/>
      <c r="G318" s="231"/>
      <c r="H318" s="185"/>
      <c r="I318" s="185"/>
      <c r="J318" s="185"/>
      <c r="K318" s="185"/>
      <c r="L318" s="185"/>
      <c r="M318" s="185"/>
      <c r="N318" s="185"/>
      <c r="O318" s="185"/>
      <c r="P318" s="185"/>
      <c r="Q318" s="180"/>
    </row>
    <row r="319" spans="1:17" hidden="1" outlineLevel="1">
      <c r="A319" s="62" t="s">
        <v>91</v>
      </c>
      <c r="B319" s="91"/>
      <c r="C319" s="92"/>
      <c r="D319" s="92"/>
      <c r="E319" s="92"/>
      <c r="F319" s="336"/>
      <c r="G319" s="231"/>
      <c r="H319" s="185"/>
      <c r="I319" s="185"/>
      <c r="J319" s="185"/>
      <c r="K319" s="185"/>
      <c r="L319" s="185"/>
      <c r="M319" s="185"/>
      <c r="N319" s="185"/>
      <c r="O319" s="185"/>
      <c r="P319" s="185"/>
      <c r="Q319" s="180"/>
    </row>
    <row r="320" spans="1:17" hidden="1" outlineLevel="1">
      <c r="A320" s="62" t="s">
        <v>92</v>
      </c>
      <c r="B320" s="91"/>
      <c r="C320" s="92"/>
      <c r="D320" s="92"/>
      <c r="E320" s="92"/>
      <c r="F320" s="336"/>
      <c r="G320" s="231"/>
      <c r="H320" s="185"/>
      <c r="I320" s="185"/>
      <c r="J320" s="185"/>
      <c r="K320" s="185"/>
      <c r="L320" s="185"/>
      <c r="M320" s="185"/>
      <c r="N320" s="185"/>
      <c r="O320" s="185"/>
      <c r="P320" s="185"/>
      <c r="Q320" s="180"/>
    </row>
    <row r="321" spans="1:17" hidden="1" outlineLevel="1">
      <c r="A321" s="62" t="s">
        <v>93</v>
      </c>
      <c r="B321" s="91"/>
      <c r="C321" s="92"/>
      <c r="D321" s="92"/>
      <c r="E321" s="92"/>
      <c r="F321" s="336"/>
      <c r="G321" s="231"/>
      <c r="H321" s="185"/>
      <c r="I321" s="185"/>
      <c r="J321" s="185"/>
      <c r="K321" s="185"/>
      <c r="L321" s="185"/>
      <c r="M321" s="185"/>
      <c r="N321" s="185"/>
      <c r="O321" s="185"/>
      <c r="P321" s="185"/>
      <c r="Q321" s="180"/>
    </row>
    <row r="322" spans="1:17" hidden="1" outlineLevel="1">
      <c r="A322" s="62" t="s">
        <v>94</v>
      </c>
      <c r="B322" s="91"/>
      <c r="C322" s="92"/>
      <c r="D322" s="92"/>
      <c r="E322" s="92"/>
      <c r="F322" s="336"/>
      <c r="G322" s="231"/>
      <c r="H322" s="185"/>
      <c r="I322" s="185"/>
      <c r="J322" s="185"/>
      <c r="K322" s="185"/>
      <c r="L322" s="185"/>
      <c r="M322" s="185"/>
      <c r="N322" s="185"/>
      <c r="O322" s="185"/>
      <c r="P322" s="185"/>
      <c r="Q322" s="180"/>
    </row>
    <row r="323" spans="1:17" hidden="1" outlineLevel="1">
      <c r="A323" s="64" t="s">
        <v>99</v>
      </c>
      <c r="B323" s="91"/>
      <c r="C323" s="92"/>
      <c r="D323" s="92"/>
      <c r="E323" s="92"/>
      <c r="F323" s="336"/>
      <c r="G323" s="231"/>
      <c r="H323" s="185"/>
      <c r="I323" s="185"/>
      <c r="J323" s="185"/>
      <c r="K323" s="185"/>
      <c r="L323" s="185"/>
      <c r="M323" s="185"/>
      <c r="N323" s="185"/>
      <c r="O323" s="185"/>
      <c r="P323" s="185"/>
      <c r="Q323" s="180"/>
    </row>
    <row r="324" spans="1:17" hidden="1" outlineLevel="1">
      <c r="A324" s="75" t="s">
        <v>95</v>
      </c>
      <c r="B324" s="91"/>
      <c r="C324" s="92"/>
      <c r="D324" s="92"/>
      <c r="E324" s="92"/>
      <c r="F324" s="336"/>
      <c r="G324" s="231"/>
      <c r="H324" s="185"/>
      <c r="I324" s="185"/>
      <c r="J324" s="185"/>
      <c r="K324" s="185"/>
      <c r="L324" s="185"/>
      <c r="M324" s="185"/>
      <c r="N324" s="185"/>
      <c r="O324" s="185"/>
      <c r="P324" s="185"/>
      <c r="Q324" s="180"/>
    </row>
    <row r="325" spans="1:17" ht="13.5" hidden="1" outlineLevel="1" thickBot="1">
      <c r="A325" s="75" t="s">
        <v>95</v>
      </c>
      <c r="B325" s="91"/>
      <c r="C325" s="92"/>
      <c r="D325" s="92"/>
      <c r="E325" s="92"/>
      <c r="F325" s="337"/>
      <c r="G325" s="232"/>
      <c r="H325" s="191"/>
      <c r="I325" s="191"/>
      <c r="J325" s="191"/>
      <c r="K325" s="191"/>
      <c r="L325" s="191"/>
      <c r="M325" s="191"/>
      <c r="N325" s="191"/>
      <c r="O325" s="191"/>
      <c r="P325" s="191"/>
      <c r="Q325" s="180"/>
    </row>
    <row r="326" spans="1:17" hidden="1" outlineLevel="1">
      <c r="A326" s="61"/>
      <c r="B326" s="90"/>
      <c r="C326" s="90"/>
      <c r="D326" s="90"/>
      <c r="E326" s="90"/>
      <c r="F326" s="179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</row>
    <row r="327" spans="1:17" ht="13.5" hidden="1" outlineLevel="1" thickBot="1">
      <c r="A327" s="63" t="s">
        <v>100</v>
      </c>
      <c r="B327" s="89"/>
      <c r="C327" s="89"/>
      <c r="D327" s="89"/>
      <c r="E327" s="90"/>
      <c r="F327" s="179"/>
      <c r="G327" s="182"/>
      <c r="H327" s="182"/>
      <c r="I327" s="182"/>
      <c r="J327" s="182"/>
      <c r="K327" s="182"/>
      <c r="L327" s="182"/>
      <c r="M327" s="182"/>
      <c r="N327" s="182"/>
      <c r="O327" s="182"/>
      <c r="P327" s="182"/>
      <c r="Q327" s="182"/>
    </row>
    <row r="328" spans="1:17" hidden="1" outlineLevel="1">
      <c r="A328" s="65" t="s">
        <v>101</v>
      </c>
      <c r="B328" s="93"/>
      <c r="C328" s="90"/>
      <c r="D328" s="90"/>
      <c r="E328" s="90"/>
      <c r="F328" s="243"/>
      <c r="G328" s="231"/>
      <c r="H328" s="185"/>
      <c r="I328" s="185"/>
      <c r="J328" s="185"/>
      <c r="K328" s="185"/>
      <c r="L328" s="185"/>
      <c r="M328" s="185"/>
      <c r="N328" s="185"/>
      <c r="O328" s="185"/>
      <c r="P328" s="185"/>
      <c r="Q328" s="31">
        <f t="shared" ref="Q328:Q335" si="20">SUM(F328:P328)</f>
        <v>0</v>
      </c>
    </row>
    <row r="329" spans="1:17" hidden="1" outlineLevel="1">
      <c r="A329" s="65" t="s">
        <v>102</v>
      </c>
      <c r="B329" s="93"/>
      <c r="C329" s="90"/>
      <c r="D329" s="90"/>
      <c r="E329" s="90"/>
      <c r="F329" s="244"/>
      <c r="G329" s="231"/>
      <c r="H329" s="185"/>
      <c r="I329" s="185"/>
      <c r="J329" s="185"/>
      <c r="K329" s="185"/>
      <c r="L329" s="185"/>
      <c r="M329" s="185"/>
      <c r="N329" s="185"/>
      <c r="O329" s="185"/>
      <c r="P329" s="185"/>
      <c r="Q329" s="31">
        <f t="shared" si="20"/>
        <v>0</v>
      </c>
    </row>
    <row r="330" spans="1:17" hidden="1" outlineLevel="1">
      <c r="A330" s="65" t="s">
        <v>103</v>
      </c>
      <c r="B330" s="93"/>
      <c r="C330" s="90"/>
      <c r="D330" s="90"/>
      <c r="E330" s="90"/>
      <c r="F330" s="244"/>
      <c r="G330" s="231"/>
      <c r="H330" s="185"/>
      <c r="I330" s="185"/>
      <c r="J330" s="185"/>
      <c r="K330" s="185"/>
      <c r="L330" s="185"/>
      <c r="M330" s="185"/>
      <c r="N330" s="185"/>
      <c r="O330" s="185"/>
      <c r="P330" s="185"/>
      <c r="Q330" s="31">
        <f t="shared" si="20"/>
        <v>0</v>
      </c>
    </row>
    <row r="331" spans="1:17" hidden="1" outlineLevel="1">
      <c r="A331" s="65" t="s">
        <v>104</v>
      </c>
      <c r="B331" s="93"/>
      <c r="C331" s="90"/>
      <c r="D331" s="90"/>
      <c r="E331" s="90"/>
      <c r="F331" s="244"/>
      <c r="G331" s="231"/>
      <c r="H331" s="185"/>
      <c r="I331" s="185"/>
      <c r="J331" s="185"/>
      <c r="K331" s="185"/>
      <c r="L331" s="185"/>
      <c r="M331" s="185"/>
      <c r="N331" s="185"/>
      <c r="O331" s="185"/>
      <c r="P331" s="185"/>
      <c r="Q331" s="31">
        <f t="shared" si="20"/>
        <v>0</v>
      </c>
    </row>
    <row r="332" spans="1:17" hidden="1" outlineLevel="1">
      <c r="A332" s="75" t="s">
        <v>105</v>
      </c>
      <c r="B332" s="91"/>
      <c r="C332" s="92"/>
      <c r="D332" s="92"/>
      <c r="E332" s="92"/>
      <c r="F332" s="244"/>
      <c r="G332" s="231"/>
      <c r="H332" s="185"/>
      <c r="I332" s="185"/>
      <c r="J332" s="185"/>
      <c r="K332" s="185"/>
      <c r="L332" s="185"/>
      <c r="M332" s="185"/>
      <c r="N332" s="185"/>
      <c r="O332" s="185"/>
      <c r="P332" s="185"/>
      <c r="Q332" s="31">
        <f t="shared" si="20"/>
        <v>0</v>
      </c>
    </row>
    <row r="333" spans="1:17" hidden="1" outlineLevel="1">
      <c r="A333" s="75" t="s">
        <v>105</v>
      </c>
      <c r="B333" s="91"/>
      <c r="C333" s="92"/>
      <c r="D333" s="92"/>
      <c r="E333" s="92"/>
      <c r="F333" s="244"/>
      <c r="G333" s="231"/>
      <c r="H333" s="185"/>
      <c r="I333" s="185"/>
      <c r="J333" s="185"/>
      <c r="K333" s="185"/>
      <c r="L333" s="185"/>
      <c r="M333" s="185"/>
      <c r="N333" s="185"/>
      <c r="O333" s="185"/>
      <c r="P333" s="185"/>
      <c r="Q333" s="31">
        <f t="shared" si="20"/>
        <v>0</v>
      </c>
    </row>
    <row r="334" spans="1:17" hidden="1" outlineLevel="1">
      <c r="A334" s="75" t="s">
        <v>105</v>
      </c>
      <c r="B334" s="91"/>
      <c r="C334" s="92"/>
      <c r="D334" s="92"/>
      <c r="E334" s="92"/>
      <c r="F334" s="244"/>
      <c r="G334" s="231"/>
      <c r="H334" s="185"/>
      <c r="I334" s="185"/>
      <c r="J334" s="185"/>
      <c r="K334" s="185"/>
      <c r="L334" s="185"/>
      <c r="M334" s="185"/>
      <c r="N334" s="185"/>
      <c r="O334" s="185"/>
      <c r="P334" s="185"/>
      <c r="Q334" s="31">
        <f t="shared" si="20"/>
        <v>0</v>
      </c>
    </row>
    <row r="335" spans="1:17" hidden="1" outlineLevel="1">
      <c r="A335" s="75" t="s">
        <v>105</v>
      </c>
      <c r="B335" s="91"/>
      <c r="C335" s="92"/>
      <c r="D335" s="92"/>
      <c r="E335" s="92"/>
      <c r="F335" s="244"/>
      <c r="G335" s="231"/>
      <c r="H335" s="185"/>
      <c r="I335" s="185"/>
      <c r="J335" s="185"/>
      <c r="K335" s="185"/>
      <c r="L335" s="185"/>
      <c r="M335" s="185"/>
      <c r="N335" s="185"/>
      <c r="O335" s="185"/>
      <c r="P335" s="185"/>
      <c r="Q335" s="31">
        <f t="shared" si="20"/>
        <v>0</v>
      </c>
    </row>
    <row r="336" spans="1:17" ht="13.5" hidden="1" outlineLevel="1" thickBot="1">
      <c r="A336" s="66" t="s">
        <v>106</v>
      </c>
      <c r="B336" s="80"/>
      <c r="C336" s="81"/>
      <c r="D336" s="81"/>
      <c r="E336" s="81"/>
      <c r="F336" s="245">
        <f>F297+SUM(F312:F313)+SUM(F328:F335)</f>
        <v>0</v>
      </c>
      <c r="G336" s="233">
        <f t="shared" ref="G336:M336" si="21">G297+SUM(G312:G313)+SUM(G328:G335)</f>
        <v>0</v>
      </c>
      <c r="H336" s="171">
        <f t="shared" si="21"/>
        <v>0</v>
      </c>
      <c r="I336" s="171">
        <f t="shared" si="21"/>
        <v>0</v>
      </c>
      <c r="J336" s="171">
        <f t="shared" si="21"/>
        <v>0</v>
      </c>
      <c r="K336" s="171">
        <f t="shared" si="21"/>
        <v>0</v>
      </c>
      <c r="L336" s="171">
        <f t="shared" si="21"/>
        <v>0</v>
      </c>
      <c r="M336" s="171">
        <f t="shared" si="21"/>
        <v>0</v>
      </c>
      <c r="N336" s="171">
        <f>N297+SUM(N312:N313)+SUM(N328:N335)</f>
        <v>0</v>
      </c>
      <c r="O336" s="171">
        <f>O297+SUM(O312:O313)+SUM(O328:O335)</f>
        <v>0</v>
      </c>
      <c r="P336" s="171">
        <f>P297+SUM(P312:P313)+SUM(P328:P335)</f>
        <v>0</v>
      </c>
      <c r="Q336" s="171">
        <f>Q297+SUM(Q312:Q313)+SUM(Q328:Q335)</f>
        <v>0</v>
      </c>
    </row>
    <row r="337" spans="1:17" ht="14.25" hidden="1" outlineLevel="1">
      <c r="A337" s="67"/>
      <c r="B337" s="94"/>
      <c r="C337" s="95"/>
      <c r="D337" s="95"/>
      <c r="E337" s="90"/>
      <c r="F337" s="179"/>
      <c r="G337" s="183"/>
      <c r="H337" s="183"/>
      <c r="I337" s="183"/>
      <c r="J337" s="183"/>
      <c r="K337" s="183"/>
      <c r="L337" s="183"/>
      <c r="M337" s="183"/>
      <c r="N337" s="183"/>
      <c r="O337" s="183"/>
      <c r="P337" s="183"/>
      <c r="Q337" s="183"/>
    </row>
    <row r="338" spans="1:17" ht="13.5" hidden="1" outlineLevel="1" thickBot="1">
      <c r="A338" s="68" t="s">
        <v>107</v>
      </c>
      <c r="B338" s="96"/>
      <c r="C338" s="97"/>
      <c r="D338" s="97"/>
      <c r="E338" s="90"/>
      <c r="F338" s="179"/>
      <c r="G338" s="182"/>
      <c r="H338" s="182"/>
      <c r="I338" s="182"/>
      <c r="J338" s="182"/>
      <c r="K338" s="182"/>
      <c r="L338" s="182"/>
      <c r="M338" s="182"/>
      <c r="N338" s="182"/>
      <c r="O338" s="182"/>
      <c r="P338" s="182"/>
      <c r="Q338" s="182"/>
    </row>
    <row r="339" spans="1:17" hidden="1" outlineLevel="1">
      <c r="A339" s="76" t="s">
        <v>108</v>
      </c>
      <c r="B339" s="98"/>
      <c r="C339" s="99"/>
      <c r="D339" s="99"/>
      <c r="E339" s="99"/>
      <c r="F339" s="246"/>
      <c r="G339" s="234"/>
      <c r="H339" s="184"/>
      <c r="I339" s="184"/>
      <c r="J339" s="184"/>
      <c r="K339" s="184"/>
      <c r="L339" s="184"/>
      <c r="M339" s="184"/>
      <c r="N339" s="184"/>
      <c r="O339" s="184"/>
      <c r="P339" s="184"/>
      <c r="Q339" s="31">
        <f>SUM(F339:P339)</f>
        <v>0</v>
      </c>
    </row>
    <row r="340" spans="1:17" hidden="1" outlineLevel="1">
      <c r="A340" s="76" t="s">
        <v>109</v>
      </c>
      <c r="B340" s="98"/>
      <c r="C340" s="99"/>
      <c r="D340" s="99"/>
      <c r="E340" s="99"/>
      <c r="F340" s="247"/>
      <c r="G340" s="234"/>
      <c r="H340" s="184"/>
      <c r="I340" s="184"/>
      <c r="J340" s="184"/>
      <c r="K340" s="184"/>
      <c r="L340" s="184"/>
      <c r="M340" s="184"/>
      <c r="N340" s="184"/>
      <c r="O340" s="184"/>
      <c r="P340" s="184"/>
      <c r="Q340" s="31">
        <f t="shared" ref="Q340:Q347" si="22">SUM(F340:P340)</f>
        <v>0</v>
      </c>
    </row>
    <row r="341" spans="1:17" hidden="1" outlineLevel="1">
      <c r="A341" s="76" t="s">
        <v>110</v>
      </c>
      <c r="B341" s="98"/>
      <c r="C341" s="99"/>
      <c r="D341" s="99"/>
      <c r="E341" s="99"/>
      <c r="F341" s="247"/>
      <c r="G341" s="234"/>
      <c r="H341" s="184"/>
      <c r="I341" s="184"/>
      <c r="J341" s="184"/>
      <c r="K341" s="184"/>
      <c r="L341" s="184"/>
      <c r="M341" s="184"/>
      <c r="N341" s="184"/>
      <c r="O341" s="184"/>
      <c r="P341" s="184"/>
      <c r="Q341" s="31">
        <f t="shared" si="22"/>
        <v>0</v>
      </c>
    </row>
    <row r="342" spans="1:17" hidden="1" outlineLevel="1">
      <c r="A342" s="69" t="s">
        <v>111</v>
      </c>
      <c r="B342" s="98"/>
      <c r="C342" s="99"/>
      <c r="D342" s="99"/>
      <c r="E342" s="99"/>
      <c r="F342" s="247"/>
      <c r="G342" s="234"/>
      <c r="H342" s="184"/>
      <c r="I342" s="184"/>
      <c r="J342" s="184"/>
      <c r="K342" s="184"/>
      <c r="L342" s="184"/>
      <c r="M342" s="184"/>
      <c r="N342" s="184"/>
      <c r="O342" s="184"/>
      <c r="P342" s="184"/>
      <c r="Q342" s="31">
        <f t="shared" si="22"/>
        <v>0</v>
      </c>
    </row>
    <row r="343" spans="1:17" hidden="1" outlineLevel="1">
      <c r="A343" s="69" t="s">
        <v>112</v>
      </c>
      <c r="B343" s="98"/>
      <c r="C343" s="99"/>
      <c r="D343" s="99"/>
      <c r="E343" s="99"/>
      <c r="F343" s="247"/>
      <c r="G343" s="234"/>
      <c r="H343" s="184"/>
      <c r="I343" s="184"/>
      <c r="J343" s="184"/>
      <c r="K343" s="184"/>
      <c r="L343" s="184"/>
      <c r="M343" s="184"/>
      <c r="N343" s="184"/>
      <c r="O343" s="184"/>
      <c r="P343" s="184"/>
      <c r="Q343" s="31">
        <f t="shared" si="22"/>
        <v>0</v>
      </c>
    </row>
    <row r="344" spans="1:17" hidden="1" outlineLevel="1">
      <c r="A344" s="77" t="s">
        <v>113</v>
      </c>
      <c r="B344" s="100"/>
      <c r="C344" s="101"/>
      <c r="D344" s="101"/>
      <c r="E344" s="101"/>
      <c r="F344" s="247"/>
      <c r="G344" s="234"/>
      <c r="H344" s="184"/>
      <c r="I344" s="184"/>
      <c r="J344" s="184"/>
      <c r="K344" s="184"/>
      <c r="L344" s="184"/>
      <c r="M344" s="184"/>
      <c r="N344" s="184"/>
      <c r="O344" s="184"/>
      <c r="P344" s="184"/>
      <c r="Q344" s="31">
        <f t="shared" si="22"/>
        <v>0</v>
      </c>
    </row>
    <row r="345" spans="1:17" hidden="1" outlineLevel="1">
      <c r="A345" s="77" t="s">
        <v>114</v>
      </c>
      <c r="B345" s="100"/>
      <c r="C345" s="101"/>
      <c r="D345" s="101"/>
      <c r="E345" s="101"/>
      <c r="F345" s="247"/>
      <c r="G345" s="234"/>
      <c r="H345" s="184"/>
      <c r="I345" s="184"/>
      <c r="J345" s="184"/>
      <c r="K345" s="184"/>
      <c r="L345" s="184"/>
      <c r="M345" s="184"/>
      <c r="N345" s="184"/>
      <c r="O345" s="184"/>
      <c r="P345" s="184"/>
      <c r="Q345" s="31">
        <f t="shared" si="22"/>
        <v>0</v>
      </c>
    </row>
    <row r="346" spans="1:17" hidden="1" outlineLevel="1">
      <c r="A346" s="77" t="s">
        <v>115</v>
      </c>
      <c r="B346" s="100"/>
      <c r="C346" s="101"/>
      <c r="D346" s="101"/>
      <c r="E346" s="101"/>
      <c r="F346" s="247"/>
      <c r="G346" s="234"/>
      <c r="H346" s="184"/>
      <c r="I346" s="184"/>
      <c r="J346" s="184"/>
      <c r="K346" s="184"/>
      <c r="L346" s="184"/>
      <c r="M346" s="184"/>
      <c r="N346" s="184"/>
      <c r="O346" s="184"/>
      <c r="P346" s="184"/>
      <c r="Q346" s="31">
        <f>SUM(F346:P346)</f>
        <v>0</v>
      </c>
    </row>
    <row r="347" spans="1:17" hidden="1" outlineLevel="1">
      <c r="A347" s="70" t="s">
        <v>116</v>
      </c>
      <c r="B347" s="100"/>
      <c r="C347" s="101"/>
      <c r="D347" s="101"/>
      <c r="E347" s="101"/>
      <c r="F347" s="247"/>
      <c r="G347" s="234"/>
      <c r="H347" s="184"/>
      <c r="I347" s="184"/>
      <c r="J347" s="184"/>
      <c r="K347" s="184"/>
      <c r="L347" s="184"/>
      <c r="M347" s="184"/>
      <c r="N347" s="184"/>
      <c r="O347" s="184"/>
      <c r="P347" s="184"/>
      <c r="Q347" s="31">
        <f t="shared" si="22"/>
        <v>0</v>
      </c>
    </row>
    <row r="348" spans="1:17" hidden="1" outlineLevel="1">
      <c r="A348" s="71" t="s">
        <v>117</v>
      </c>
      <c r="B348" s="98"/>
      <c r="C348" s="99"/>
      <c r="D348" s="99"/>
      <c r="E348" s="99"/>
      <c r="F348" s="247"/>
      <c r="G348" s="234"/>
      <c r="H348" s="184"/>
      <c r="I348" s="184"/>
      <c r="J348" s="184"/>
      <c r="K348" s="184"/>
      <c r="L348" s="184"/>
      <c r="M348" s="184"/>
      <c r="N348" s="184"/>
      <c r="O348" s="184"/>
      <c r="P348" s="184"/>
      <c r="Q348" s="31">
        <f>SUM(F348:P348)</f>
        <v>0</v>
      </c>
    </row>
    <row r="349" spans="1:17" ht="13.5" hidden="1" outlineLevel="1" thickBot="1">
      <c r="A349" s="72" t="s">
        <v>118</v>
      </c>
      <c r="B349" s="96"/>
      <c r="C349" s="97"/>
      <c r="D349" s="97"/>
      <c r="E349" s="97"/>
      <c r="F349" s="248">
        <f>SUM(F339:F343)+F348</f>
        <v>0</v>
      </c>
      <c r="G349" s="235">
        <f t="shared" ref="G349:P349" si="23">SUM(G339:G343)+G348</f>
        <v>0</v>
      </c>
      <c r="H349" s="172">
        <f t="shared" si="23"/>
        <v>0</v>
      </c>
      <c r="I349" s="172">
        <f t="shared" si="23"/>
        <v>0</v>
      </c>
      <c r="J349" s="172">
        <f t="shared" si="23"/>
        <v>0</v>
      </c>
      <c r="K349" s="172">
        <f t="shared" si="23"/>
        <v>0</v>
      </c>
      <c r="L349" s="172">
        <f t="shared" si="23"/>
        <v>0</v>
      </c>
      <c r="M349" s="172">
        <f t="shared" si="23"/>
        <v>0</v>
      </c>
      <c r="N349" s="172">
        <f t="shared" si="23"/>
        <v>0</v>
      </c>
      <c r="O349" s="172">
        <f>SUM(O339:O343)+O348</f>
        <v>0</v>
      </c>
      <c r="P349" s="172">
        <f t="shared" si="23"/>
        <v>0</v>
      </c>
      <c r="Q349" s="31">
        <f>SUM(Q339:Q343)+Q348</f>
        <v>0</v>
      </c>
    </row>
    <row r="350" spans="1:17" ht="14.25" hidden="1" outlineLevel="1" thickTop="1" thickBot="1">
      <c r="A350" s="97"/>
      <c r="B350" s="97"/>
      <c r="C350" s="97"/>
      <c r="D350" s="97"/>
      <c r="E350" s="97"/>
      <c r="F350" s="114"/>
      <c r="G350" s="215"/>
      <c r="H350" s="215"/>
      <c r="I350" s="215"/>
      <c r="J350" s="215"/>
      <c r="K350" s="215"/>
      <c r="L350" s="215"/>
      <c r="M350" s="215"/>
      <c r="N350" s="215"/>
      <c r="O350" s="215"/>
      <c r="P350" s="215"/>
      <c r="Q350" s="216"/>
    </row>
    <row r="351" spans="1:17" ht="15" hidden="1" outlineLevel="1" thickBot="1">
      <c r="A351" s="217" t="s">
        <v>194</v>
      </c>
      <c r="B351" s="95"/>
      <c r="C351" s="95"/>
      <c r="D351" s="95"/>
      <c r="E351" s="95"/>
      <c r="F351" s="249" t="str">
        <f>IF(ABS(F336-F349&lt;0.01),"OK","Error")</f>
        <v>OK</v>
      </c>
      <c r="G351" s="236" t="str">
        <f t="shared" ref="G351:Q351" si="24">IF(ABS(G336-G349&lt;0.01),"OK","Error")</f>
        <v>OK</v>
      </c>
      <c r="H351" s="208" t="str">
        <f>IF(ABS(H336-H349&lt;0.01),"OK","Error")</f>
        <v>OK</v>
      </c>
      <c r="I351" s="208" t="str">
        <f t="shared" si="24"/>
        <v>OK</v>
      </c>
      <c r="J351" s="208" t="str">
        <f t="shared" si="24"/>
        <v>OK</v>
      </c>
      <c r="K351" s="208" t="str">
        <f t="shared" si="24"/>
        <v>OK</v>
      </c>
      <c r="L351" s="208" t="str">
        <f t="shared" si="24"/>
        <v>OK</v>
      </c>
      <c r="M351" s="208" t="str">
        <f>IF(ABS(M336-M349&lt;0.01),"OK","Error")</f>
        <v>OK</v>
      </c>
      <c r="N351" s="208" t="str">
        <f t="shared" si="24"/>
        <v>OK</v>
      </c>
      <c r="O351" s="208" t="str">
        <f t="shared" si="24"/>
        <v>OK</v>
      </c>
      <c r="P351" s="208" t="str">
        <f t="shared" si="24"/>
        <v>OK</v>
      </c>
      <c r="Q351" s="208" t="str">
        <f t="shared" si="24"/>
        <v>OK</v>
      </c>
    </row>
    <row r="352" spans="1:17" collapsed="1"/>
    <row r="354" spans="1:19" ht="18">
      <c r="A354" s="495">
        <v>2015</v>
      </c>
      <c r="B354" s="501"/>
      <c r="C354" s="501"/>
      <c r="D354" s="501"/>
      <c r="E354" s="501"/>
      <c r="F354" s="499"/>
      <c r="G354" s="499"/>
      <c r="H354" s="499"/>
      <c r="I354" s="499"/>
      <c r="J354" s="499"/>
      <c r="K354" s="499"/>
      <c r="L354" s="499"/>
      <c r="M354" s="499"/>
      <c r="N354" s="499"/>
      <c r="O354" s="499"/>
      <c r="P354" s="499"/>
      <c r="Q354" s="499"/>
      <c r="R354" s="500"/>
      <c r="S354" s="500"/>
    </row>
    <row r="355" spans="1:19" ht="38.25" hidden="1" outlineLevel="1">
      <c r="A355" s="261"/>
      <c r="B355" s="227"/>
      <c r="C355" s="227"/>
      <c r="D355" s="227"/>
      <c r="E355" s="227"/>
      <c r="F355" s="239" t="s">
        <v>227</v>
      </c>
      <c r="G355" s="540" t="s">
        <v>73</v>
      </c>
      <c r="H355" s="540"/>
      <c r="I355" s="540"/>
      <c r="J355" s="540"/>
      <c r="K355" s="540"/>
      <c r="L355" s="540"/>
      <c r="M355" s="540"/>
      <c r="N355" s="540"/>
      <c r="O355" s="540"/>
      <c r="P355" s="541"/>
      <c r="Q355" s="228"/>
    </row>
    <row r="356" spans="1:19" ht="14.25" hidden="1" outlineLevel="1">
      <c r="A356" s="53" t="s">
        <v>74</v>
      </c>
      <c r="B356" s="78"/>
      <c r="C356" s="79"/>
      <c r="D356" s="79"/>
      <c r="E356" s="79"/>
      <c r="F356" s="338"/>
      <c r="G356" s="230"/>
      <c r="H356" s="186"/>
      <c r="I356" s="186"/>
      <c r="J356" s="186"/>
      <c r="K356" s="186"/>
      <c r="L356" s="186"/>
      <c r="M356" s="186"/>
      <c r="N356" s="186"/>
      <c r="O356" s="186"/>
      <c r="P356" s="186"/>
      <c r="Q356" s="173" t="s">
        <v>1</v>
      </c>
    </row>
    <row r="357" spans="1:19" hidden="1" outlineLevel="1">
      <c r="A357" s="54" t="s">
        <v>75</v>
      </c>
      <c r="B357" s="80"/>
      <c r="C357" s="81"/>
      <c r="D357" s="81"/>
      <c r="E357" s="81"/>
      <c r="F357" s="338"/>
      <c r="G357" s="230"/>
      <c r="H357" s="186"/>
      <c r="I357" s="186"/>
      <c r="J357" s="186"/>
      <c r="K357" s="186"/>
      <c r="L357" s="186"/>
      <c r="M357" s="186"/>
      <c r="N357" s="186"/>
      <c r="O357" s="186"/>
      <c r="P357" s="186"/>
      <c r="Q357" s="174"/>
    </row>
    <row r="358" spans="1:19" hidden="1" outlineLevel="1">
      <c r="A358" s="54" t="s">
        <v>76</v>
      </c>
      <c r="B358" s="80"/>
      <c r="C358" s="81"/>
      <c r="D358" s="81"/>
      <c r="E358" s="81"/>
      <c r="F358" s="338"/>
      <c r="G358" s="230"/>
      <c r="H358" s="186"/>
      <c r="I358" s="186"/>
      <c r="J358" s="186"/>
      <c r="K358" s="186"/>
      <c r="L358" s="186"/>
      <c r="M358" s="186"/>
      <c r="N358" s="186"/>
      <c r="O358" s="186"/>
      <c r="P358" s="186"/>
      <c r="Q358" s="175"/>
    </row>
    <row r="359" spans="1:19" hidden="1" outlineLevel="1">
      <c r="A359" s="55" t="s">
        <v>77</v>
      </c>
      <c r="B359" s="82"/>
      <c r="C359" s="83"/>
      <c r="D359" s="83"/>
      <c r="E359" s="83"/>
      <c r="F359" s="338"/>
      <c r="G359" s="230"/>
      <c r="H359" s="186"/>
      <c r="I359" s="186"/>
      <c r="J359" s="186"/>
      <c r="K359" s="186"/>
      <c r="L359" s="186"/>
      <c r="M359" s="186"/>
      <c r="N359" s="186"/>
      <c r="O359" s="186"/>
      <c r="P359" s="186"/>
      <c r="Q359" s="175"/>
    </row>
    <row r="360" spans="1:19" hidden="1" outlineLevel="1">
      <c r="A360" s="54" t="s">
        <v>78</v>
      </c>
      <c r="B360" s="80"/>
      <c r="C360" s="81"/>
      <c r="D360" s="81"/>
      <c r="E360" s="81"/>
      <c r="F360" s="338"/>
      <c r="G360" s="230"/>
      <c r="H360" s="186"/>
      <c r="I360" s="186"/>
      <c r="J360" s="186"/>
      <c r="K360" s="186"/>
      <c r="L360" s="186"/>
      <c r="M360" s="186"/>
      <c r="N360" s="186"/>
      <c r="O360" s="186"/>
      <c r="P360" s="186"/>
      <c r="Q360" s="175"/>
    </row>
    <row r="361" spans="1:19" hidden="1" outlineLevel="1">
      <c r="A361" s="55" t="s">
        <v>79</v>
      </c>
      <c r="B361" s="82"/>
      <c r="C361" s="83"/>
      <c r="D361" s="83"/>
      <c r="E361" s="83"/>
      <c r="F361" s="338"/>
      <c r="G361" s="230"/>
      <c r="H361" s="186"/>
      <c r="I361" s="186"/>
      <c r="J361" s="186"/>
      <c r="K361" s="186"/>
      <c r="L361" s="186"/>
      <c r="M361" s="186"/>
      <c r="N361" s="186"/>
      <c r="O361" s="186"/>
      <c r="P361" s="186"/>
      <c r="Q361" s="176"/>
    </row>
    <row r="362" spans="1:19" ht="13.5" hidden="1" outlineLevel="1" thickBot="1">
      <c r="A362" s="55" t="s">
        <v>80</v>
      </c>
      <c r="B362" s="82"/>
      <c r="C362" s="83"/>
      <c r="D362" s="83"/>
      <c r="E362" s="83"/>
      <c r="F362" s="339"/>
      <c r="G362" s="230"/>
      <c r="H362" s="186"/>
      <c r="I362" s="186"/>
      <c r="J362" s="186"/>
      <c r="K362" s="186"/>
      <c r="L362" s="186"/>
      <c r="M362" s="186"/>
      <c r="N362" s="186"/>
      <c r="O362" s="186"/>
      <c r="P362" s="186"/>
      <c r="Q362" s="31">
        <f>SUM(F362:P362)</f>
        <v>0</v>
      </c>
    </row>
    <row r="363" spans="1:19" ht="13.5" hidden="1" outlineLevel="1" thickBot="1">
      <c r="A363" s="56"/>
      <c r="B363" s="84"/>
      <c r="C363" s="85"/>
      <c r="D363" s="85"/>
      <c r="E363" s="85"/>
      <c r="F363" s="237"/>
      <c r="G363" s="187"/>
      <c r="H363" s="187"/>
      <c r="I363" s="187"/>
      <c r="J363" s="187"/>
      <c r="K363" s="187"/>
      <c r="L363" s="187"/>
      <c r="M363" s="187"/>
      <c r="N363" s="187"/>
      <c r="O363" s="187"/>
      <c r="P363" s="187"/>
      <c r="Q363" s="177"/>
    </row>
    <row r="364" spans="1:19" hidden="1" outlineLevel="1">
      <c r="A364" s="57" t="s">
        <v>81</v>
      </c>
      <c r="B364" s="80"/>
      <c r="C364" s="81"/>
      <c r="D364" s="81"/>
      <c r="E364" s="81"/>
      <c r="F364" s="241"/>
      <c r="G364" s="230"/>
      <c r="H364" s="186"/>
      <c r="I364" s="186"/>
      <c r="J364" s="186"/>
      <c r="K364" s="186"/>
      <c r="L364" s="186"/>
      <c r="M364" s="186"/>
      <c r="N364" s="186"/>
      <c r="O364" s="186"/>
      <c r="P364" s="186"/>
      <c r="Q364" s="31">
        <f>SUM(F364:P364)</f>
        <v>0</v>
      </c>
    </row>
    <row r="365" spans="1:19" ht="13.5" hidden="1" outlineLevel="1" thickBot="1">
      <c r="A365" s="58" t="s">
        <v>82</v>
      </c>
      <c r="B365" s="80"/>
      <c r="C365" s="81"/>
      <c r="D365" s="81"/>
      <c r="E365" s="81"/>
      <c r="F365" s="240"/>
      <c r="G365" s="230"/>
      <c r="H365" s="186"/>
      <c r="I365" s="186"/>
      <c r="J365" s="186"/>
      <c r="K365" s="186"/>
      <c r="L365" s="186"/>
      <c r="M365" s="186"/>
      <c r="N365" s="186"/>
      <c r="O365" s="186"/>
      <c r="P365" s="186"/>
      <c r="Q365" s="31">
        <f>SUM(F365:P365)</f>
        <v>0</v>
      </c>
    </row>
    <row r="366" spans="1:19" ht="13.5" hidden="1" outlineLevel="1" thickBot="1">
      <c r="A366" s="59"/>
      <c r="B366" s="86"/>
      <c r="C366" s="87"/>
      <c r="D366" s="87"/>
      <c r="E366" s="87"/>
      <c r="F366" s="238" t="s">
        <v>2</v>
      </c>
      <c r="G366" s="188" t="s">
        <v>2</v>
      </c>
      <c r="H366" s="188" t="s">
        <v>2</v>
      </c>
      <c r="I366" s="188" t="s">
        <v>2</v>
      </c>
      <c r="J366" s="188" t="s">
        <v>2</v>
      </c>
      <c r="K366" s="188" t="s">
        <v>2</v>
      </c>
      <c r="L366" s="188" t="s">
        <v>2</v>
      </c>
      <c r="M366" s="188" t="s">
        <v>2</v>
      </c>
      <c r="N366" s="188" t="s">
        <v>2</v>
      </c>
      <c r="O366" s="188"/>
      <c r="P366" s="188" t="s">
        <v>2</v>
      </c>
      <c r="Q366" s="178" t="s">
        <v>2</v>
      </c>
    </row>
    <row r="367" spans="1:19" ht="13.5" hidden="1" outlineLevel="1" thickBot="1">
      <c r="A367" s="60" t="s">
        <v>83</v>
      </c>
      <c r="B367" s="88"/>
      <c r="C367" s="89"/>
      <c r="D367" s="89"/>
      <c r="E367" s="89"/>
      <c r="F367" s="242"/>
      <c r="G367" s="231"/>
      <c r="H367" s="185"/>
      <c r="I367" s="185"/>
      <c r="J367" s="185"/>
      <c r="K367" s="185"/>
      <c r="L367" s="185"/>
      <c r="M367" s="185"/>
      <c r="N367" s="185"/>
      <c r="O367" s="185"/>
      <c r="P367" s="185"/>
      <c r="Q367" s="31">
        <f>SUM(F367:P367)</f>
        <v>0</v>
      </c>
    </row>
    <row r="368" spans="1:19" ht="13.5" hidden="1" outlineLevel="1" thickBot="1">
      <c r="A368" s="61" t="s">
        <v>84</v>
      </c>
      <c r="B368" s="90"/>
      <c r="C368" s="90"/>
      <c r="D368" s="90"/>
      <c r="E368" s="90"/>
      <c r="F368" s="189"/>
      <c r="G368" s="189"/>
      <c r="H368" s="189"/>
      <c r="I368" s="189"/>
      <c r="J368" s="189"/>
      <c r="K368" s="189"/>
      <c r="L368" s="189"/>
      <c r="M368" s="189"/>
      <c r="N368" s="189"/>
      <c r="O368" s="189"/>
      <c r="P368" s="189"/>
      <c r="Q368" s="179"/>
    </row>
    <row r="369" spans="1:17" hidden="1" outlineLevel="1">
      <c r="A369" s="62" t="s">
        <v>85</v>
      </c>
      <c r="B369" s="91"/>
      <c r="C369" s="92"/>
      <c r="D369" s="92"/>
      <c r="E369" s="92"/>
      <c r="F369" s="335"/>
      <c r="G369" s="231"/>
      <c r="H369" s="185"/>
      <c r="I369" s="185"/>
      <c r="J369" s="185"/>
      <c r="K369" s="185"/>
      <c r="L369" s="185"/>
      <c r="M369" s="185"/>
      <c r="N369" s="185"/>
      <c r="O369" s="185"/>
      <c r="P369" s="185"/>
      <c r="Q369" s="283"/>
    </row>
    <row r="370" spans="1:17" hidden="1" outlineLevel="1">
      <c r="A370" s="62" t="s">
        <v>86</v>
      </c>
      <c r="B370" s="91"/>
      <c r="C370" s="92"/>
      <c r="D370" s="92"/>
      <c r="E370" s="92"/>
      <c r="F370" s="336"/>
      <c r="G370" s="231"/>
      <c r="H370" s="185"/>
      <c r="I370" s="185"/>
      <c r="J370" s="185"/>
      <c r="K370" s="185"/>
      <c r="L370" s="185"/>
      <c r="M370" s="185"/>
      <c r="N370" s="185"/>
      <c r="O370" s="185"/>
      <c r="P370" s="185"/>
      <c r="Q370" s="180"/>
    </row>
    <row r="371" spans="1:17" hidden="1" outlineLevel="1">
      <c r="A371" s="62" t="s">
        <v>87</v>
      </c>
      <c r="B371" s="91"/>
      <c r="C371" s="92"/>
      <c r="D371" s="92"/>
      <c r="E371" s="92"/>
      <c r="F371" s="336"/>
      <c r="G371" s="231"/>
      <c r="H371" s="185"/>
      <c r="I371" s="185"/>
      <c r="J371" s="185"/>
      <c r="K371" s="185"/>
      <c r="L371" s="185"/>
      <c r="M371" s="185"/>
      <c r="N371" s="185"/>
      <c r="O371" s="185"/>
      <c r="P371" s="185"/>
      <c r="Q371" s="180"/>
    </row>
    <row r="372" spans="1:17" hidden="1" outlineLevel="1">
      <c r="A372" s="62" t="s">
        <v>88</v>
      </c>
      <c r="B372" s="91"/>
      <c r="C372" s="92"/>
      <c r="D372" s="92"/>
      <c r="E372" s="92"/>
      <c r="F372" s="336"/>
      <c r="G372" s="231"/>
      <c r="H372" s="185"/>
      <c r="I372" s="185"/>
      <c r="J372" s="185"/>
      <c r="K372" s="185"/>
      <c r="L372" s="185"/>
      <c r="M372" s="185"/>
      <c r="N372" s="185"/>
      <c r="O372" s="185"/>
      <c r="P372" s="185"/>
      <c r="Q372" s="180"/>
    </row>
    <row r="373" spans="1:17" hidden="1" outlineLevel="1">
      <c r="A373" s="62" t="s">
        <v>89</v>
      </c>
      <c r="B373" s="91"/>
      <c r="C373" s="92"/>
      <c r="D373" s="92"/>
      <c r="E373" s="92"/>
      <c r="F373" s="336"/>
      <c r="G373" s="231"/>
      <c r="H373" s="185"/>
      <c r="I373" s="185"/>
      <c r="J373" s="185"/>
      <c r="K373" s="185"/>
      <c r="L373" s="185"/>
      <c r="M373" s="185"/>
      <c r="N373" s="185"/>
      <c r="O373" s="185"/>
      <c r="P373" s="185"/>
      <c r="Q373" s="180"/>
    </row>
    <row r="374" spans="1:17" hidden="1" outlineLevel="1">
      <c r="A374" s="62" t="s">
        <v>90</v>
      </c>
      <c r="B374" s="91"/>
      <c r="C374" s="92"/>
      <c r="D374" s="92"/>
      <c r="E374" s="92"/>
      <c r="F374" s="336"/>
      <c r="G374" s="231"/>
      <c r="H374" s="185"/>
      <c r="I374" s="185"/>
      <c r="J374" s="185"/>
      <c r="K374" s="185"/>
      <c r="L374" s="185"/>
      <c r="M374" s="185"/>
      <c r="N374" s="185"/>
      <c r="O374" s="185"/>
      <c r="P374" s="185"/>
      <c r="Q374" s="180"/>
    </row>
    <row r="375" spans="1:17" hidden="1" outlineLevel="1">
      <c r="A375" s="62" t="s">
        <v>91</v>
      </c>
      <c r="B375" s="91"/>
      <c r="C375" s="92"/>
      <c r="D375" s="92"/>
      <c r="E375" s="92"/>
      <c r="F375" s="336"/>
      <c r="G375" s="231"/>
      <c r="H375" s="185"/>
      <c r="I375" s="185"/>
      <c r="J375" s="185"/>
      <c r="K375" s="185"/>
      <c r="L375" s="185"/>
      <c r="M375" s="185"/>
      <c r="N375" s="185"/>
      <c r="O375" s="185"/>
      <c r="P375" s="185"/>
      <c r="Q375" s="180"/>
    </row>
    <row r="376" spans="1:17" hidden="1" outlineLevel="1">
      <c r="A376" s="62" t="s">
        <v>92</v>
      </c>
      <c r="B376" s="91"/>
      <c r="C376" s="92"/>
      <c r="D376" s="92"/>
      <c r="E376" s="92"/>
      <c r="F376" s="336"/>
      <c r="G376" s="231"/>
      <c r="H376" s="185"/>
      <c r="I376" s="185"/>
      <c r="J376" s="185"/>
      <c r="K376" s="185"/>
      <c r="L376" s="185"/>
      <c r="M376" s="185"/>
      <c r="N376" s="185"/>
      <c r="O376" s="185"/>
      <c r="P376" s="185"/>
      <c r="Q376" s="180"/>
    </row>
    <row r="377" spans="1:17" hidden="1" outlineLevel="1">
      <c r="A377" s="62" t="s">
        <v>93</v>
      </c>
      <c r="B377" s="91"/>
      <c r="C377" s="92"/>
      <c r="D377" s="92"/>
      <c r="E377" s="92"/>
      <c r="F377" s="336"/>
      <c r="G377" s="231"/>
      <c r="H377" s="185"/>
      <c r="I377" s="185"/>
      <c r="J377" s="185"/>
      <c r="K377" s="185"/>
      <c r="L377" s="185"/>
      <c r="M377" s="185"/>
      <c r="N377" s="185"/>
      <c r="O377" s="185"/>
      <c r="P377" s="185"/>
      <c r="Q377" s="180"/>
    </row>
    <row r="378" spans="1:17" hidden="1" outlineLevel="1">
      <c r="A378" s="62" t="s">
        <v>94</v>
      </c>
      <c r="B378" s="91"/>
      <c r="C378" s="92"/>
      <c r="D378" s="92"/>
      <c r="E378" s="92"/>
      <c r="F378" s="336"/>
      <c r="G378" s="231"/>
      <c r="H378" s="185"/>
      <c r="I378" s="185"/>
      <c r="J378" s="185"/>
      <c r="K378" s="185"/>
      <c r="L378" s="185"/>
      <c r="M378" s="185"/>
      <c r="N378" s="185"/>
      <c r="O378" s="185"/>
      <c r="P378" s="185"/>
      <c r="Q378" s="180"/>
    </row>
    <row r="379" spans="1:17" hidden="1" outlineLevel="1">
      <c r="A379" s="75" t="s">
        <v>95</v>
      </c>
      <c r="B379" s="91"/>
      <c r="C379" s="92"/>
      <c r="D379" s="92"/>
      <c r="E379" s="92"/>
      <c r="F379" s="336"/>
      <c r="G379" s="231"/>
      <c r="H379" s="185"/>
      <c r="I379" s="185"/>
      <c r="J379" s="185"/>
      <c r="K379" s="185"/>
      <c r="L379" s="185"/>
      <c r="M379" s="185"/>
      <c r="N379" s="185"/>
      <c r="O379" s="185"/>
      <c r="P379" s="185"/>
      <c r="Q379" s="180"/>
    </row>
    <row r="380" spans="1:17" ht="13.5" hidden="1" outlineLevel="1" thickBot="1">
      <c r="A380" s="75" t="s">
        <v>95</v>
      </c>
      <c r="B380" s="91"/>
      <c r="C380" s="92"/>
      <c r="D380" s="92"/>
      <c r="E380" s="92"/>
      <c r="F380" s="337"/>
      <c r="G380" s="231"/>
      <c r="H380" s="185"/>
      <c r="I380" s="185"/>
      <c r="J380" s="185"/>
      <c r="K380" s="185"/>
      <c r="L380" s="185"/>
      <c r="M380" s="185"/>
      <c r="N380" s="185"/>
      <c r="O380" s="185"/>
      <c r="P380" s="185"/>
      <c r="Q380" s="181"/>
    </row>
    <row r="381" spans="1:17" ht="13.5" hidden="1" outlineLevel="1" thickBot="1">
      <c r="A381" s="61"/>
      <c r="B381" s="90"/>
      <c r="C381" s="90"/>
      <c r="D381" s="90"/>
      <c r="E381" s="90"/>
      <c r="F381" s="189"/>
      <c r="G381" s="190"/>
      <c r="H381" s="190"/>
      <c r="I381" s="190"/>
      <c r="J381" s="190"/>
      <c r="K381" s="190"/>
      <c r="L381" s="190"/>
      <c r="M381" s="190"/>
      <c r="N381" s="190"/>
      <c r="O381" s="190"/>
      <c r="P381" s="190"/>
      <c r="Q381" s="182"/>
    </row>
    <row r="382" spans="1:17" hidden="1" outlineLevel="1">
      <c r="A382" s="63" t="s">
        <v>96</v>
      </c>
      <c r="B382" s="88"/>
      <c r="C382" s="89"/>
      <c r="D382" s="89"/>
      <c r="E382" s="89"/>
      <c r="F382" s="335"/>
      <c r="G382" s="231"/>
      <c r="H382" s="185"/>
      <c r="I382" s="185"/>
      <c r="J382" s="185"/>
      <c r="K382" s="185"/>
      <c r="L382" s="185"/>
      <c r="M382" s="185"/>
      <c r="N382" s="185"/>
      <c r="O382" s="185"/>
      <c r="P382" s="185"/>
      <c r="Q382" s="31">
        <f>SUM(G382:P382)</f>
        <v>0</v>
      </c>
    </row>
    <row r="383" spans="1:17" ht="13.5" hidden="1" outlineLevel="1" thickBot="1">
      <c r="A383" s="63" t="s">
        <v>97</v>
      </c>
      <c r="B383" s="88"/>
      <c r="C383" s="89"/>
      <c r="D383" s="89"/>
      <c r="E383" s="89"/>
      <c r="F383" s="337"/>
      <c r="G383" s="231"/>
      <c r="H383" s="185"/>
      <c r="I383" s="185"/>
      <c r="J383" s="185"/>
      <c r="K383" s="185"/>
      <c r="L383" s="185"/>
      <c r="M383" s="185"/>
      <c r="N383" s="185"/>
      <c r="O383" s="185"/>
      <c r="P383" s="185"/>
      <c r="Q383" s="31">
        <f>SUM(G383:P383)</f>
        <v>0</v>
      </c>
    </row>
    <row r="384" spans="1:17" ht="13.5" hidden="1" outlineLevel="1" thickBot="1">
      <c r="A384" s="61" t="s">
        <v>98</v>
      </c>
      <c r="B384" s="90"/>
      <c r="C384" s="90"/>
      <c r="D384" s="90"/>
      <c r="E384" s="90"/>
      <c r="F384" s="189"/>
      <c r="G384" s="190"/>
      <c r="H384" s="190"/>
      <c r="I384" s="190"/>
      <c r="J384" s="190"/>
      <c r="K384" s="190"/>
      <c r="L384" s="190"/>
      <c r="M384" s="190"/>
      <c r="N384" s="190"/>
      <c r="O384" s="190"/>
      <c r="P384" s="190"/>
      <c r="Q384" s="182"/>
    </row>
    <row r="385" spans="1:17" hidden="1" outlineLevel="1">
      <c r="A385" s="62" t="s">
        <v>87</v>
      </c>
      <c r="B385" s="91"/>
      <c r="C385" s="92"/>
      <c r="D385" s="92"/>
      <c r="E385" s="92"/>
      <c r="F385" s="335"/>
      <c r="G385" s="231"/>
      <c r="H385" s="185"/>
      <c r="I385" s="185"/>
      <c r="J385" s="185"/>
      <c r="K385" s="185"/>
      <c r="L385" s="185"/>
      <c r="M385" s="185"/>
      <c r="N385" s="185"/>
      <c r="O385" s="185"/>
      <c r="P385" s="185"/>
      <c r="Q385" s="180"/>
    </row>
    <row r="386" spans="1:17" hidden="1" outlineLevel="1">
      <c r="A386" s="62" t="s">
        <v>88</v>
      </c>
      <c r="B386" s="91"/>
      <c r="C386" s="92"/>
      <c r="D386" s="92"/>
      <c r="E386" s="92"/>
      <c r="F386" s="336"/>
      <c r="G386" s="231"/>
      <c r="H386" s="185"/>
      <c r="I386" s="185"/>
      <c r="J386" s="185"/>
      <c r="K386" s="185"/>
      <c r="L386" s="185"/>
      <c r="M386" s="185"/>
      <c r="N386" s="185"/>
      <c r="O386" s="185"/>
      <c r="P386" s="185"/>
      <c r="Q386" s="180"/>
    </row>
    <row r="387" spans="1:17" hidden="1" outlineLevel="1">
      <c r="A387" s="62" t="s">
        <v>89</v>
      </c>
      <c r="B387" s="91"/>
      <c r="C387" s="92"/>
      <c r="D387" s="92"/>
      <c r="E387" s="92"/>
      <c r="F387" s="336"/>
      <c r="G387" s="231"/>
      <c r="H387" s="185"/>
      <c r="I387" s="185"/>
      <c r="J387" s="185"/>
      <c r="K387" s="185"/>
      <c r="L387" s="185"/>
      <c r="M387" s="185"/>
      <c r="N387" s="185"/>
      <c r="O387" s="185"/>
      <c r="P387" s="185"/>
      <c r="Q387" s="180"/>
    </row>
    <row r="388" spans="1:17" hidden="1" outlineLevel="1">
      <c r="A388" s="62" t="s">
        <v>90</v>
      </c>
      <c r="B388" s="91"/>
      <c r="C388" s="92"/>
      <c r="D388" s="92"/>
      <c r="E388" s="92"/>
      <c r="F388" s="336"/>
      <c r="G388" s="231"/>
      <c r="H388" s="185"/>
      <c r="I388" s="185"/>
      <c r="J388" s="185"/>
      <c r="K388" s="185"/>
      <c r="L388" s="185"/>
      <c r="M388" s="185"/>
      <c r="N388" s="185"/>
      <c r="O388" s="185"/>
      <c r="P388" s="185"/>
      <c r="Q388" s="180"/>
    </row>
    <row r="389" spans="1:17" hidden="1" outlineLevel="1">
      <c r="A389" s="62" t="s">
        <v>91</v>
      </c>
      <c r="B389" s="91"/>
      <c r="C389" s="92"/>
      <c r="D389" s="92"/>
      <c r="E389" s="92"/>
      <c r="F389" s="336"/>
      <c r="G389" s="231"/>
      <c r="H389" s="185"/>
      <c r="I389" s="185"/>
      <c r="J389" s="185"/>
      <c r="K389" s="185"/>
      <c r="L389" s="185"/>
      <c r="M389" s="185"/>
      <c r="N389" s="185"/>
      <c r="O389" s="185"/>
      <c r="P389" s="185"/>
      <c r="Q389" s="180"/>
    </row>
    <row r="390" spans="1:17" hidden="1" outlineLevel="1">
      <c r="A390" s="62" t="s">
        <v>92</v>
      </c>
      <c r="B390" s="91"/>
      <c r="C390" s="92"/>
      <c r="D390" s="92"/>
      <c r="E390" s="92"/>
      <c r="F390" s="336"/>
      <c r="G390" s="231"/>
      <c r="H390" s="185"/>
      <c r="I390" s="185"/>
      <c r="J390" s="185"/>
      <c r="K390" s="185"/>
      <c r="L390" s="185"/>
      <c r="M390" s="185"/>
      <c r="N390" s="185"/>
      <c r="O390" s="185"/>
      <c r="P390" s="185"/>
      <c r="Q390" s="180"/>
    </row>
    <row r="391" spans="1:17" hidden="1" outlineLevel="1">
      <c r="A391" s="62" t="s">
        <v>93</v>
      </c>
      <c r="B391" s="91"/>
      <c r="C391" s="92"/>
      <c r="D391" s="92"/>
      <c r="E391" s="92"/>
      <c r="F391" s="336"/>
      <c r="G391" s="231"/>
      <c r="H391" s="185"/>
      <c r="I391" s="185"/>
      <c r="J391" s="185"/>
      <c r="K391" s="185"/>
      <c r="L391" s="185"/>
      <c r="M391" s="185"/>
      <c r="N391" s="185"/>
      <c r="O391" s="185"/>
      <c r="P391" s="185"/>
      <c r="Q391" s="180"/>
    </row>
    <row r="392" spans="1:17" hidden="1" outlineLevel="1">
      <c r="A392" s="62" t="s">
        <v>94</v>
      </c>
      <c r="B392" s="91"/>
      <c r="C392" s="92"/>
      <c r="D392" s="92"/>
      <c r="E392" s="92"/>
      <c r="F392" s="336"/>
      <c r="G392" s="231"/>
      <c r="H392" s="185"/>
      <c r="I392" s="185"/>
      <c r="J392" s="185"/>
      <c r="K392" s="185"/>
      <c r="L392" s="185"/>
      <c r="M392" s="185"/>
      <c r="N392" s="185"/>
      <c r="O392" s="185"/>
      <c r="P392" s="185"/>
      <c r="Q392" s="180"/>
    </row>
    <row r="393" spans="1:17" hidden="1" outlineLevel="1">
      <c r="A393" s="64" t="s">
        <v>99</v>
      </c>
      <c r="B393" s="91"/>
      <c r="C393" s="92"/>
      <c r="D393" s="92"/>
      <c r="E393" s="92"/>
      <c r="F393" s="336"/>
      <c r="G393" s="231"/>
      <c r="H393" s="185"/>
      <c r="I393" s="185"/>
      <c r="J393" s="185"/>
      <c r="K393" s="185"/>
      <c r="L393" s="185"/>
      <c r="M393" s="185"/>
      <c r="N393" s="185"/>
      <c r="O393" s="185"/>
      <c r="P393" s="185"/>
      <c r="Q393" s="180"/>
    </row>
    <row r="394" spans="1:17" hidden="1" outlineLevel="1">
      <c r="A394" s="75" t="s">
        <v>95</v>
      </c>
      <c r="B394" s="91"/>
      <c r="C394" s="92"/>
      <c r="D394" s="92"/>
      <c r="E394" s="92"/>
      <c r="F394" s="336"/>
      <c r="G394" s="231"/>
      <c r="H394" s="185"/>
      <c r="I394" s="185"/>
      <c r="J394" s="185"/>
      <c r="K394" s="185"/>
      <c r="L394" s="185"/>
      <c r="M394" s="185"/>
      <c r="N394" s="185"/>
      <c r="O394" s="185"/>
      <c r="P394" s="185"/>
      <c r="Q394" s="180"/>
    </row>
    <row r="395" spans="1:17" ht="13.5" hidden="1" outlineLevel="1" thickBot="1">
      <c r="A395" s="75" t="s">
        <v>95</v>
      </c>
      <c r="B395" s="91"/>
      <c r="C395" s="92"/>
      <c r="D395" s="92"/>
      <c r="E395" s="92"/>
      <c r="F395" s="337"/>
      <c r="G395" s="232"/>
      <c r="H395" s="191"/>
      <c r="I395" s="191"/>
      <c r="J395" s="191"/>
      <c r="K395" s="191"/>
      <c r="L395" s="191"/>
      <c r="M395" s="191"/>
      <c r="N395" s="191"/>
      <c r="O395" s="191"/>
      <c r="P395" s="191"/>
      <c r="Q395" s="180"/>
    </row>
    <row r="396" spans="1:17" hidden="1" outlineLevel="1">
      <c r="A396" s="61"/>
      <c r="B396" s="90"/>
      <c r="C396" s="90"/>
      <c r="D396" s="90"/>
      <c r="E396" s="90"/>
      <c r="F396" s="179"/>
      <c r="G396" s="183"/>
      <c r="H396" s="183"/>
      <c r="I396" s="183"/>
      <c r="J396" s="183"/>
      <c r="K396" s="183"/>
      <c r="L396" s="183"/>
      <c r="M396" s="183"/>
      <c r="N396" s="183"/>
      <c r="O396" s="183"/>
      <c r="P396" s="183"/>
      <c r="Q396" s="183"/>
    </row>
    <row r="397" spans="1:17" ht="13.5" hidden="1" outlineLevel="1" thickBot="1">
      <c r="A397" s="63" t="s">
        <v>100</v>
      </c>
      <c r="B397" s="89"/>
      <c r="C397" s="89"/>
      <c r="D397" s="89"/>
      <c r="E397" s="90"/>
      <c r="F397" s="179"/>
      <c r="G397" s="182"/>
      <c r="H397" s="182"/>
      <c r="I397" s="182"/>
      <c r="J397" s="182"/>
      <c r="K397" s="182"/>
      <c r="L397" s="182"/>
      <c r="M397" s="182"/>
      <c r="N397" s="182"/>
      <c r="O397" s="182"/>
      <c r="P397" s="182"/>
      <c r="Q397" s="182"/>
    </row>
    <row r="398" spans="1:17" hidden="1" outlineLevel="1">
      <c r="A398" s="65" t="s">
        <v>101</v>
      </c>
      <c r="B398" s="93"/>
      <c r="C398" s="90"/>
      <c r="D398" s="90"/>
      <c r="E398" s="90"/>
      <c r="F398" s="243"/>
      <c r="G398" s="231"/>
      <c r="H398" s="185"/>
      <c r="I398" s="185"/>
      <c r="J398" s="185"/>
      <c r="K398" s="185"/>
      <c r="L398" s="185"/>
      <c r="M398" s="185"/>
      <c r="N398" s="185"/>
      <c r="O398" s="185"/>
      <c r="P398" s="185"/>
      <c r="Q398" s="31">
        <f t="shared" ref="Q398:Q405" si="25">SUM(F398:P398)</f>
        <v>0</v>
      </c>
    </row>
    <row r="399" spans="1:17" hidden="1" outlineLevel="1">
      <c r="A399" s="65" t="s">
        <v>102</v>
      </c>
      <c r="B399" s="93"/>
      <c r="C399" s="90"/>
      <c r="D399" s="90"/>
      <c r="E399" s="90"/>
      <c r="F399" s="244"/>
      <c r="G399" s="231"/>
      <c r="H399" s="185"/>
      <c r="I399" s="185"/>
      <c r="J399" s="185"/>
      <c r="K399" s="185"/>
      <c r="L399" s="185"/>
      <c r="M399" s="185"/>
      <c r="N399" s="185"/>
      <c r="O399" s="185"/>
      <c r="P399" s="185"/>
      <c r="Q399" s="31">
        <f t="shared" si="25"/>
        <v>0</v>
      </c>
    </row>
    <row r="400" spans="1:17" hidden="1" outlineLevel="1">
      <c r="A400" s="65" t="s">
        <v>103</v>
      </c>
      <c r="B400" s="93"/>
      <c r="C400" s="90"/>
      <c r="D400" s="90"/>
      <c r="E400" s="90"/>
      <c r="F400" s="244"/>
      <c r="G400" s="231"/>
      <c r="H400" s="185"/>
      <c r="I400" s="185"/>
      <c r="J400" s="185"/>
      <c r="K400" s="185"/>
      <c r="L400" s="185"/>
      <c r="M400" s="185"/>
      <c r="N400" s="185"/>
      <c r="O400" s="185"/>
      <c r="P400" s="185"/>
      <c r="Q400" s="31">
        <f t="shared" si="25"/>
        <v>0</v>
      </c>
    </row>
    <row r="401" spans="1:17" hidden="1" outlineLevel="1">
      <c r="A401" s="65" t="s">
        <v>104</v>
      </c>
      <c r="B401" s="93"/>
      <c r="C401" s="90"/>
      <c r="D401" s="90"/>
      <c r="E401" s="90"/>
      <c r="F401" s="244"/>
      <c r="G401" s="231"/>
      <c r="H401" s="185"/>
      <c r="I401" s="185"/>
      <c r="J401" s="185"/>
      <c r="K401" s="185"/>
      <c r="L401" s="185"/>
      <c r="M401" s="185"/>
      <c r="N401" s="185"/>
      <c r="O401" s="185"/>
      <c r="P401" s="185"/>
      <c r="Q401" s="31">
        <f t="shared" si="25"/>
        <v>0</v>
      </c>
    </row>
    <row r="402" spans="1:17" hidden="1" outlineLevel="1">
      <c r="A402" s="75" t="s">
        <v>105</v>
      </c>
      <c r="B402" s="91"/>
      <c r="C402" s="92"/>
      <c r="D402" s="92"/>
      <c r="E402" s="92"/>
      <c r="F402" s="244"/>
      <c r="G402" s="231"/>
      <c r="H402" s="185"/>
      <c r="I402" s="185"/>
      <c r="J402" s="185"/>
      <c r="K402" s="185"/>
      <c r="L402" s="185"/>
      <c r="M402" s="185"/>
      <c r="N402" s="185"/>
      <c r="O402" s="185"/>
      <c r="P402" s="185"/>
      <c r="Q402" s="31">
        <f t="shared" si="25"/>
        <v>0</v>
      </c>
    </row>
    <row r="403" spans="1:17" hidden="1" outlineLevel="1">
      <c r="A403" s="75" t="s">
        <v>105</v>
      </c>
      <c r="B403" s="91"/>
      <c r="C403" s="92"/>
      <c r="D403" s="92"/>
      <c r="E403" s="92"/>
      <c r="F403" s="244"/>
      <c r="G403" s="231"/>
      <c r="H403" s="185"/>
      <c r="I403" s="185"/>
      <c r="J403" s="185"/>
      <c r="K403" s="185"/>
      <c r="L403" s="185"/>
      <c r="M403" s="185"/>
      <c r="N403" s="185"/>
      <c r="O403" s="185"/>
      <c r="P403" s="185"/>
      <c r="Q403" s="31">
        <f t="shared" si="25"/>
        <v>0</v>
      </c>
    </row>
    <row r="404" spans="1:17" hidden="1" outlineLevel="1">
      <c r="A404" s="75" t="s">
        <v>105</v>
      </c>
      <c r="B404" s="91"/>
      <c r="C404" s="92"/>
      <c r="D404" s="92"/>
      <c r="E404" s="92"/>
      <c r="F404" s="244"/>
      <c r="G404" s="231"/>
      <c r="H404" s="185"/>
      <c r="I404" s="185"/>
      <c r="J404" s="185"/>
      <c r="K404" s="185"/>
      <c r="L404" s="185"/>
      <c r="M404" s="185"/>
      <c r="N404" s="185"/>
      <c r="O404" s="185"/>
      <c r="P404" s="185"/>
      <c r="Q404" s="31">
        <f t="shared" si="25"/>
        <v>0</v>
      </c>
    </row>
    <row r="405" spans="1:17" hidden="1" outlineLevel="1">
      <c r="A405" s="75" t="s">
        <v>105</v>
      </c>
      <c r="B405" s="91"/>
      <c r="C405" s="92"/>
      <c r="D405" s="92"/>
      <c r="E405" s="92"/>
      <c r="F405" s="244"/>
      <c r="G405" s="231"/>
      <c r="H405" s="185"/>
      <c r="I405" s="185"/>
      <c r="J405" s="185"/>
      <c r="K405" s="185"/>
      <c r="L405" s="185"/>
      <c r="M405" s="185"/>
      <c r="N405" s="185"/>
      <c r="O405" s="185"/>
      <c r="P405" s="185"/>
      <c r="Q405" s="31">
        <f t="shared" si="25"/>
        <v>0</v>
      </c>
    </row>
    <row r="406" spans="1:17" ht="13.5" hidden="1" outlineLevel="1" thickBot="1">
      <c r="A406" s="66" t="s">
        <v>106</v>
      </c>
      <c r="B406" s="80"/>
      <c r="C406" s="81"/>
      <c r="D406" s="81"/>
      <c r="E406" s="81"/>
      <c r="F406" s="245">
        <f>F367+SUM(F382:F383)+SUM(F398:F405)</f>
        <v>0</v>
      </c>
      <c r="G406" s="233">
        <f t="shared" ref="G406:M406" si="26">G367+SUM(G382:G383)+SUM(G398:G405)</f>
        <v>0</v>
      </c>
      <c r="H406" s="171">
        <f t="shared" si="26"/>
        <v>0</v>
      </c>
      <c r="I406" s="171">
        <f t="shared" si="26"/>
        <v>0</v>
      </c>
      <c r="J406" s="171">
        <f t="shared" si="26"/>
        <v>0</v>
      </c>
      <c r="K406" s="171">
        <f t="shared" si="26"/>
        <v>0</v>
      </c>
      <c r="L406" s="171">
        <f t="shared" si="26"/>
        <v>0</v>
      </c>
      <c r="M406" s="171">
        <f t="shared" si="26"/>
        <v>0</v>
      </c>
      <c r="N406" s="171">
        <f>N367+SUM(N382:N383)+SUM(N398:N405)</f>
        <v>0</v>
      </c>
      <c r="O406" s="171">
        <f>O367+SUM(O382:O383)+SUM(O398:O405)</f>
        <v>0</v>
      </c>
      <c r="P406" s="171">
        <f>P367+SUM(P382:P383)+SUM(P398:P405)</f>
        <v>0</v>
      </c>
      <c r="Q406" s="171">
        <f>Q367+SUM(Q382:Q383)+SUM(Q398:Q405)</f>
        <v>0</v>
      </c>
    </row>
    <row r="407" spans="1:17" ht="14.25" hidden="1" outlineLevel="1">
      <c r="A407" s="67"/>
      <c r="B407" s="94"/>
      <c r="C407" s="95"/>
      <c r="D407" s="95"/>
      <c r="E407" s="90"/>
      <c r="F407" s="179"/>
      <c r="G407" s="183"/>
      <c r="H407" s="183"/>
      <c r="I407" s="183"/>
      <c r="J407" s="183"/>
      <c r="K407" s="183"/>
      <c r="L407" s="183"/>
      <c r="M407" s="183"/>
      <c r="N407" s="183"/>
      <c r="O407" s="183"/>
      <c r="P407" s="183"/>
      <c r="Q407" s="183"/>
    </row>
    <row r="408" spans="1:17" ht="13.5" hidden="1" outlineLevel="1" thickBot="1">
      <c r="A408" s="68" t="s">
        <v>107</v>
      </c>
      <c r="B408" s="96"/>
      <c r="C408" s="97"/>
      <c r="D408" s="97"/>
      <c r="E408" s="90"/>
      <c r="F408" s="179"/>
      <c r="G408" s="182"/>
      <c r="H408" s="182"/>
      <c r="I408" s="182"/>
      <c r="J408" s="182"/>
      <c r="K408" s="182"/>
      <c r="L408" s="182"/>
      <c r="M408" s="182"/>
      <c r="N408" s="182"/>
      <c r="O408" s="182"/>
      <c r="P408" s="182"/>
      <c r="Q408" s="182"/>
    </row>
    <row r="409" spans="1:17" hidden="1" outlineLevel="1">
      <c r="A409" s="76" t="s">
        <v>108</v>
      </c>
      <c r="B409" s="98"/>
      <c r="C409" s="99"/>
      <c r="D409" s="99"/>
      <c r="E409" s="99"/>
      <c r="F409" s="246"/>
      <c r="G409" s="234"/>
      <c r="H409" s="184"/>
      <c r="I409" s="184"/>
      <c r="J409" s="184"/>
      <c r="K409" s="184"/>
      <c r="L409" s="184"/>
      <c r="M409" s="184"/>
      <c r="N409" s="184"/>
      <c r="O409" s="184"/>
      <c r="P409" s="184"/>
      <c r="Q409" s="31">
        <f>SUM(F409:P409)</f>
        <v>0</v>
      </c>
    </row>
    <row r="410" spans="1:17" hidden="1" outlineLevel="1">
      <c r="A410" s="76" t="s">
        <v>109</v>
      </c>
      <c r="B410" s="98"/>
      <c r="C410" s="99"/>
      <c r="D410" s="99"/>
      <c r="E410" s="99"/>
      <c r="F410" s="247"/>
      <c r="G410" s="234"/>
      <c r="H410" s="184"/>
      <c r="I410" s="184"/>
      <c r="J410" s="184"/>
      <c r="K410" s="184"/>
      <c r="L410" s="184"/>
      <c r="M410" s="184"/>
      <c r="N410" s="184"/>
      <c r="O410" s="184"/>
      <c r="P410" s="184"/>
      <c r="Q410" s="31">
        <f t="shared" ref="Q410:Q417" si="27">SUM(F410:P410)</f>
        <v>0</v>
      </c>
    </row>
    <row r="411" spans="1:17" hidden="1" outlineLevel="1">
      <c r="A411" s="76" t="s">
        <v>110</v>
      </c>
      <c r="B411" s="98"/>
      <c r="C411" s="99"/>
      <c r="D411" s="99"/>
      <c r="E411" s="99"/>
      <c r="F411" s="247"/>
      <c r="G411" s="234"/>
      <c r="H411" s="184"/>
      <c r="I411" s="184"/>
      <c r="J411" s="184"/>
      <c r="K411" s="184"/>
      <c r="L411" s="184"/>
      <c r="M411" s="184"/>
      <c r="N411" s="184"/>
      <c r="O411" s="184"/>
      <c r="P411" s="184"/>
      <c r="Q411" s="31">
        <f t="shared" si="27"/>
        <v>0</v>
      </c>
    </row>
    <row r="412" spans="1:17" hidden="1" outlineLevel="1">
      <c r="A412" s="69" t="s">
        <v>111</v>
      </c>
      <c r="B412" s="98"/>
      <c r="C412" s="99"/>
      <c r="D412" s="99"/>
      <c r="E412" s="99"/>
      <c r="F412" s="247"/>
      <c r="G412" s="234"/>
      <c r="H412" s="184"/>
      <c r="I412" s="184"/>
      <c r="J412" s="184"/>
      <c r="K412" s="184"/>
      <c r="L412" s="184"/>
      <c r="M412" s="184"/>
      <c r="N412" s="184"/>
      <c r="O412" s="184"/>
      <c r="P412" s="184"/>
      <c r="Q412" s="31">
        <f t="shared" si="27"/>
        <v>0</v>
      </c>
    </row>
    <row r="413" spans="1:17" hidden="1" outlineLevel="1">
      <c r="A413" s="69" t="s">
        <v>112</v>
      </c>
      <c r="B413" s="98"/>
      <c r="C413" s="99"/>
      <c r="D413" s="99"/>
      <c r="E413" s="99"/>
      <c r="F413" s="247"/>
      <c r="G413" s="234"/>
      <c r="H413" s="184"/>
      <c r="I413" s="184"/>
      <c r="J413" s="184"/>
      <c r="K413" s="184"/>
      <c r="L413" s="184"/>
      <c r="M413" s="184"/>
      <c r="N413" s="184"/>
      <c r="O413" s="184"/>
      <c r="P413" s="184"/>
      <c r="Q413" s="31">
        <f t="shared" si="27"/>
        <v>0</v>
      </c>
    </row>
    <row r="414" spans="1:17" hidden="1" outlineLevel="1">
      <c r="A414" s="77" t="s">
        <v>113</v>
      </c>
      <c r="B414" s="100"/>
      <c r="C414" s="101"/>
      <c r="D414" s="101"/>
      <c r="E414" s="101"/>
      <c r="F414" s="247"/>
      <c r="G414" s="234"/>
      <c r="H414" s="184"/>
      <c r="I414" s="184"/>
      <c r="J414" s="184"/>
      <c r="K414" s="184"/>
      <c r="L414" s="184"/>
      <c r="M414" s="184"/>
      <c r="N414" s="184"/>
      <c r="O414" s="184"/>
      <c r="P414" s="184"/>
      <c r="Q414" s="31">
        <f t="shared" si="27"/>
        <v>0</v>
      </c>
    </row>
    <row r="415" spans="1:17" hidden="1" outlineLevel="1">
      <c r="A415" s="77" t="s">
        <v>114</v>
      </c>
      <c r="B415" s="100"/>
      <c r="C415" s="101"/>
      <c r="D415" s="101"/>
      <c r="E415" s="101"/>
      <c r="F415" s="247"/>
      <c r="G415" s="234"/>
      <c r="H415" s="184"/>
      <c r="I415" s="184"/>
      <c r="J415" s="184"/>
      <c r="K415" s="184"/>
      <c r="L415" s="184"/>
      <c r="M415" s="184"/>
      <c r="N415" s="184"/>
      <c r="O415" s="184"/>
      <c r="P415" s="184"/>
      <c r="Q415" s="31">
        <f t="shared" si="27"/>
        <v>0</v>
      </c>
    </row>
    <row r="416" spans="1:17" hidden="1" outlineLevel="1">
      <c r="A416" s="77" t="s">
        <v>115</v>
      </c>
      <c r="B416" s="100"/>
      <c r="C416" s="101"/>
      <c r="D416" s="101"/>
      <c r="E416" s="101"/>
      <c r="F416" s="247"/>
      <c r="G416" s="234"/>
      <c r="H416" s="184"/>
      <c r="I416" s="184"/>
      <c r="J416" s="184"/>
      <c r="K416" s="184"/>
      <c r="L416" s="184"/>
      <c r="M416" s="184"/>
      <c r="N416" s="184"/>
      <c r="O416" s="184"/>
      <c r="P416" s="184"/>
      <c r="Q416" s="31">
        <f>SUM(F416:P416)</f>
        <v>0</v>
      </c>
    </row>
    <row r="417" spans="1:17" hidden="1" outlineLevel="1">
      <c r="A417" s="70" t="s">
        <v>116</v>
      </c>
      <c r="B417" s="100"/>
      <c r="C417" s="101"/>
      <c r="D417" s="101"/>
      <c r="E417" s="101"/>
      <c r="F417" s="247"/>
      <c r="G417" s="234"/>
      <c r="H417" s="184"/>
      <c r="I417" s="184"/>
      <c r="J417" s="184"/>
      <c r="K417" s="184"/>
      <c r="L417" s="184"/>
      <c r="M417" s="184"/>
      <c r="N417" s="184"/>
      <c r="O417" s="184"/>
      <c r="P417" s="184"/>
      <c r="Q417" s="31">
        <f t="shared" si="27"/>
        <v>0</v>
      </c>
    </row>
    <row r="418" spans="1:17" hidden="1" outlineLevel="1">
      <c r="A418" s="71" t="s">
        <v>117</v>
      </c>
      <c r="B418" s="98"/>
      <c r="C418" s="99"/>
      <c r="D418" s="99"/>
      <c r="E418" s="99"/>
      <c r="F418" s="247"/>
      <c r="G418" s="234"/>
      <c r="H418" s="184"/>
      <c r="I418" s="184"/>
      <c r="J418" s="184"/>
      <c r="K418" s="184"/>
      <c r="L418" s="184"/>
      <c r="M418" s="184"/>
      <c r="N418" s="184"/>
      <c r="O418" s="184"/>
      <c r="P418" s="184"/>
      <c r="Q418" s="31">
        <f>SUM(F418:P418)</f>
        <v>0</v>
      </c>
    </row>
    <row r="419" spans="1:17" ht="13.5" hidden="1" outlineLevel="1" thickBot="1">
      <c r="A419" s="72" t="s">
        <v>118</v>
      </c>
      <c r="B419" s="96"/>
      <c r="C419" s="97"/>
      <c r="D419" s="97"/>
      <c r="E419" s="97"/>
      <c r="F419" s="248">
        <f>SUM(F409:F413)+F418</f>
        <v>0</v>
      </c>
      <c r="G419" s="235">
        <f t="shared" ref="G419:P419" si="28">SUM(G409:G413)+G418</f>
        <v>0</v>
      </c>
      <c r="H419" s="172">
        <f t="shared" si="28"/>
        <v>0</v>
      </c>
      <c r="I419" s="172">
        <f t="shared" si="28"/>
        <v>0</v>
      </c>
      <c r="J419" s="172">
        <f t="shared" si="28"/>
        <v>0</v>
      </c>
      <c r="K419" s="172">
        <f t="shared" si="28"/>
        <v>0</v>
      </c>
      <c r="L419" s="172">
        <f t="shared" si="28"/>
        <v>0</v>
      </c>
      <c r="M419" s="172">
        <f t="shared" si="28"/>
        <v>0</v>
      </c>
      <c r="N419" s="172">
        <f t="shared" si="28"/>
        <v>0</v>
      </c>
      <c r="O419" s="172">
        <f>SUM(O409:O413)+O418</f>
        <v>0</v>
      </c>
      <c r="P419" s="172">
        <f t="shared" si="28"/>
        <v>0</v>
      </c>
      <c r="Q419" s="31">
        <f>SUM(Q409:Q413)+Q418</f>
        <v>0</v>
      </c>
    </row>
    <row r="420" spans="1:17" ht="14.25" hidden="1" outlineLevel="1" thickTop="1" thickBot="1">
      <c r="A420" s="97"/>
      <c r="B420" s="97"/>
      <c r="C420" s="97"/>
      <c r="D420" s="97"/>
      <c r="E420" s="97"/>
      <c r="F420" s="114"/>
      <c r="G420" s="215"/>
      <c r="H420" s="215"/>
      <c r="I420" s="215"/>
      <c r="J420" s="215"/>
      <c r="K420" s="215"/>
      <c r="L420" s="215"/>
      <c r="M420" s="215"/>
      <c r="N420" s="215"/>
      <c r="O420" s="215"/>
      <c r="P420" s="215"/>
      <c r="Q420" s="216"/>
    </row>
    <row r="421" spans="1:17" ht="15" hidden="1" outlineLevel="1" thickBot="1">
      <c r="A421" s="217" t="s">
        <v>194</v>
      </c>
      <c r="B421" s="95"/>
      <c r="C421" s="95"/>
      <c r="D421" s="95"/>
      <c r="E421" s="95"/>
      <c r="F421" s="249" t="str">
        <f>IF(ABS(F406-F419&lt;0.01),"OK","Error")</f>
        <v>OK</v>
      </c>
      <c r="G421" s="236" t="str">
        <f t="shared" ref="G421:Q421" si="29">IF(ABS(G406-G419&lt;0.01),"OK","Error")</f>
        <v>OK</v>
      </c>
      <c r="H421" s="208" t="str">
        <f>IF(ABS(H406-H419&lt;0.01),"OK","Error")</f>
        <v>OK</v>
      </c>
      <c r="I421" s="208" t="str">
        <f t="shared" si="29"/>
        <v>OK</v>
      </c>
      <c r="J421" s="208" t="str">
        <f t="shared" si="29"/>
        <v>OK</v>
      </c>
      <c r="K421" s="208" t="str">
        <f t="shared" si="29"/>
        <v>OK</v>
      </c>
      <c r="L421" s="208" t="str">
        <f t="shared" si="29"/>
        <v>OK</v>
      </c>
      <c r="M421" s="208" t="str">
        <f>IF(ABS(M406-M419&lt;0.01),"OK","Error")</f>
        <v>OK</v>
      </c>
      <c r="N421" s="208" t="str">
        <f t="shared" si="29"/>
        <v>OK</v>
      </c>
      <c r="O421" s="208" t="str">
        <f t="shared" si="29"/>
        <v>OK</v>
      </c>
      <c r="P421" s="208" t="str">
        <f t="shared" si="29"/>
        <v>OK</v>
      </c>
      <c r="Q421" s="208" t="str">
        <f t="shared" si="29"/>
        <v>OK</v>
      </c>
    </row>
    <row r="422" spans="1:17" collapsed="1"/>
  </sheetData>
  <mergeCells count="6">
    <mergeCell ref="G355:P355"/>
    <mergeCell ref="G5:P5"/>
    <mergeCell ref="G75:P75"/>
    <mergeCell ref="G145:P145"/>
    <mergeCell ref="G215:P215"/>
    <mergeCell ref="G285:P285"/>
  </mergeCells>
  <pageMargins left="0.35433070866141736" right="0.11811023622047245" top="0.59055118110236227" bottom="0.39370078740157483" header="0.31496062992125984" footer="0.11811023622047245"/>
  <pageSetup paperSize="8" scale="25" orientation="landscape" r:id="rId1"/>
  <headerFooter>
    <oddHeader>&amp;R&amp;"Verdana,Bold"&amp;14&amp;A</oddHeader>
    <oddFooter>&amp;L&amp;D &amp;T&amp;C&amp;Z&amp;F&amp;R&amp;A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Y202"/>
  <sheetViews>
    <sheetView topLeftCell="A79" zoomScale="70" zoomScaleNormal="70" zoomScaleSheetLayoutView="80" workbookViewId="0">
      <selection activeCell="A104" sqref="A104"/>
    </sheetView>
  </sheetViews>
  <sheetFormatPr defaultRowHeight="12.75"/>
  <cols>
    <col min="1" max="1" width="67.625" style="120" customWidth="1"/>
    <col min="2" max="2" width="58.25" style="120" customWidth="1"/>
    <col min="3" max="3" width="3.25" style="36" customWidth="1"/>
    <col min="4" max="4" width="2.125" style="120" customWidth="1"/>
    <col min="5" max="5" width="2.125" style="120" bestFit="1" customWidth="1"/>
    <col min="6" max="12" width="7.125" style="120" customWidth="1"/>
    <col min="13" max="13" width="1.875" style="120" customWidth="1"/>
    <col min="14" max="14" width="3.375" style="120" customWidth="1"/>
    <col min="15" max="21" width="7.125" style="120" customWidth="1"/>
    <col min="22" max="22" width="7.375" style="120" customWidth="1"/>
    <col min="23" max="23" width="4.875" style="121" customWidth="1"/>
    <col min="24" max="16384" width="9" style="120"/>
  </cols>
  <sheetData>
    <row r="1" spans="1:23" s="122" customFormat="1" ht="15">
      <c r="A1" s="351" t="s">
        <v>411</v>
      </c>
      <c r="B1" s="351"/>
      <c r="C1" s="121"/>
      <c r="D1" s="352"/>
      <c r="E1" s="352"/>
      <c r="F1" s="352"/>
      <c r="G1" s="352"/>
      <c r="W1" s="121"/>
    </row>
    <row r="2" spans="1:23" ht="15">
      <c r="A2" s="117" t="str">
        <f>Cover!D15</f>
        <v>[DNO]</v>
      </c>
      <c r="B2" s="117"/>
      <c r="F2" s="36"/>
      <c r="G2" s="353"/>
      <c r="H2" s="353"/>
      <c r="I2" s="353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3" ht="15">
      <c r="A3" s="117" t="str">
        <f>Cover!D17</f>
        <v>[Year]</v>
      </c>
      <c r="B3" s="117"/>
      <c r="F3" s="542" t="s">
        <v>412</v>
      </c>
      <c r="G3" s="542"/>
      <c r="H3" s="542"/>
      <c r="I3" s="542"/>
      <c r="J3" s="542"/>
      <c r="K3" s="542"/>
      <c r="L3" s="542"/>
      <c r="M3" s="36"/>
      <c r="N3" s="121"/>
      <c r="O3" s="542" t="s">
        <v>413</v>
      </c>
      <c r="P3" s="542"/>
      <c r="Q3" s="542"/>
      <c r="R3" s="542"/>
      <c r="S3" s="542"/>
      <c r="T3" s="542"/>
      <c r="U3" s="542"/>
      <c r="V3" s="36"/>
      <c r="W3" s="354"/>
    </row>
    <row r="4" spans="1:23" ht="12.75" customHeight="1">
      <c r="A4" s="355"/>
      <c r="B4" s="355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  <c r="M4" s="36"/>
      <c r="N4" s="121"/>
      <c r="O4" s="2">
        <v>2010</v>
      </c>
      <c r="P4" s="2">
        <v>2011</v>
      </c>
      <c r="Q4" s="2">
        <v>2012</v>
      </c>
      <c r="R4" s="2">
        <v>2013</v>
      </c>
      <c r="S4" s="2">
        <v>2014</v>
      </c>
      <c r="T4" s="2">
        <v>2015</v>
      </c>
      <c r="U4" s="163" t="s">
        <v>0</v>
      </c>
      <c r="V4" s="36"/>
      <c r="W4" s="356"/>
    </row>
    <row r="5" spans="1:23" ht="12.75" customHeight="1">
      <c r="A5" s="13" t="s">
        <v>414</v>
      </c>
      <c r="C5" s="357"/>
      <c r="D5" s="36"/>
      <c r="F5" s="2" t="s">
        <v>415</v>
      </c>
      <c r="G5" s="421"/>
      <c r="H5" s="7"/>
      <c r="I5" s="422" t="s">
        <v>0</v>
      </c>
      <c r="J5" s="7"/>
      <c r="K5" s="6"/>
      <c r="L5" s="46" t="s">
        <v>141</v>
      </c>
      <c r="M5" s="36"/>
      <c r="N5" s="121"/>
      <c r="O5" s="2" t="s">
        <v>415</v>
      </c>
      <c r="P5" s="421"/>
      <c r="Q5" s="7"/>
      <c r="R5" s="422" t="s">
        <v>0</v>
      </c>
      <c r="S5" s="7"/>
      <c r="T5" s="6"/>
      <c r="U5" s="46" t="s">
        <v>3</v>
      </c>
      <c r="V5" s="36"/>
      <c r="W5" s="356"/>
    </row>
    <row r="6" spans="1:23" ht="12.75" customHeight="1">
      <c r="A6" s="358" t="s">
        <v>416</v>
      </c>
      <c r="B6" s="315" t="s">
        <v>417</v>
      </c>
      <c r="C6" s="359"/>
      <c r="D6" s="360"/>
      <c r="F6" s="361"/>
      <c r="G6" s="361"/>
      <c r="H6" s="361"/>
      <c r="I6" s="361"/>
      <c r="J6" s="361"/>
      <c r="K6" s="361"/>
      <c r="L6" s="362">
        <f>SUM(G6:K6)</f>
        <v>0</v>
      </c>
      <c r="M6" s="36"/>
      <c r="N6" s="121"/>
      <c r="O6" s="361"/>
      <c r="P6" s="361"/>
      <c r="Q6" s="361"/>
      <c r="R6" s="361"/>
      <c r="S6" s="361"/>
      <c r="T6" s="361"/>
      <c r="U6" s="31">
        <f t="shared" ref="U6:U16" si="0">SUM(P6:T6)</f>
        <v>0</v>
      </c>
      <c r="V6" s="36"/>
      <c r="W6" s="363"/>
    </row>
    <row r="7" spans="1:23" ht="12.75" customHeight="1">
      <c r="A7" s="358" t="s">
        <v>416</v>
      </c>
      <c r="B7" s="315" t="s">
        <v>529</v>
      </c>
      <c r="C7" s="359"/>
      <c r="D7" s="364"/>
      <c r="F7" s="361"/>
      <c r="G7" s="361"/>
      <c r="H7" s="361"/>
      <c r="I7" s="361"/>
      <c r="J7" s="361"/>
      <c r="K7" s="361"/>
      <c r="L7" s="362">
        <f t="shared" ref="L7:L38" si="1">SUM(G7:K7)</f>
        <v>0</v>
      </c>
      <c r="M7" s="36"/>
      <c r="N7" s="121"/>
      <c r="O7" s="361"/>
      <c r="P7" s="361"/>
      <c r="Q7" s="361"/>
      <c r="R7" s="361"/>
      <c r="S7" s="361"/>
      <c r="T7" s="361"/>
      <c r="U7" s="31">
        <f t="shared" si="0"/>
        <v>0</v>
      </c>
      <c r="V7" s="36"/>
    </row>
    <row r="8" spans="1:23" ht="12.75" customHeight="1">
      <c r="A8" s="358" t="s">
        <v>416</v>
      </c>
      <c r="B8" s="315" t="s">
        <v>418</v>
      </c>
      <c r="C8" s="359"/>
      <c r="D8" s="364"/>
      <c r="E8" s="364"/>
      <c r="F8" s="361"/>
      <c r="G8" s="361"/>
      <c r="H8" s="361"/>
      <c r="I8" s="361"/>
      <c r="J8" s="361"/>
      <c r="K8" s="361"/>
      <c r="L8" s="362">
        <f t="shared" si="1"/>
        <v>0</v>
      </c>
      <c r="M8" s="36"/>
      <c r="N8" s="121"/>
      <c r="O8" s="361"/>
      <c r="P8" s="361"/>
      <c r="Q8" s="361"/>
      <c r="R8" s="361"/>
      <c r="S8" s="361"/>
      <c r="T8" s="361"/>
      <c r="U8" s="31">
        <f t="shared" si="0"/>
        <v>0</v>
      </c>
      <c r="V8" s="36"/>
    </row>
    <row r="9" spans="1:23" ht="12.75" customHeight="1">
      <c r="A9" s="358" t="s">
        <v>416</v>
      </c>
      <c r="B9" s="219" t="s">
        <v>419</v>
      </c>
      <c r="C9" s="359"/>
      <c r="D9" s="360"/>
      <c r="E9" s="360"/>
      <c r="F9" s="361"/>
      <c r="G9" s="361"/>
      <c r="H9" s="361"/>
      <c r="I9" s="361"/>
      <c r="J9" s="361"/>
      <c r="K9" s="361"/>
      <c r="L9" s="362">
        <f t="shared" si="1"/>
        <v>0</v>
      </c>
      <c r="M9" s="36"/>
      <c r="N9" s="121"/>
      <c r="O9" s="361"/>
      <c r="P9" s="361"/>
      <c r="Q9" s="361"/>
      <c r="R9" s="361"/>
      <c r="S9" s="361"/>
      <c r="T9" s="361"/>
      <c r="U9" s="31">
        <f>SUM(P9:T9)</f>
        <v>0</v>
      </c>
      <c r="V9" s="36"/>
    </row>
    <row r="10" spans="1:23" ht="12.75" customHeight="1">
      <c r="A10" s="358" t="s">
        <v>416</v>
      </c>
      <c r="B10" s="219" t="s">
        <v>420</v>
      </c>
      <c r="C10" s="359"/>
      <c r="D10" s="360"/>
      <c r="E10" s="360"/>
      <c r="F10" s="361"/>
      <c r="G10" s="361"/>
      <c r="H10" s="361"/>
      <c r="I10" s="361"/>
      <c r="J10" s="361"/>
      <c r="K10" s="361"/>
      <c r="L10" s="362">
        <f t="shared" si="1"/>
        <v>0</v>
      </c>
      <c r="M10" s="36"/>
      <c r="N10" s="121"/>
      <c r="O10" s="361"/>
      <c r="P10" s="361"/>
      <c r="Q10" s="361"/>
      <c r="R10" s="361"/>
      <c r="S10" s="361"/>
      <c r="T10" s="361"/>
      <c r="U10" s="31">
        <f t="shared" si="0"/>
        <v>0</v>
      </c>
      <c r="V10" s="36"/>
    </row>
    <row r="11" spans="1:23" ht="12.75" customHeight="1">
      <c r="A11" s="218" t="s">
        <v>416</v>
      </c>
      <c r="B11" s="218" t="s">
        <v>1</v>
      </c>
      <c r="C11" s="359"/>
      <c r="D11" s="360"/>
      <c r="E11" s="360"/>
      <c r="F11" s="33">
        <f>SUM(F6:F10)</f>
        <v>0</v>
      </c>
      <c r="G11" s="33">
        <f>SUM(G6:G10)</f>
        <v>0</v>
      </c>
      <c r="H11" s="33">
        <f t="shared" ref="H11:J11" si="2">SUM(H6:H10)</f>
        <v>0</v>
      </c>
      <c r="I11" s="33">
        <f t="shared" si="2"/>
        <v>0</v>
      </c>
      <c r="J11" s="33">
        <f t="shared" si="2"/>
        <v>0</v>
      </c>
      <c r="K11" s="33">
        <f>SUM(K6:K10)</f>
        <v>0</v>
      </c>
      <c r="L11" s="362">
        <f t="shared" si="1"/>
        <v>0</v>
      </c>
      <c r="M11" s="36"/>
      <c r="N11" s="121"/>
      <c r="O11" s="33">
        <f>SUM(O6:O10)</f>
        <v>0</v>
      </c>
      <c r="P11" s="33">
        <f>SUM(P6:P10)</f>
        <v>0</v>
      </c>
      <c r="Q11" s="33">
        <f t="shared" ref="Q11:R11" si="3">SUM(Q6:Q10)</f>
        <v>0</v>
      </c>
      <c r="R11" s="33">
        <f t="shared" si="3"/>
        <v>0</v>
      </c>
      <c r="S11" s="33">
        <f>SUM(S6:S10)</f>
        <v>0</v>
      </c>
      <c r="T11" s="33">
        <f>SUM(T6:T10)</f>
        <v>0</v>
      </c>
      <c r="U11" s="31">
        <f t="shared" si="0"/>
        <v>0</v>
      </c>
      <c r="V11" s="36"/>
    </row>
    <row r="12" spans="1:23" ht="12.75" customHeight="1">
      <c r="A12" s="219" t="s">
        <v>421</v>
      </c>
      <c r="B12" s="315" t="s">
        <v>417</v>
      </c>
      <c r="C12" s="359"/>
      <c r="D12" s="360"/>
      <c r="E12" s="360"/>
      <c r="F12" s="361"/>
      <c r="G12" s="361"/>
      <c r="H12" s="361"/>
      <c r="I12" s="361"/>
      <c r="J12" s="361"/>
      <c r="K12" s="361"/>
      <c r="L12" s="362">
        <f t="shared" si="1"/>
        <v>0</v>
      </c>
      <c r="M12" s="36"/>
      <c r="N12" s="121"/>
      <c r="O12" s="361"/>
      <c r="P12" s="361"/>
      <c r="Q12" s="361"/>
      <c r="R12" s="361"/>
      <c r="S12" s="361"/>
      <c r="T12" s="361"/>
      <c r="U12" s="31">
        <f t="shared" si="0"/>
        <v>0</v>
      </c>
      <c r="V12" s="36"/>
    </row>
    <row r="13" spans="1:23" ht="12.75" customHeight="1">
      <c r="A13" s="219" t="s">
        <v>421</v>
      </c>
      <c r="B13" s="315" t="s">
        <v>529</v>
      </c>
      <c r="C13" s="359"/>
      <c r="D13" s="360"/>
      <c r="E13" s="360"/>
      <c r="F13" s="361"/>
      <c r="G13" s="361"/>
      <c r="H13" s="361"/>
      <c r="I13" s="361"/>
      <c r="J13" s="361"/>
      <c r="K13" s="361"/>
      <c r="L13" s="362">
        <f t="shared" si="1"/>
        <v>0</v>
      </c>
      <c r="M13" s="36"/>
      <c r="N13" s="121"/>
      <c r="O13" s="361"/>
      <c r="P13" s="361"/>
      <c r="Q13" s="361"/>
      <c r="R13" s="361"/>
      <c r="S13" s="361"/>
      <c r="T13" s="361"/>
      <c r="U13" s="31">
        <f>SUM(P13:T13)</f>
        <v>0</v>
      </c>
      <c r="V13" s="36"/>
    </row>
    <row r="14" spans="1:23" ht="12.75" customHeight="1">
      <c r="A14" s="219" t="s">
        <v>421</v>
      </c>
      <c r="B14" s="315" t="s">
        <v>418</v>
      </c>
      <c r="C14" s="359"/>
      <c r="D14" s="360"/>
      <c r="E14" s="360"/>
      <c r="F14" s="361"/>
      <c r="G14" s="361"/>
      <c r="H14" s="361"/>
      <c r="I14" s="361"/>
      <c r="J14" s="361"/>
      <c r="K14" s="361"/>
      <c r="L14" s="362">
        <f t="shared" si="1"/>
        <v>0</v>
      </c>
      <c r="M14" s="36"/>
      <c r="N14" s="121"/>
      <c r="O14" s="361"/>
      <c r="P14" s="361"/>
      <c r="Q14" s="361"/>
      <c r="R14" s="361"/>
      <c r="S14" s="361"/>
      <c r="T14" s="361"/>
      <c r="U14" s="31">
        <f t="shared" si="0"/>
        <v>0</v>
      </c>
      <c r="V14" s="36"/>
    </row>
    <row r="15" spans="1:23" ht="12.75" customHeight="1">
      <c r="A15" s="219" t="s">
        <v>421</v>
      </c>
      <c r="B15" s="219" t="s">
        <v>419</v>
      </c>
      <c r="C15" s="359"/>
      <c r="D15" s="364"/>
      <c r="E15" s="364"/>
      <c r="F15" s="361"/>
      <c r="G15" s="361"/>
      <c r="H15" s="361"/>
      <c r="I15" s="361"/>
      <c r="J15" s="361"/>
      <c r="K15" s="361"/>
      <c r="L15" s="362">
        <f t="shared" si="1"/>
        <v>0</v>
      </c>
      <c r="M15" s="36"/>
      <c r="N15" s="121"/>
      <c r="O15" s="361"/>
      <c r="P15" s="361"/>
      <c r="Q15" s="361"/>
      <c r="R15" s="361"/>
      <c r="S15" s="361"/>
      <c r="T15" s="361"/>
      <c r="U15" s="31">
        <f t="shared" si="0"/>
        <v>0</v>
      </c>
      <c r="V15" s="365"/>
    </row>
    <row r="16" spans="1:23" ht="12.75" customHeight="1">
      <c r="A16" s="219" t="s">
        <v>421</v>
      </c>
      <c r="B16" s="219" t="s">
        <v>420</v>
      </c>
      <c r="C16" s="359"/>
      <c r="D16" s="364"/>
      <c r="E16" s="364"/>
      <c r="F16" s="361"/>
      <c r="G16" s="361"/>
      <c r="H16" s="361"/>
      <c r="I16" s="361"/>
      <c r="J16" s="361"/>
      <c r="K16" s="361"/>
      <c r="L16" s="362">
        <f t="shared" si="1"/>
        <v>0</v>
      </c>
      <c r="M16" s="36"/>
      <c r="N16" s="121"/>
      <c r="O16" s="361"/>
      <c r="P16" s="361"/>
      <c r="Q16" s="361"/>
      <c r="R16" s="361"/>
      <c r="S16" s="361"/>
      <c r="T16" s="361"/>
      <c r="U16" s="31">
        <f t="shared" si="0"/>
        <v>0</v>
      </c>
      <c r="V16" s="365"/>
    </row>
    <row r="17" spans="1:22" ht="12.75" customHeight="1">
      <c r="A17" s="218" t="s">
        <v>421</v>
      </c>
      <c r="B17" s="218" t="s">
        <v>1</v>
      </c>
      <c r="C17" s="359"/>
      <c r="D17" s="364"/>
      <c r="E17" s="364"/>
      <c r="F17" s="33">
        <f>SUM(F12:F16)</f>
        <v>0</v>
      </c>
      <c r="G17" s="33">
        <f t="shared" ref="G17:J17" si="4">SUM(G12:G16)</f>
        <v>0</v>
      </c>
      <c r="H17" s="33">
        <f t="shared" si="4"/>
        <v>0</v>
      </c>
      <c r="I17" s="33">
        <f>SUM(I12:I16)</f>
        <v>0</v>
      </c>
      <c r="J17" s="33">
        <f t="shared" si="4"/>
        <v>0</v>
      </c>
      <c r="K17" s="33">
        <f>SUM(K12:K16)</f>
        <v>0</v>
      </c>
      <c r="L17" s="362">
        <f t="shared" si="1"/>
        <v>0</v>
      </c>
      <c r="M17" s="36"/>
      <c r="N17" s="121"/>
      <c r="O17" s="33">
        <f>SUM(O12:O16)</f>
        <v>0</v>
      </c>
      <c r="P17" s="33">
        <f t="shared" ref="P17:T17" si="5">SUM(P12:P16)</f>
        <v>0</v>
      </c>
      <c r="Q17" s="33">
        <f t="shared" si="5"/>
        <v>0</v>
      </c>
      <c r="R17" s="33">
        <f t="shared" si="5"/>
        <v>0</v>
      </c>
      <c r="S17" s="33">
        <f>SUM(S12:S16)</f>
        <v>0</v>
      </c>
      <c r="T17" s="33">
        <f t="shared" si="5"/>
        <v>0</v>
      </c>
      <c r="U17" s="31">
        <f>SUM(P17:T17)</f>
        <v>0</v>
      </c>
      <c r="V17" s="365"/>
    </row>
    <row r="18" spans="1:22" s="119" customFormat="1" ht="12.75" customHeight="1">
      <c r="A18" s="219" t="s">
        <v>422</v>
      </c>
      <c r="B18" s="315" t="s">
        <v>476</v>
      </c>
      <c r="C18" s="366"/>
      <c r="D18" s="367"/>
      <c r="E18" s="364"/>
      <c r="F18" s="361"/>
      <c r="G18" s="361"/>
      <c r="H18" s="361"/>
      <c r="I18" s="361"/>
      <c r="J18" s="361"/>
      <c r="K18" s="361"/>
      <c r="L18" s="362">
        <f t="shared" si="1"/>
        <v>0</v>
      </c>
      <c r="M18" s="36"/>
      <c r="N18" s="121"/>
      <c r="O18" s="368"/>
      <c r="P18" s="368"/>
      <c r="Q18" s="368"/>
      <c r="R18" s="368"/>
      <c r="S18" s="368"/>
      <c r="T18" s="368"/>
      <c r="U18" s="368"/>
    </row>
    <row r="19" spans="1:22" ht="12.75" customHeight="1">
      <c r="A19" s="219" t="s">
        <v>422</v>
      </c>
      <c r="B19" s="315" t="s">
        <v>418</v>
      </c>
      <c r="C19" s="369"/>
      <c r="D19" s="364"/>
      <c r="E19" s="364"/>
      <c r="F19" s="361"/>
      <c r="G19" s="361"/>
      <c r="H19" s="361"/>
      <c r="I19" s="361"/>
      <c r="J19" s="361"/>
      <c r="K19" s="361"/>
      <c r="L19" s="362">
        <f t="shared" si="1"/>
        <v>0</v>
      </c>
      <c r="M19" s="36"/>
      <c r="N19" s="121"/>
      <c r="O19" s="368"/>
      <c r="P19" s="368"/>
      <c r="Q19" s="368"/>
      <c r="R19" s="368"/>
      <c r="S19" s="368"/>
      <c r="T19" s="368"/>
      <c r="U19" s="368"/>
    </row>
    <row r="20" spans="1:22">
      <c r="A20" s="219" t="s">
        <v>422</v>
      </c>
      <c r="B20" s="219" t="s">
        <v>419</v>
      </c>
      <c r="F20" s="361"/>
      <c r="G20" s="361"/>
      <c r="H20" s="361"/>
      <c r="I20" s="361"/>
      <c r="J20" s="361"/>
      <c r="K20" s="361"/>
      <c r="L20" s="362">
        <f t="shared" si="1"/>
        <v>0</v>
      </c>
      <c r="M20" s="36"/>
      <c r="N20" s="121"/>
      <c r="O20" s="368"/>
      <c r="P20" s="368"/>
      <c r="Q20" s="368"/>
      <c r="R20" s="368"/>
      <c r="S20" s="368"/>
      <c r="T20" s="368"/>
      <c r="U20" s="368"/>
    </row>
    <row r="21" spans="1:22">
      <c r="A21" s="219" t="s">
        <v>422</v>
      </c>
      <c r="B21" s="219" t="s">
        <v>420</v>
      </c>
      <c r="F21" s="361"/>
      <c r="G21" s="361"/>
      <c r="H21" s="361"/>
      <c r="I21" s="361"/>
      <c r="J21" s="361"/>
      <c r="K21" s="361"/>
      <c r="L21" s="362">
        <f t="shared" si="1"/>
        <v>0</v>
      </c>
      <c r="M21" s="36"/>
      <c r="N21" s="121"/>
      <c r="O21" s="368"/>
      <c r="P21" s="368"/>
      <c r="Q21" s="368"/>
      <c r="R21" s="368"/>
      <c r="S21" s="368"/>
      <c r="T21" s="368"/>
      <c r="U21" s="368"/>
    </row>
    <row r="22" spans="1:22">
      <c r="A22" s="218" t="s">
        <v>422</v>
      </c>
      <c r="B22" s="218" t="s">
        <v>1</v>
      </c>
      <c r="F22" s="33">
        <f>SUM(F18:F21)</f>
        <v>0</v>
      </c>
      <c r="G22" s="33">
        <f t="shared" ref="G22:I22" si="6">SUM(G18:G21)</f>
        <v>0</v>
      </c>
      <c r="H22" s="33">
        <f t="shared" si="6"/>
        <v>0</v>
      </c>
      <c r="I22" s="33">
        <f t="shared" si="6"/>
        <v>0</v>
      </c>
      <c r="J22" s="33">
        <f>SUM(J18:J21)</f>
        <v>0</v>
      </c>
      <c r="K22" s="33">
        <f>SUM(K18:K21)</f>
        <v>0</v>
      </c>
      <c r="L22" s="362">
        <f t="shared" si="1"/>
        <v>0</v>
      </c>
      <c r="M22" s="36"/>
      <c r="N22" s="121"/>
      <c r="O22" s="368"/>
      <c r="P22" s="368"/>
      <c r="Q22" s="368"/>
      <c r="R22" s="368"/>
      <c r="S22" s="368"/>
      <c r="T22" s="368"/>
      <c r="U22" s="368"/>
    </row>
    <row r="23" spans="1:22">
      <c r="A23" s="219" t="s">
        <v>423</v>
      </c>
      <c r="B23" s="315" t="s">
        <v>476</v>
      </c>
      <c r="C23" s="121"/>
      <c r="D23" s="124"/>
      <c r="E23" s="124"/>
      <c r="F23" s="361"/>
      <c r="G23" s="361"/>
      <c r="H23" s="361"/>
      <c r="I23" s="361"/>
      <c r="J23" s="361"/>
      <c r="K23" s="361"/>
      <c r="L23" s="362">
        <f t="shared" si="1"/>
        <v>0</v>
      </c>
      <c r="M23" s="36"/>
      <c r="N23" s="121"/>
      <c r="O23" s="361"/>
      <c r="P23" s="361"/>
      <c r="Q23" s="361"/>
      <c r="R23" s="361"/>
      <c r="S23" s="361"/>
      <c r="T23" s="361"/>
      <c r="U23" s="31">
        <f>SUM(P23:T23)</f>
        <v>0</v>
      </c>
    </row>
    <row r="24" spans="1:22">
      <c r="A24" s="219" t="s">
        <v>423</v>
      </c>
      <c r="B24" s="315" t="s">
        <v>418</v>
      </c>
      <c r="C24" s="121"/>
      <c r="D24" s="124"/>
      <c r="E24" s="124"/>
      <c r="F24" s="361"/>
      <c r="G24" s="361"/>
      <c r="H24" s="361"/>
      <c r="I24" s="361"/>
      <c r="J24" s="361"/>
      <c r="K24" s="361"/>
      <c r="L24" s="362">
        <f t="shared" si="1"/>
        <v>0</v>
      </c>
      <c r="M24" s="36"/>
      <c r="N24" s="121"/>
      <c r="O24" s="361"/>
      <c r="P24" s="361"/>
      <c r="Q24" s="361"/>
      <c r="R24" s="361"/>
      <c r="S24" s="361"/>
      <c r="T24" s="361"/>
      <c r="U24" s="31">
        <f t="shared" ref="U24:U38" si="7">SUM(P24:T24)</f>
        <v>0</v>
      </c>
    </row>
    <row r="25" spans="1:22">
      <c r="A25" s="219" t="s">
        <v>423</v>
      </c>
      <c r="B25" s="219" t="s">
        <v>419</v>
      </c>
      <c r="C25" s="121"/>
      <c r="D25" s="124"/>
      <c r="E25" s="124"/>
      <c r="F25" s="361"/>
      <c r="G25" s="361"/>
      <c r="H25" s="361"/>
      <c r="I25" s="361"/>
      <c r="J25" s="361"/>
      <c r="K25" s="361"/>
      <c r="L25" s="362">
        <f t="shared" si="1"/>
        <v>0</v>
      </c>
      <c r="M25" s="36"/>
      <c r="N25" s="121"/>
      <c r="O25" s="361"/>
      <c r="P25" s="361"/>
      <c r="Q25" s="361"/>
      <c r="R25" s="361"/>
      <c r="S25" s="361"/>
      <c r="T25" s="361"/>
      <c r="U25" s="31">
        <f t="shared" si="7"/>
        <v>0</v>
      </c>
    </row>
    <row r="26" spans="1:22">
      <c r="A26" s="219" t="s">
        <v>423</v>
      </c>
      <c r="B26" s="219" t="s">
        <v>420</v>
      </c>
      <c r="C26" s="121"/>
      <c r="D26" s="124"/>
      <c r="E26" s="124"/>
      <c r="F26" s="361"/>
      <c r="G26" s="361"/>
      <c r="H26" s="361"/>
      <c r="I26" s="361"/>
      <c r="J26" s="361"/>
      <c r="K26" s="361"/>
      <c r="L26" s="362">
        <f t="shared" si="1"/>
        <v>0</v>
      </c>
      <c r="M26" s="36"/>
      <c r="N26" s="121"/>
      <c r="O26" s="361"/>
      <c r="P26" s="361"/>
      <c r="Q26" s="361"/>
      <c r="R26" s="361"/>
      <c r="S26" s="361"/>
      <c r="T26" s="361"/>
      <c r="U26" s="31">
        <f t="shared" si="7"/>
        <v>0</v>
      </c>
    </row>
    <row r="27" spans="1:22">
      <c r="A27" s="218" t="s">
        <v>423</v>
      </c>
      <c r="B27" s="218" t="s">
        <v>1</v>
      </c>
      <c r="C27" s="121"/>
      <c r="D27" s="124"/>
      <c r="E27" s="124"/>
      <c r="F27" s="33">
        <f>SUM(F23:F26)</f>
        <v>0</v>
      </c>
      <c r="G27" s="33">
        <f t="shared" ref="G27:I27" si="8">SUM(G23:G26)</f>
        <v>0</v>
      </c>
      <c r="H27" s="33">
        <f t="shared" si="8"/>
        <v>0</v>
      </c>
      <c r="I27" s="33">
        <f t="shared" si="8"/>
        <v>0</v>
      </c>
      <c r="J27" s="33">
        <f>SUM(J23:J26)</f>
        <v>0</v>
      </c>
      <c r="K27" s="33">
        <f>SUM(K23:K26)</f>
        <v>0</v>
      </c>
      <c r="L27" s="362">
        <f t="shared" si="1"/>
        <v>0</v>
      </c>
      <c r="M27" s="36"/>
      <c r="N27" s="121"/>
      <c r="O27" s="33">
        <f>SUM(O23:O26)</f>
        <v>0</v>
      </c>
      <c r="P27" s="33">
        <f t="shared" ref="P27:S27" si="9">SUM(P23:P26)</f>
        <v>0</v>
      </c>
      <c r="Q27" s="33">
        <f t="shared" si="9"/>
        <v>0</v>
      </c>
      <c r="R27" s="33">
        <f>SUM(R23:R26)</f>
        <v>0</v>
      </c>
      <c r="S27" s="33">
        <f t="shared" si="9"/>
        <v>0</v>
      </c>
      <c r="T27" s="33">
        <f>SUM(T23:T26)</f>
        <v>0</v>
      </c>
      <c r="U27" s="31">
        <f t="shared" si="7"/>
        <v>0</v>
      </c>
    </row>
    <row r="28" spans="1:22">
      <c r="A28" s="219" t="s">
        <v>424</v>
      </c>
      <c r="B28" s="315" t="s">
        <v>476</v>
      </c>
      <c r="C28" s="121"/>
      <c r="D28" s="124"/>
      <c r="E28" s="124"/>
      <c r="F28" s="361"/>
      <c r="G28" s="361"/>
      <c r="H28" s="361"/>
      <c r="I28" s="361"/>
      <c r="J28" s="361"/>
      <c r="K28" s="361"/>
      <c r="L28" s="362">
        <f t="shared" si="1"/>
        <v>0</v>
      </c>
      <c r="M28" s="36"/>
      <c r="N28" s="121"/>
      <c r="O28" s="361"/>
      <c r="P28" s="361"/>
      <c r="Q28" s="361"/>
      <c r="R28" s="361"/>
      <c r="S28" s="361"/>
      <c r="T28" s="361"/>
      <c r="U28" s="31">
        <f t="shared" si="7"/>
        <v>0</v>
      </c>
    </row>
    <row r="29" spans="1:22">
      <c r="A29" s="219" t="s">
        <v>424</v>
      </c>
      <c r="B29" s="315" t="s">
        <v>418</v>
      </c>
      <c r="C29" s="121"/>
      <c r="D29" s="124"/>
      <c r="E29" s="124"/>
      <c r="F29" s="361"/>
      <c r="G29" s="361"/>
      <c r="H29" s="361"/>
      <c r="I29" s="361"/>
      <c r="J29" s="361"/>
      <c r="K29" s="361"/>
      <c r="L29" s="362">
        <f t="shared" si="1"/>
        <v>0</v>
      </c>
      <c r="M29" s="36"/>
      <c r="N29" s="121"/>
      <c r="O29" s="361"/>
      <c r="P29" s="361"/>
      <c r="Q29" s="361"/>
      <c r="R29" s="361"/>
      <c r="S29" s="361"/>
      <c r="T29" s="361"/>
      <c r="U29" s="31">
        <f t="shared" si="7"/>
        <v>0</v>
      </c>
    </row>
    <row r="30" spans="1:22">
      <c r="A30" s="219" t="s">
        <v>424</v>
      </c>
      <c r="B30" s="219" t="s">
        <v>419</v>
      </c>
      <c r="C30" s="121"/>
      <c r="D30" s="124"/>
      <c r="E30" s="124"/>
      <c r="F30" s="361"/>
      <c r="G30" s="361"/>
      <c r="H30" s="361"/>
      <c r="I30" s="361"/>
      <c r="J30" s="361"/>
      <c r="K30" s="361"/>
      <c r="L30" s="362">
        <f t="shared" si="1"/>
        <v>0</v>
      </c>
      <c r="M30" s="36"/>
      <c r="N30" s="121"/>
      <c r="O30" s="361"/>
      <c r="P30" s="361"/>
      <c r="Q30" s="361"/>
      <c r="R30" s="361"/>
      <c r="S30" s="361"/>
      <c r="T30" s="361"/>
      <c r="U30" s="31">
        <f t="shared" si="7"/>
        <v>0</v>
      </c>
    </row>
    <row r="31" spans="1:22">
      <c r="A31" s="219" t="s">
        <v>424</v>
      </c>
      <c r="B31" s="219" t="s">
        <v>420</v>
      </c>
      <c r="C31" s="121"/>
      <c r="D31" s="124"/>
      <c r="E31" s="124"/>
      <c r="F31" s="361"/>
      <c r="G31" s="361"/>
      <c r="H31" s="361"/>
      <c r="I31" s="361"/>
      <c r="J31" s="361"/>
      <c r="K31" s="361"/>
      <c r="L31" s="362">
        <f t="shared" si="1"/>
        <v>0</v>
      </c>
      <c r="M31" s="36"/>
      <c r="N31" s="121"/>
      <c r="O31" s="361"/>
      <c r="P31" s="361"/>
      <c r="Q31" s="361"/>
      <c r="R31" s="361"/>
      <c r="S31" s="361"/>
      <c r="T31" s="361"/>
      <c r="U31" s="31">
        <f t="shared" si="7"/>
        <v>0</v>
      </c>
    </row>
    <row r="32" spans="1:22">
      <c r="A32" s="218" t="s">
        <v>424</v>
      </c>
      <c r="B32" s="218" t="s">
        <v>1</v>
      </c>
      <c r="C32" s="121"/>
      <c r="D32" s="119"/>
      <c r="E32" s="119"/>
      <c r="F32" s="33">
        <f>SUM(F28:F31)</f>
        <v>0</v>
      </c>
      <c r="G32" s="33">
        <f>SUM(G28:G31)</f>
        <v>0</v>
      </c>
      <c r="H32" s="33">
        <f t="shared" ref="H32:I32" si="10">SUM(H28:H31)</f>
        <v>0</v>
      </c>
      <c r="I32" s="33">
        <f t="shared" si="10"/>
        <v>0</v>
      </c>
      <c r="J32" s="33">
        <f>SUM(J28:J31)</f>
        <v>0</v>
      </c>
      <c r="K32" s="33">
        <f>SUM(K28:K31)</f>
        <v>0</v>
      </c>
      <c r="L32" s="362">
        <f t="shared" si="1"/>
        <v>0</v>
      </c>
      <c r="M32" s="36"/>
      <c r="N32" s="121"/>
      <c r="O32" s="33">
        <f>SUM(O28:O31)</f>
        <v>0</v>
      </c>
      <c r="P32" s="33">
        <f t="shared" ref="P32:R32" si="11">SUM(P28:P31)</f>
        <v>0</v>
      </c>
      <c r="Q32" s="33">
        <f t="shared" si="11"/>
        <v>0</v>
      </c>
      <c r="R32" s="33">
        <f t="shared" si="11"/>
        <v>0</v>
      </c>
      <c r="S32" s="33">
        <f>SUM(S28:S31)</f>
        <v>0</v>
      </c>
      <c r="T32" s="33">
        <f>SUM(T28:T31)</f>
        <v>0</v>
      </c>
      <c r="U32" s="31">
        <f t="shared" si="7"/>
        <v>0</v>
      </c>
    </row>
    <row r="33" spans="1:25">
      <c r="A33" s="219" t="s">
        <v>425</v>
      </c>
      <c r="B33" s="315" t="s">
        <v>476</v>
      </c>
      <c r="C33" s="121"/>
      <c r="D33" s="124"/>
      <c r="E33" s="124"/>
      <c r="F33" s="361"/>
      <c r="G33" s="361"/>
      <c r="H33" s="361"/>
      <c r="I33" s="361"/>
      <c r="J33" s="361"/>
      <c r="K33" s="361"/>
      <c r="L33" s="362">
        <f t="shared" si="1"/>
        <v>0</v>
      </c>
      <c r="M33" s="36"/>
      <c r="N33" s="121"/>
      <c r="O33" s="361"/>
      <c r="P33" s="361"/>
      <c r="Q33" s="361"/>
      <c r="R33" s="361"/>
      <c r="S33" s="361"/>
      <c r="T33" s="361"/>
      <c r="U33" s="31">
        <f t="shared" si="7"/>
        <v>0</v>
      </c>
    </row>
    <row r="34" spans="1:25">
      <c r="A34" s="219" t="s">
        <v>425</v>
      </c>
      <c r="B34" s="315" t="s">
        <v>418</v>
      </c>
      <c r="C34" s="15"/>
      <c r="D34" s="17"/>
      <c r="E34" s="17"/>
      <c r="F34" s="361"/>
      <c r="G34" s="361"/>
      <c r="H34" s="361"/>
      <c r="I34" s="361"/>
      <c r="J34" s="361"/>
      <c r="K34" s="361"/>
      <c r="L34" s="362">
        <f t="shared" si="1"/>
        <v>0</v>
      </c>
      <c r="M34" s="36"/>
      <c r="N34" s="121"/>
      <c r="O34" s="361"/>
      <c r="P34" s="361"/>
      <c r="Q34" s="361"/>
      <c r="R34" s="361"/>
      <c r="S34" s="361"/>
      <c r="T34" s="361"/>
      <c r="U34" s="31">
        <f t="shared" si="7"/>
        <v>0</v>
      </c>
      <c r="V34" s="124"/>
      <c r="W34" s="124"/>
      <c r="X34" s="124"/>
      <c r="Y34" s="124"/>
    </row>
    <row r="35" spans="1:25">
      <c r="A35" s="219" t="s">
        <v>425</v>
      </c>
      <c r="B35" s="219" t="s">
        <v>419</v>
      </c>
      <c r="F35" s="361"/>
      <c r="G35" s="361"/>
      <c r="H35" s="361"/>
      <c r="I35" s="361"/>
      <c r="J35" s="361"/>
      <c r="K35" s="361"/>
      <c r="L35" s="362">
        <f t="shared" si="1"/>
        <v>0</v>
      </c>
      <c r="N35" s="121"/>
      <c r="O35" s="361"/>
      <c r="P35" s="361"/>
      <c r="Q35" s="361"/>
      <c r="R35" s="361"/>
      <c r="S35" s="361"/>
      <c r="T35" s="361"/>
      <c r="U35" s="31">
        <f t="shared" si="7"/>
        <v>0</v>
      </c>
    </row>
    <row r="36" spans="1:25">
      <c r="A36" s="219" t="s">
        <v>425</v>
      </c>
      <c r="B36" s="219" t="s">
        <v>420</v>
      </c>
      <c r="F36" s="361"/>
      <c r="G36" s="361"/>
      <c r="H36" s="361"/>
      <c r="I36" s="361"/>
      <c r="J36" s="361"/>
      <c r="K36" s="361"/>
      <c r="L36" s="362">
        <f t="shared" si="1"/>
        <v>0</v>
      </c>
      <c r="N36" s="121"/>
      <c r="O36" s="361"/>
      <c r="P36" s="361"/>
      <c r="Q36" s="361"/>
      <c r="R36" s="361"/>
      <c r="S36" s="361"/>
      <c r="T36" s="361"/>
      <c r="U36" s="31">
        <f t="shared" si="7"/>
        <v>0</v>
      </c>
    </row>
    <row r="37" spans="1:25">
      <c r="A37" s="218" t="s">
        <v>425</v>
      </c>
      <c r="B37" s="218" t="s">
        <v>1</v>
      </c>
      <c r="F37" s="33">
        <f>SUM(F33:F36)</f>
        <v>0</v>
      </c>
      <c r="G37" s="33">
        <f t="shared" ref="G37" si="12">SUM(G33:G36)</f>
        <v>0</v>
      </c>
      <c r="H37" s="33">
        <f>SUM(H33:H36)</f>
        <v>0</v>
      </c>
      <c r="I37" s="33">
        <f>SUM(I33:I36)</f>
        <v>0</v>
      </c>
      <c r="J37" s="33">
        <f>SUM(J33:J36)</f>
        <v>0</v>
      </c>
      <c r="K37" s="33">
        <f>SUM(K33:K36)</f>
        <v>0</v>
      </c>
      <c r="L37" s="362">
        <f t="shared" si="1"/>
        <v>0</v>
      </c>
      <c r="N37" s="121"/>
      <c r="O37" s="33">
        <f>SUM(O33:O36)</f>
        <v>0</v>
      </c>
      <c r="P37" s="33">
        <f t="shared" ref="P37" si="13">SUM(P33:P36)</f>
        <v>0</v>
      </c>
      <c r="Q37" s="33">
        <f>SUM(Q33:Q36)</f>
        <v>0</v>
      </c>
      <c r="R37" s="33">
        <f t="shared" ref="R37" si="14">SUM(R33:R36)</f>
        <v>0</v>
      </c>
      <c r="S37" s="33">
        <f>SUM(S33:S36)</f>
        <v>0</v>
      </c>
      <c r="T37" s="33">
        <f>SUM(T33:T36)</f>
        <v>0</v>
      </c>
      <c r="U37" s="31">
        <f t="shared" si="7"/>
        <v>0</v>
      </c>
    </row>
    <row r="38" spans="1:25">
      <c r="A38" s="370" t="s">
        <v>426</v>
      </c>
      <c r="B38" s="127" t="s">
        <v>1</v>
      </c>
      <c r="F38" s="362">
        <f t="shared" ref="F38:K38" si="15">F11+F17+F22+F27+F32+F37</f>
        <v>0</v>
      </c>
      <c r="G38" s="362">
        <f t="shared" si="15"/>
        <v>0</v>
      </c>
      <c r="H38" s="362">
        <f t="shared" si="15"/>
        <v>0</v>
      </c>
      <c r="I38" s="362">
        <f t="shared" si="15"/>
        <v>0</v>
      </c>
      <c r="J38" s="362">
        <f t="shared" si="15"/>
        <v>0</v>
      </c>
      <c r="K38" s="362">
        <f t="shared" si="15"/>
        <v>0</v>
      </c>
      <c r="L38" s="362">
        <f t="shared" si="1"/>
        <v>0</v>
      </c>
      <c r="N38" s="121"/>
      <c r="O38" s="362">
        <f t="shared" ref="O38:T38" si="16">O11+O17+O27+O32+O37</f>
        <v>0</v>
      </c>
      <c r="P38" s="362">
        <f t="shared" si="16"/>
        <v>0</v>
      </c>
      <c r="Q38" s="362">
        <f t="shared" si="16"/>
        <v>0</v>
      </c>
      <c r="R38" s="362">
        <f t="shared" si="16"/>
        <v>0</v>
      </c>
      <c r="S38" s="362">
        <f t="shared" si="16"/>
        <v>0</v>
      </c>
      <c r="T38" s="362">
        <f t="shared" si="16"/>
        <v>0</v>
      </c>
      <c r="U38" s="31">
        <f t="shared" si="7"/>
        <v>0</v>
      </c>
    </row>
    <row r="39" spans="1:25">
      <c r="A39" s="14"/>
      <c r="B39" s="14"/>
      <c r="F39" s="371"/>
      <c r="G39" s="371"/>
      <c r="H39" s="371"/>
      <c r="I39" s="371"/>
      <c r="J39" s="371"/>
      <c r="K39" s="371"/>
      <c r="L39" s="372"/>
      <c r="N39" s="121"/>
    </row>
    <row r="40" spans="1:25">
      <c r="A40" s="373" t="s">
        <v>427</v>
      </c>
      <c r="B40" s="27"/>
      <c r="M40" s="36"/>
      <c r="N40" s="121"/>
      <c r="O40" s="374"/>
      <c r="P40" s="374"/>
      <c r="Q40" s="374"/>
      <c r="R40" s="374"/>
      <c r="S40" s="374"/>
      <c r="T40" s="374"/>
      <c r="U40" s="374"/>
    </row>
    <row r="41" spans="1:25">
      <c r="A41" s="219" t="s">
        <v>428</v>
      </c>
      <c r="B41" s="315" t="s">
        <v>417</v>
      </c>
      <c r="F41" s="368"/>
      <c r="G41" s="368"/>
      <c r="H41" s="368"/>
      <c r="I41" s="368"/>
      <c r="J41" s="368"/>
      <c r="K41" s="368"/>
      <c r="L41" s="368"/>
      <c r="M41" s="36"/>
      <c r="N41" s="121"/>
      <c r="O41" s="361"/>
      <c r="P41" s="361"/>
      <c r="Q41" s="361"/>
      <c r="R41" s="361"/>
      <c r="S41" s="361"/>
      <c r="T41" s="361"/>
      <c r="U41" s="31">
        <f>SUM(P41:T41)</f>
        <v>0</v>
      </c>
    </row>
    <row r="42" spans="1:25">
      <c r="A42" s="219" t="s">
        <v>428</v>
      </c>
      <c r="B42" s="315" t="s">
        <v>529</v>
      </c>
      <c r="F42" s="368"/>
      <c r="G42" s="368"/>
      <c r="H42" s="368"/>
      <c r="I42" s="368"/>
      <c r="J42" s="368"/>
      <c r="K42" s="368"/>
      <c r="L42" s="368"/>
      <c r="M42" s="36"/>
      <c r="N42" s="121"/>
      <c r="O42" s="361"/>
      <c r="P42" s="361"/>
      <c r="Q42" s="361"/>
      <c r="R42" s="361"/>
      <c r="S42" s="361"/>
      <c r="T42" s="361"/>
      <c r="U42" s="31">
        <f t="shared" ref="U42:U46" si="17">SUM(P42:T42)</f>
        <v>0</v>
      </c>
    </row>
    <row r="43" spans="1:25">
      <c r="A43" s="219" t="s">
        <v>428</v>
      </c>
      <c r="B43" s="315" t="s">
        <v>418</v>
      </c>
      <c r="F43" s="368"/>
      <c r="G43" s="368"/>
      <c r="H43" s="368"/>
      <c r="I43" s="368"/>
      <c r="J43" s="368"/>
      <c r="K43" s="368"/>
      <c r="L43" s="368"/>
      <c r="M43" s="36"/>
      <c r="N43" s="121"/>
      <c r="O43" s="361"/>
      <c r="P43" s="361"/>
      <c r="Q43" s="361"/>
      <c r="R43" s="361"/>
      <c r="S43" s="361"/>
      <c r="T43" s="361"/>
      <c r="U43" s="31">
        <f t="shared" si="17"/>
        <v>0</v>
      </c>
    </row>
    <row r="44" spans="1:25">
      <c r="A44" s="219" t="s">
        <v>428</v>
      </c>
      <c r="B44" s="219" t="s">
        <v>419</v>
      </c>
      <c r="F44" s="368"/>
      <c r="G44" s="368"/>
      <c r="H44" s="368"/>
      <c r="I44" s="368"/>
      <c r="J44" s="368"/>
      <c r="K44" s="368"/>
      <c r="L44" s="368"/>
      <c r="M44" s="36"/>
      <c r="N44" s="121"/>
      <c r="O44" s="361"/>
      <c r="P44" s="361"/>
      <c r="Q44" s="361"/>
      <c r="R44" s="361"/>
      <c r="S44" s="361"/>
      <c r="T44" s="361"/>
      <c r="U44" s="31">
        <f>SUM(P44:T44)</f>
        <v>0</v>
      </c>
    </row>
    <row r="45" spans="1:25">
      <c r="A45" s="219" t="s">
        <v>428</v>
      </c>
      <c r="B45" s="219" t="s">
        <v>420</v>
      </c>
      <c r="F45" s="368"/>
      <c r="G45" s="368"/>
      <c r="H45" s="368"/>
      <c r="I45" s="368"/>
      <c r="J45" s="368"/>
      <c r="K45" s="368"/>
      <c r="L45" s="368"/>
      <c r="M45" s="36"/>
      <c r="N45" s="121"/>
      <c r="O45" s="361"/>
      <c r="P45" s="361"/>
      <c r="Q45" s="361"/>
      <c r="R45" s="361"/>
      <c r="S45" s="361"/>
      <c r="T45" s="361"/>
      <c r="U45" s="31">
        <f t="shared" si="17"/>
        <v>0</v>
      </c>
    </row>
    <row r="46" spans="1:25">
      <c r="A46" s="218" t="s">
        <v>428</v>
      </c>
      <c r="B46" s="127" t="s">
        <v>1</v>
      </c>
      <c r="C46" s="120"/>
      <c r="F46" s="368"/>
      <c r="G46" s="368"/>
      <c r="H46" s="368"/>
      <c r="I46" s="368"/>
      <c r="J46" s="368"/>
      <c r="K46" s="368"/>
      <c r="L46" s="368"/>
      <c r="M46" s="36"/>
      <c r="N46" s="121"/>
      <c r="O46" s="33">
        <f>SUM(O41:O45)</f>
        <v>0</v>
      </c>
      <c r="P46" s="33">
        <f t="shared" ref="P46:R46" si="18">SUM(P41:P45)</f>
        <v>0</v>
      </c>
      <c r="Q46" s="33">
        <f t="shared" si="18"/>
        <v>0</v>
      </c>
      <c r="R46" s="33">
        <f t="shared" si="18"/>
        <v>0</v>
      </c>
      <c r="S46" s="33">
        <f>SUM(S41:S45)</f>
        <v>0</v>
      </c>
      <c r="T46" s="33">
        <f>SUM(T41:T45)</f>
        <v>0</v>
      </c>
      <c r="U46" s="31">
        <f t="shared" si="17"/>
        <v>0</v>
      </c>
    </row>
    <row r="47" spans="1:25">
      <c r="A47" s="375" t="s">
        <v>429</v>
      </c>
      <c r="C47" s="120"/>
      <c r="F47" s="368"/>
      <c r="G47" s="368"/>
      <c r="H47" s="368"/>
      <c r="I47" s="368"/>
      <c r="J47" s="368"/>
      <c r="K47" s="368"/>
      <c r="L47" s="368"/>
      <c r="N47" s="121"/>
      <c r="O47" s="33">
        <f t="shared" ref="O47:Q47" si="19">O46-O41</f>
        <v>0</v>
      </c>
      <c r="P47" s="33">
        <f>P46-P41</f>
        <v>0</v>
      </c>
      <c r="Q47" s="33">
        <f t="shared" si="19"/>
        <v>0</v>
      </c>
      <c r="R47" s="33">
        <f>R46-R41</f>
        <v>0</v>
      </c>
      <c r="S47" s="33">
        <f>S46-S41</f>
        <v>0</v>
      </c>
      <c r="T47" s="33">
        <f>T46-T41</f>
        <v>0</v>
      </c>
      <c r="U47" s="31">
        <f>SUM(P47:T47)</f>
        <v>0</v>
      </c>
    </row>
    <row r="48" spans="1:25">
      <c r="A48" s="14"/>
      <c r="B48" s="14"/>
      <c r="F48" s="371"/>
      <c r="G48" s="371"/>
      <c r="H48" s="371"/>
      <c r="I48" s="371"/>
      <c r="J48" s="371"/>
      <c r="K48" s="371"/>
      <c r="L48" s="372"/>
      <c r="N48" s="121"/>
    </row>
    <row r="49" spans="1:21">
      <c r="A49" s="376" t="s">
        <v>430</v>
      </c>
      <c r="B49" s="14"/>
      <c r="F49" s="371"/>
      <c r="G49" s="371"/>
      <c r="H49" s="371"/>
      <c r="I49" s="371"/>
      <c r="J49" s="371"/>
      <c r="K49" s="371"/>
      <c r="L49" s="371"/>
      <c r="M49" s="36"/>
      <c r="N49" s="121"/>
      <c r="O49" s="161"/>
      <c r="P49" s="161"/>
      <c r="Q49" s="161"/>
      <c r="R49" s="161"/>
      <c r="S49" s="161"/>
      <c r="T49" s="161"/>
      <c r="U49" s="161"/>
    </row>
    <row r="50" spans="1:21">
      <c r="A50" s="219" t="s">
        <v>421</v>
      </c>
      <c r="B50" s="315" t="s">
        <v>417</v>
      </c>
      <c r="F50" s="368"/>
      <c r="G50" s="368"/>
      <c r="H50" s="368"/>
      <c r="I50" s="368"/>
      <c r="J50" s="368"/>
      <c r="K50" s="368"/>
      <c r="L50" s="368"/>
      <c r="M50" s="36"/>
      <c r="N50" s="121"/>
      <c r="O50" s="361"/>
      <c r="P50" s="361"/>
      <c r="Q50" s="361"/>
      <c r="R50" s="361"/>
      <c r="S50" s="361"/>
      <c r="T50" s="361"/>
      <c r="U50" s="31">
        <f t="shared" ref="U50:U72" si="20">SUM(P50:T50)</f>
        <v>0</v>
      </c>
    </row>
    <row r="51" spans="1:21">
      <c r="A51" s="219" t="s">
        <v>421</v>
      </c>
      <c r="B51" s="315" t="s">
        <v>529</v>
      </c>
      <c r="F51" s="368"/>
      <c r="G51" s="368"/>
      <c r="H51" s="368"/>
      <c r="I51" s="368"/>
      <c r="J51" s="368"/>
      <c r="K51" s="368"/>
      <c r="L51" s="368"/>
      <c r="M51" s="36"/>
      <c r="N51" s="121"/>
      <c r="O51" s="361"/>
      <c r="P51" s="361"/>
      <c r="Q51" s="361"/>
      <c r="R51" s="361"/>
      <c r="S51" s="361"/>
      <c r="T51" s="361"/>
      <c r="U51" s="31">
        <f t="shared" si="20"/>
        <v>0</v>
      </c>
    </row>
    <row r="52" spans="1:21">
      <c r="A52" s="219" t="s">
        <v>421</v>
      </c>
      <c r="B52" s="315" t="s">
        <v>418</v>
      </c>
      <c r="F52" s="368"/>
      <c r="G52" s="368"/>
      <c r="H52" s="368"/>
      <c r="I52" s="368"/>
      <c r="J52" s="368"/>
      <c r="K52" s="368"/>
      <c r="L52" s="368"/>
      <c r="M52" s="36"/>
      <c r="N52" s="121"/>
      <c r="O52" s="361"/>
      <c r="P52" s="361"/>
      <c r="Q52" s="361"/>
      <c r="R52" s="361"/>
      <c r="S52" s="361"/>
      <c r="T52" s="361"/>
      <c r="U52" s="31">
        <f t="shared" si="20"/>
        <v>0</v>
      </c>
    </row>
    <row r="53" spans="1:21">
      <c r="A53" s="219" t="s">
        <v>421</v>
      </c>
      <c r="B53" s="219" t="s">
        <v>419</v>
      </c>
      <c r="F53" s="368"/>
      <c r="G53" s="368"/>
      <c r="H53" s="368"/>
      <c r="I53" s="368"/>
      <c r="J53" s="368"/>
      <c r="K53" s="368"/>
      <c r="L53" s="368"/>
      <c r="M53" s="36"/>
      <c r="N53" s="121"/>
      <c r="O53" s="361"/>
      <c r="P53" s="361"/>
      <c r="Q53" s="361"/>
      <c r="R53" s="361"/>
      <c r="S53" s="361"/>
      <c r="T53" s="361"/>
      <c r="U53" s="31">
        <f>SUM(P53:T53)</f>
        <v>0</v>
      </c>
    </row>
    <row r="54" spans="1:21">
      <c r="A54" s="219" t="s">
        <v>421</v>
      </c>
      <c r="B54" s="219" t="s">
        <v>420</v>
      </c>
      <c r="F54" s="368"/>
      <c r="G54" s="368"/>
      <c r="H54" s="368"/>
      <c r="I54" s="368"/>
      <c r="J54" s="368"/>
      <c r="K54" s="368"/>
      <c r="L54" s="368"/>
      <c r="M54" s="36"/>
      <c r="N54" s="121"/>
      <c r="O54" s="361"/>
      <c r="P54" s="361"/>
      <c r="Q54" s="361"/>
      <c r="R54" s="361"/>
      <c r="S54" s="361"/>
      <c r="T54" s="361"/>
      <c r="U54" s="31">
        <f t="shared" si="20"/>
        <v>0</v>
      </c>
    </row>
    <row r="55" spans="1:21">
      <c r="A55" s="218" t="s">
        <v>421</v>
      </c>
      <c r="B55" s="218" t="s">
        <v>1</v>
      </c>
      <c r="F55" s="368"/>
      <c r="G55" s="368"/>
      <c r="H55" s="368"/>
      <c r="I55" s="368"/>
      <c r="J55" s="368"/>
      <c r="K55" s="368"/>
      <c r="L55" s="368"/>
      <c r="M55" s="36"/>
      <c r="N55" s="121"/>
      <c r="O55" s="33">
        <f>SUM(O50:O54)</f>
        <v>0</v>
      </c>
      <c r="P55" s="33">
        <f t="shared" ref="P55:Q55" si="21">SUM(P50:P54)</f>
        <v>0</v>
      </c>
      <c r="Q55" s="33">
        <f t="shared" si="21"/>
        <v>0</v>
      </c>
      <c r="R55" s="33">
        <f>SUM(R50:R54)</f>
        <v>0</v>
      </c>
      <c r="S55" s="33">
        <f t="shared" ref="S55" si="22">SUM(S50:S54)</f>
        <v>0</v>
      </c>
      <c r="T55" s="33">
        <f>SUM(T50:T54)</f>
        <v>0</v>
      </c>
      <c r="U55" s="31">
        <f t="shared" si="20"/>
        <v>0</v>
      </c>
    </row>
    <row r="56" spans="1:21">
      <c r="A56" s="219" t="s">
        <v>423</v>
      </c>
      <c r="B56" s="315" t="s">
        <v>476</v>
      </c>
      <c r="F56" s="368"/>
      <c r="G56" s="368"/>
      <c r="H56" s="368"/>
      <c r="I56" s="368"/>
      <c r="J56" s="368"/>
      <c r="K56" s="368"/>
      <c r="L56" s="368"/>
      <c r="M56" s="36"/>
      <c r="N56" s="121"/>
      <c r="O56" s="361"/>
      <c r="P56" s="361"/>
      <c r="Q56" s="361"/>
      <c r="R56" s="361"/>
      <c r="S56" s="361"/>
      <c r="T56" s="361"/>
      <c r="U56" s="31">
        <f t="shared" si="20"/>
        <v>0</v>
      </c>
    </row>
    <row r="57" spans="1:21">
      <c r="A57" s="219" t="s">
        <v>423</v>
      </c>
      <c r="B57" s="315" t="s">
        <v>418</v>
      </c>
      <c r="F57" s="368"/>
      <c r="G57" s="368"/>
      <c r="H57" s="368"/>
      <c r="I57" s="368"/>
      <c r="J57" s="368"/>
      <c r="K57" s="368"/>
      <c r="L57" s="368"/>
      <c r="M57" s="36"/>
      <c r="N57" s="121"/>
      <c r="O57" s="361"/>
      <c r="P57" s="361"/>
      <c r="Q57" s="361"/>
      <c r="R57" s="361"/>
      <c r="S57" s="361"/>
      <c r="T57" s="361"/>
      <c r="U57" s="31">
        <f t="shared" si="20"/>
        <v>0</v>
      </c>
    </row>
    <row r="58" spans="1:21">
      <c r="A58" s="219" t="s">
        <v>423</v>
      </c>
      <c r="B58" s="219" t="s">
        <v>419</v>
      </c>
      <c r="F58" s="368"/>
      <c r="G58" s="368"/>
      <c r="H58" s="368"/>
      <c r="I58" s="368"/>
      <c r="J58" s="368"/>
      <c r="K58" s="368"/>
      <c r="L58" s="368"/>
      <c r="M58" s="36"/>
      <c r="N58" s="121"/>
      <c r="O58" s="361"/>
      <c r="P58" s="361"/>
      <c r="Q58" s="361"/>
      <c r="R58" s="361"/>
      <c r="S58" s="361"/>
      <c r="T58" s="361"/>
      <c r="U58" s="31">
        <f t="shared" si="20"/>
        <v>0</v>
      </c>
    </row>
    <row r="59" spans="1:21">
      <c r="A59" s="219" t="s">
        <v>423</v>
      </c>
      <c r="B59" s="219" t="s">
        <v>420</v>
      </c>
      <c r="F59" s="368"/>
      <c r="G59" s="368"/>
      <c r="H59" s="368"/>
      <c r="I59" s="368"/>
      <c r="J59" s="368"/>
      <c r="K59" s="368"/>
      <c r="L59" s="368"/>
      <c r="M59" s="36"/>
      <c r="N59" s="121"/>
      <c r="O59" s="361"/>
      <c r="P59" s="361"/>
      <c r="Q59" s="361"/>
      <c r="R59" s="361"/>
      <c r="S59" s="361"/>
      <c r="T59" s="361"/>
      <c r="U59" s="31">
        <f>SUM(P59:T59)</f>
        <v>0</v>
      </c>
    </row>
    <row r="60" spans="1:21">
      <c r="A60" s="218" t="s">
        <v>423</v>
      </c>
      <c r="B60" s="218" t="s">
        <v>1</v>
      </c>
      <c r="F60" s="368"/>
      <c r="G60" s="368"/>
      <c r="H60" s="368"/>
      <c r="I60" s="368"/>
      <c r="J60" s="368"/>
      <c r="K60" s="368"/>
      <c r="L60" s="368"/>
      <c r="M60" s="36"/>
      <c r="N60" s="121"/>
      <c r="O60" s="33">
        <f>SUM(O56:O59)</f>
        <v>0</v>
      </c>
      <c r="P60" s="33">
        <f t="shared" ref="P60" si="23">SUM(P56:P59)</f>
        <v>0</v>
      </c>
      <c r="Q60" s="33">
        <f>SUM(Q56:Q59)</f>
        <v>0</v>
      </c>
      <c r="R60" s="33">
        <f>SUM(R56:R59)</f>
        <v>0</v>
      </c>
      <c r="S60" s="33">
        <f t="shared" ref="S60" si="24">SUM(S56:S59)</f>
        <v>0</v>
      </c>
      <c r="T60" s="33">
        <f>SUM(T56:T59)</f>
        <v>0</v>
      </c>
      <c r="U60" s="31">
        <f t="shared" si="20"/>
        <v>0</v>
      </c>
    </row>
    <row r="61" spans="1:21">
      <c r="A61" s="219" t="s">
        <v>425</v>
      </c>
      <c r="B61" s="315" t="s">
        <v>476</v>
      </c>
      <c r="F61" s="368"/>
      <c r="G61" s="368"/>
      <c r="H61" s="368"/>
      <c r="I61" s="368"/>
      <c r="J61" s="368"/>
      <c r="K61" s="368"/>
      <c r="L61" s="368"/>
      <c r="M61" s="36"/>
      <c r="N61" s="121"/>
      <c r="O61" s="361"/>
      <c r="P61" s="361"/>
      <c r="Q61" s="361"/>
      <c r="R61" s="361"/>
      <c r="S61" s="361"/>
      <c r="T61" s="361"/>
      <c r="U61" s="31">
        <f t="shared" si="20"/>
        <v>0</v>
      </c>
    </row>
    <row r="62" spans="1:21">
      <c r="A62" s="219" t="s">
        <v>425</v>
      </c>
      <c r="B62" s="315" t="s">
        <v>418</v>
      </c>
      <c r="F62" s="368"/>
      <c r="G62" s="368"/>
      <c r="H62" s="368"/>
      <c r="I62" s="368"/>
      <c r="J62" s="368"/>
      <c r="K62" s="368"/>
      <c r="L62" s="368"/>
      <c r="M62" s="36"/>
      <c r="N62" s="121"/>
      <c r="O62" s="361"/>
      <c r="P62" s="361"/>
      <c r="Q62" s="361"/>
      <c r="R62" s="361"/>
      <c r="S62" s="361"/>
      <c r="T62" s="361"/>
      <c r="U62" s="31">
        <f t="shared" si="20"/>
        <v>0</v>
      </c>
    </row>
    <row r="63" spans="1:21">
      <c r="A63" s="219" t="s">
        <v>425</v>
      </c>
      <c r="B63" s="219" t="s">
        <v>419</v>
      </c>
      <c r="F63" s="368"/>
      <c r="G63" s="368"/>
      <c r="H63" s="368"/>
      <c r="I63" s="368"/>
      <c r="J63" s="368"/>
      <c r="K63" s="368"/>
      <c r="L63" s="368"/>
      <c r="M63" s="36"/>
      <c r="N63" s="121"/>
      <c r="O63" s="361"/>
      <c r="P63" s="361"/>
      <c r="Q63" s="361"/>
      <c r="R63" s="361"/>
      <c r="S63" s="361"/>
      <c r="T63" s="361"/>
      <c r="U63" s="31">
        <f t="shared" si="20"/>
        <v>0</v>
      </c>
    </row>
    <row r="64" spans="1:21">
      <c r="A64" s="219" t="s">
        <v>425</v>
      </c>
      <c r="B64" s="219" t="s">
        <v>420</v>
      </c>
      <c r="F64" s="368"/>
      <c r="G64" s="368"/>
      <c r="H64" s="368"/>
      <c r="I64" s="368"/>
      <c r="J64" s="368"/>
      <c r="K64" s="368"/>
      <c r="L64" s="368"/>
      <c r="M64" s="36"/>
      <c r="N64" s="121"/>
      <c r="O64" s="361"/>
      <c r="P64" s="361"/>
      <c r="Q64" s="361"/>
      <c r="R64" s="361"/>
      <c r="S64" s="361"/>
      <c r="T64" s="361"/>
      <c r="U64" s="31">
        <f>SUM(P64:T64)</f>
        <v>0</v>
      </c>
    </row>
    <row r="65" spans="1:21">
      <c r="A65" s="218" t="s">
        <v>425</v>
      </c>
      <c r="B65" s="218" t="s">
        <v>1</v>
      </c>
      <c r="F65" s="368"/>
      <c r="G65" s="368"/>
      <c r="H65" s="368"/>
      <c r="I65" s="368"/>
      <c r="J65" s="368"/>
      <c r="K65" s="368"/>
      <c r="L65" s="368"/>
      <c r="M65" s="36"/>
      <c r="N65" s="121"/>
      <c r="O65" s="33">
        <f>SUM(O61:O64)</f>
        <v>0</v>
      </c>
      <c r="P65" s="33">
        <f t="shared" ref="P65:R65" si="25">SUM(P61:P64)</f>
        <v>0</v>
      </c>
      <c r="Q65" s="33">
        <f t="shared" si="25"/>
        <v>0</v>
      </c>
      <c r="R65" s="33">
        <f t="shared" si="25"/>
        <v>0</v>
      </c>
      <c r="S65" s="33">
        <f>SUM(S61:S64)</f>
        <v>0</v>
      </c>
      <c r="T65" s="33">
        <f>SUM(T61:T64)</f>
        <v>0</v>
      </c>
      <c r="U65" s="31">
        <f t="shared" si="20"/>
        <v>0</v>
      </c>
    </row>
    <row r="66" spans="1:21">
      <c r="A66" s="219" t="s">
        <v>431</v>
      </c>
      <c r="B66" s="315" t="s">
        <v>417</v>
      </c>
      <c r="F66" s="368"/>
      <c r="G66" s="368"/>
      <c r="H66" s="368"/>
      <c r="I66" s="368"/>
      <c r="J66" s="368"/>
      <c r="K66" s="368"/>
      <c r="L66" s="368"/>
      <c r="M66" s="36"/>
      <c r="N66" s="121"/>
      <c r="O66" s="361"/>
      <c r="P66" s="361"/>
      <c r="Q66" s="361"/>
      <c r="R66" s="361"/>
      <c r="S66" s="361"/>
      <c r="T66" s="361"/>
      <c r="U66" s="31">
        <f t="shared" si="20"/>
        <v>0</v>
      </c>
    </row>
    <row r="67" spans="1:21">
      <c r="A67" s="219" t="s">
        <v>431</v>
      </c>
      <c r="B67" s="315" t="s">
        <v>529</v>
      </c>
      <c r="F67" s="368"/>
      <c r="G67" s="368"/>
      <c r="H67" s="368"/>
      <c r="I67" s="368"/>
      <c r="J67" s="368"/>
      <c r="K67" s="368"/>
      <c r="L67" s="368"/>
      <c r="M67" s="36"/>
      <c r="N67" s="121"/>
      <c r="O67" s="361"/>
      <c r="P67" s="361"/>
      <c r="Q67" s="361"/>
      <c r="R67" s="361"/>
      <c r="S67" s="361"/>
      <c r="T67" s="361"/>
      <c r="U67" s="31"/>
    </row>
    <row r="68" spans="1:21">
      <c r="A68" s="219" t="s">
        <v>431</v>
      </c>
      <c r="B68" s="315" t="s">
        <v>418</v>
      </c>
      <c r="F68" s="368"/>
      <c r="G68" s="368"/>
      <c r="H68" s="368"/>
      <c r="I68" s="368"/>
      <c r="J68" s="368"/>
      <c r="K68" s="368"/>
      <c r="L68" s="368"/>
      <c r="M68" s="36"/>
      <c r="N68" s="121"/>
      <c r="O68" s="361"/>
      <c r="P68" s="361"/>
      <c r="Q68" s="361"/>
      <c r="R68" s="361"/>
      <c r="S68" s="361"/>
      <c r="T68" s="361"/>
      <c r="U68" s="31">
        <f>SUM(P68:T68)</f>
        <v>0</v>
      </c>
    </row>
    <row r="69" spans="1:21">
      <c r="A69" s="219" t="s">
        <v>431</v>
      </c>
      <c r="B69" s="219" t="s">
        <v>419</v>
      </c>
      <c r="F69" s="368"/>
      <c r="G69" s="368"/>
      <c r="H69" s="368"/>
      <c r="I69" s="368"/>
      <c r="J69" s="368"/>
      <c r="K69" s="368"/>
      <c r="L69" s="368"/>
      <c r="M69" s="36"/>
      <c r="N69" s="121"/>
      <c r="O69" s="361"/>
      <c r="P69" s="361"/>
      <c r="Q69" s="361"/>
      <c r="R69" s="361"/>
      <c r="S69" s="361"/>
      <c r="T69" s="361"/>
      <c r="U69" s="31">
        <f t="shared" si="20"/>
        <v>0</v>
      </c>
    </row>
    <row r="70" spans="1:21">
      <c r="A70" s="219" t="s">
        <v>431</v>
      </c>
      <c r="B70" s="219" t="s">
        <v>420</v>
      </c>
      <c r="F70" s="368"/>
      <c r="G70" s="368"/>
      <c r="H70" s="368"/>
      <c r="I70" s="368"/>
      <c r="J70" s="368"/>
      <c r="K70" s="368"/>
      <c r="L70" s="368"/>
      <c r="M70" s="36"/>
      <c r="N70" s="121"/>
      <c r="O70" s="361"/>
      <c r="P70" s="361"/>
      <c r="Q70" s="361"/>
      <c r="R70" s="361"/>
      <c r="S70" s="361"/>
      <c r="T70" s="361"/>
      <c r="U70" s="31">
        <f t="shared" si="20"/>
        <v>0</v>
      </c>
    </row>
    <row r="71" spans="1:21">
      <c r="A71" s="218" t="s">
        <v>431</v>
      </c>
      <c r="B71" s="218" t="s">
        <v>1</v>
      </c>
      <c r="F71" s="368"/>
      <c r="G71" s="368"/>
      <c r="H71" s="368"/>
      <c r="I71" s="368"/>
      <c r="J71" s="368"/>
      <c r="K71" s="368"/>
      <c r="L71" s="368"/>
      <c r="M71" s="36"/>
      <c r="N71" s="121"/>
      <c r="O71" s="33">
        <f>SUM(O66:O70)</f>
        <v>0</v>
      </c>
      <c r="P71" s="33">
        <f t="shared" ref="P71" si="26">SUM(P66:P70)</f>
        <v>0</v>
      </c>
      <c r="Q71" s="33">
        <f>SUM(Q66:Q70)</f>
        <v>0</v>
      </c>
      <c r="R71" s="33">
        <f t="shared" ref="R71:S71" si="27">SUM(R66:R70)</f>
        <v>0</v>
      </c>
      <c r="S71" s="33">
        <f t="shared" si="27"/>
        <v>0</v>
      </c>
      <c r="T71" s="33">
        <f>SUM(T66:T70)</f>
        <v>0</v>
      </c>
      <c r="U71" s="31">
        <f t="shared" si="20"/>
        <v>0</v>
      </c>
    </row>
    <row r="72" spans="1:21">
      <c r="A72" s="218" t="s">
        <v>430</v>
      </c>
      <c r="B72" s="218" t="s">
        <v>1</v>
      </c>
      <c r="F72" s="368"/>
      <c r="G72" s="368"/>
      <c r="H72" s="368"/>
      <c r="I72" s="368"/>
      <c r="J72" s="368"/>
      <c r="K72" s="368"/>
      <c r="L72" s="368"/>
      <c r="M72" s="36"/>
      <c r="N72" s="121"/>
      <c r="O72" s="33">
        <f t="shared" ref="O72:T72" si="28">O55+O60+O65+O71</f>
        <v>0</v>
      </c>
      <c r="P72" s="33">
        <f t="shared" si="28"/>
        <v>0</v>
      </c>
      <c r="Q72" s="33">
        <f t="shared" si="28"/>
        <v>0</v>
      </c>
      <c r="R72" s="33">
        <f t="shared" si="28"/>
        <v>0</v>
      </c>
      <c r="S72" s="33">
        <f t="shared" si="28"/>
        <v>0</v>
      </c>
      <c r="T72" s="33">
        <f t="shared" si="28"/>
        <v>0</v>
      </c>
      <c r="U72" s="31">
        <f t="shared" si="20"/>
        <v>0</v>
      </c>
    </row>
    <row r="73" spans="1:21">
      <c r="A73" s="14"/>
      <c r="F73" s="377"/>
      <c r="G73" s="377"/>
      <c r="H73" s="377"/>
      <c r="I73" s="377"/>
      <c r="J73" s="377"/>
      <c r="K73" s="377"/>
      <c r="L73" s="377"/>
      <c r="N73" s="121"/>
    </row>
    <row r="74" spans="1:21">
      <c r="A74" s="13" t="s">
        <v>432</v>
      </c>
      <c r="F74" s="377"/>
      <c r="G74" s="377"/>
      <c r="H74" s="377"/>
      <c r="I74" s="377"/>
      <c r="J74" s="377"/>
      <c r="K74" s="377"/>
      <c r="L74" s="378"/>
      <c r="M74" s="36"/>
      <c r="N74" s="121"/>
      <c r="O74" s="161"/>
      <c r="P74" s="161"/>
      <c r="Q74" s="161"/>
      <c r="R74" s="161"/>
      <c r="S74" s="161"/>
      <c r="T74" s="161"/>
      <c r="U74" s="161"/>
    </row>
    <row r="75" spans="1:21">
      <c r="A75" s="219" t="s">
        <v>433</v>
      </c>
      <c r="B75" s="315" t="s">
        <v>417</v>
      </c>
      <c r="F75" s="361"/>
      <c r="G75" s="361"/>
      <c r="H75" s="361"/>
      <c r="I75" s="361"/>
      <c r="J75" s="361"/>
      <c r="K75" s="361"/>
      <c r="L75" s="362">
        <f t="shared" ref="L75:L93" si="29">SUM(G75:K75)</f>
        <v>0</v>
      </c>
      <c r="M75" s="36"/>
      <c r="N75" s="121"/>
      <c r="O75" s="361"/>
      <c r="P75" s="361"/>
      <c r="Q75" s="361"/>
      <c r="R75" s="361"/>
      <c r="S75" s="361"/>
      <c r="T75" s="361"/>
      <c r="U75" s="31">
        <f t="shared" ref="U75:U93" si="30">SUM(P75:T75)</f>
        <v>0</v>
      </c>
    </row>
    <row r="76" spans="1:21">
      <c r="A76" s="219" t="s">
        <v>433</v>
      </c>
      <c r="B76" s="315" t="s">
        <v>529</v>
      </c>
      <c r="F76" s="361"/>
      <c r="G76" s="361"/>
      <c r="H76" s="361"/>
      <c r="I76" s="361"/>
      <c r="J76" s="361"/>
      <c r="K76" s="361"/>
      <c r="L76" s="362">
        <f t="shared" si="29"/>
        <v>0</v>
      </c>
      <c r="M76" s="36"/>
      <c r="N76" s="121"/>
      <c r="O76" s="361"/>
      <c r="P76" s="361"/>
      <c r="Q76" s="361"/>
      <c r="R76" s="361"/>
      <c r="S76" s="361"/>
      <c r="T76" s="361"/>
      <c r="U76" s="31">
        <f t="shared" si="30"/>
        <v>0</v>
      </c>
    </row>
    <row r="77" spans="1:21">
      <c r="A77" s="219" t="s">
        <v>433</v>
      </c>
      <c r="B77" s="315" t="s">
        <v>418</v>
      </c>
      <c r="F77" s="361"/>
      <c r="G77" s="361"/>
      <c r="H77" s="361"/>
      <c r="I77" s="361"/>
      <c r="J77" s="361"/>
      <c r="K77" s="361"/>
      <c r="L77" s="362">
        <f t="shared" si="29"/>
        <v>0</v>
      </c>
      <c r="M77" s="36"/>
      <c r="N77" s="121"/>
      <c r="O77" s="361"/>
      <c r="P77" s="361"/>
      <c r="Q77" s="361"/>
      <c r="R77" s="361"/>
      <c r="S77" s="361"/>
      <c r="T77" s="361"/>
      <c r="U77" s="31">
        <f>SUM(P77:T77)</f>
        <v>0</v>
      </c>
    </row>
    <row r="78" spans="1:21">
      <c r="A78" s="219" t="s">
        <v>433</v>
      </c>
      <c r="B78" s="219" t="s">
        <v>419</v>
      </c>
      <c r="F78" s="361"/>
      <c r="G78" s="361"/>
      <c r="H78" s="361"/>
      <c r="I78" s="361"/>
      <c r="J78" s="361"/>
      <c r="K78" s="361"/>
      <c r="L78" s="362">
        <f t="shared" si="29"/>
        <v>0</v>
      </c>
      <c r="M78" s="36"/>
      <c r="N78" s="121"/>
      <c r="O78" s="361"/>
      <c r="P78" s="361"/>
      <c r="Q78" s="361"/>
      <c r="R78" s="361"/>
      <c r="S78" s="361"/>
      <c r="T78" s="361"/>
      <c r="U78" s="31">
        <f t="shared" si="30"/>
        <v>0</v>
      </c>
    </row>
    <row r="79" spans="1:21">
      <c r="A79" s="219" t="s">
        <v>433</v>
      </c>
      <c r="B79" s="219" t="s">
        <v>420</v>
      </c>
      <c r="F79" s="361"/>
      <c r="G79" s="361"/>
      <c r="H79" s="361"/>
      <c r="I79" s="361"/>
      <c r="J79" s="361"/>
      <c r="K79" s="361"/>
      <c r="L79" s="362">
        <f t="shared" si="29"/>
        <v>0</v>
      </c>
      <c r="M79" s="36"/>
      <c r="N79" s="121"/>
      <c r="O79" s="361"/>
      <c r="P79" s="361"/>
      <c r="Q79" s="361"/>
      <c r="R79" s="361"/>
      <c r="S79" s="361"/>
      <c r="T79" s="361"/>
      <c r="U79" s="31">
        <f t="shared" si="30"/>
        <v>0</v>
      </c>
    </row>
    <row r="80" spans="1:21">
      <c r="A80" s="218" t="s">
        <v>433</v>
      </c>
      <c r="B80" s="379" t="s">
        <v>1</v>
      </c>
      <c r="F80" s="33">
        <f>SUM(F75:F79)</f>
        <v>0</v>
      </c>
      <c r="G80" s="33">
        <f t="shared" ref="G80:H80" si="31">SUM(G75:G79)</f>
        <v>0</v>
      </c>
      <c r="H80" s="33">
        <f t="shared" si="31"/>
        <v>0</v>
      </c>
      <c r="I80" s="33">
        <f>SUM(I75:I79)</f>
        <v>0</v>
      </c>
      <c r="J80" s="33">
        <f>SUM(J75:J79)</f>
        <v>0</v>
      </c>
      <c r="K80" s="33">
        <f>SUM(K75:K79)</f>
        <v>0</v>
      </c>
      <c r="L80" s="362">
        <f t="shared" si="29"/>
        <v>0</v>
      </c>
      <c r="M80" s="36"/>
      <c r="N80" s="121"/>
      <c r="O80" s="33">
        <f>SUM(O75:O79)</f>
        <v>0</v>
      </c>
      <c r="P80" s="33">
        <f t="shared" ref="P80:Q80" si="32">SUM(P75:P79)</f>
        <v>0</v>
      </c>
      <c r="Q80" s="33">
        <f t="shared" si="32"/>
        <v>0</v>
      </c>
      <c r="R80" s="33">
        <f>SUM(R75:R79)</f>
        <v>0</v>
      </c>
      <c r="S80" s="33">
        <f t="shared" ref="S80" si="33">SUM(S75:S79)</f>
        <v>0</v>
      </c>
      <c r="T80" s="33">
        <f>SUM(T75:T79)</f>
        <v>0</v>
      </c>
      <c r="U80" s="31">
        <f>SUM(P80:T80)</f>
        <v>0</v>
      </c>
    </row>
    <row r="81" spans="1:21">
      <c r="A81" s="219" t="s">
        <v>431</v>
      </c>
      <c r="B81" s="315" t="s">
        <v>417</v>
      </c>
      <c r="F81" s="361"/>
      <c r="G81" s="361"/>
      <c r="H81" s="361"/>
      <c r="I81" s="361"/>
      <c r="J81" s="361"/>
      <c r="K81" s="361"/>
      <c r="L81" s="362">
        <f t="shared" si="29"/>
        <v>0</v>
      </c>
      <c r="M81" s="36"/>
      <c r="N81" s="121"/>
      <c r="O81" s="361"/>
      <c r="P81" s="361"/>
      <c r="Q81" s="361"/>
      <c r="R81" s="361"/>
      <c r="S81" s="361"/>
      <c r="T81" s="361"/>
      <c r="U81" s="31">
        <f t="shared" si="30"/>
        <v>0</v>
      </c>
    </row>
    <row r="82" spans="1:21">
      <c r="A82" s="219" t="s">
        <v>431</v>
      </c>
      <c r="B82" s="315" t="s">
        <v>529</v>
      </c>
      <c r="F82" s="361"/>
      <c r="G82" s="361"/>
      <c r="H82" s="361"/>
      <c r="I82" s="361"/>
      <c r="J82" s="361"/>
      <c r="K82" s="361"/>
      <c r="L82" s="362">
        <f t="shared" si="29"/>
        <v>0</v>
      </c>
      <c r="M82" s="36"/>
      <c r="N82" s="121"/>
      <c r="O82" s="361"/>
      <c r="P82" s="361"/>
      <c r="Q82" s="361"/>
      <c r="R82" s="361"/>
      <c r="S82" s="361"/>
      <c r="T82" s="361"/>
      <c r="U82" s="31">
        <f t="shared" si="30"/>
        <v>0</v>
      </c>
    </row>
    <row r="83" spans="1:21">
      <c r="A83" s="219" t="s">
        <v>431</v>
      </c>
      <c r="B83" s="315" t="s">
        <v>418</v>
      </c>
      <c r="F83" s="361"/>
      <c r="G83" s="361"/>
      <c r="H83" s="361"/>
      <c r="I83" s="361"/>
      <c r="J83" s="361"/>
      <c r="K83" s="361"/>
      <c r="L83" s="362">
        <f t="shared" si="29"/>
        <v>0</v>
      </c>
      <c r="M83" s="36"/>
      <c r="N83" s="121"/>
      <c r="O83" s="361"/>
      <c r="P83" s="361"/>
      <c r="Q83" s="361"/>
      <c r="R83" s="361"/>
      <c r="S83" s="361"/>
      <c r="T83" s="361"/>
      <c r="U83" s="31">
        <f t="shared" si="30"/>
        <v>0</v>
      </c>
    </row>
    <row r="84" spans="1:21">
      <c r="A84" s="219" t="s">
        <v>431</v>
      </c>
      <c r="B84" s="219" t="s">
        <v>419</v>
      </c>
      <c r="F84" s="361"/>
      <c r="G84" s="361"/>
      <c r="H84" s="361"/>
      <c r="I84" s="361"/>
      <c r="J84" s="361"/>
      <c r="K84" s="361"/>
      <c r="L84" s="362">
        <f t="shared" si="29"/>
        <v>0</v>
      </c>
      <c r="M84" s="36"/>
      <c r="N84" s="121"/>
      <c r="O84" s="361"/>
      <c r="P84" s="361"/>
      <c r="Q84" s="361"/>
      <c r="R84" s="361"/>
      <c r="S84" s="361"/>
      <c r="T84" s="361"/>
      <c r="U84" s="31">
        <f>SUM(P84:T84)</f>
        <v>0</v>
      </c>
    </row>
    <row r="85" spans="1:21">
      <c r="A85" s="219" t="s">
        <v>431</v>
      </c>
      <c r="B85" s="219" t="s">
        <v>420</v>
      </c>
      <c r="F85" s="361"/>
      <c r="G85" s="361"/>
      <c r="H85" s="361"/>
      <c r="I85" s="361"/>
      <c r="J85" s="361"/>
      <c r="K85" s="361"/>
      <c r="L85" s="362">
        <f t="shared" si="29"/>
        <v>0</v>
      </c>
      <c r="M85" s="36"/>
      <c r="N85" s="121"/>
      <c r="O85" s="361"/>
      <c r="P85" s="361"/>
      <c r="Q85" s="361"/>
      <c r="R85" s="361"/>
      <c r="S85" s="361"/>
      <c r="T85" s="361"/>
      <c r="U85" s="31">
        <f t="shared" si="30"/>
        <v>0</v>
      </c>
    </row>
    <row r="86" spans="1:21">
      <c r="A86" s="218" t="s">
        <v>431</v>
      </c>
      <c r="B86" s="379" t="s">
        <v>1</v>
      </c>
      <c r="F86" s="33">
        <f>SUM(F81:F85)</f>
        <v>0</v>
      </c>
      <c r="G86" s="33">
        <f t="shared" ref="G86:H86" si="34">SUM(G81:G85)</f>
        <v>0</v>
      </c>
      <c r="H86" s="33">
        <f t="shared" si="34"/>
        <v>0</v>
      </c>
      <c r="I86" s="33">
        <f>SUM(I81:I85)</f>
        <v>0</v>
      </c>
      <c r="J86" s="33">
        <f>SUM(J81:J85)</f>
        <v>0</v>
      </c>
      <c r="K86" s="33">
        <f>SUM(K81:K85)</f>
        <v>0</v>
      </c>
      <c r="L86" s="362">
        <f t="shared" si="29"/>
        <v>0</v>
      </c>
      <c r="M86" s="36"/>
      <c r="N86" s="121"/>
      <c r="O86" s="33">
        <f>SUM(O81:O85)</f>
        <v>0</v>
      </c>
      <c r="P86" s="33">
        <f>SUM(P81:P85)</f>
        <v>0</v>
      </c>
      <c r="Q86" s="33">
        <f>SUM(Q81:Q85)</f>
        <v>0</v>
      </c>
      <c r="R86" s="33">
        <f t="shared" ref="R86" si="35">SUM(R81:R85)</f>
        <v>0</v>
      </c>
      <c r="S86" s="33">
        <f>SUM(S81:S85)</f>
        <v>0</v>
      </c>
      <c r="T86" s="33">
        <f>SUM(T81:T85)</f>
        <v>0</v>
      </c>
      <c r="U86" s="31">
        <f t="shared" si="30"/>
        <v>0</v>
      </c>
    </row>
    <row r="87" spans="1:21">
      <c r="A87" s="219" t="s">
        <v>434</v>
      </c>
      <c r="B87" s="315" t="s">
        <v>417</v>
      </c>
      <c r="F87" s="361"/>
      <c r="G87" s="361"/>
      <c r="H87" s="361"/>
      <c r="I87" s="361"/>
      <c r="J87" s="361"/>
      <c r="K87" s="361"/>
      <c r="L87" s="362">
        <f t="shared" si="29"/>
        <v>0</v>
      </c>
      <c r="M87" s="36"/>
      <c r="N87" s="121"/>
      <c r="O87" s="361"/>
      <c r="P87" s="361"/>
      <c r="Q87" s="361"/>
      <c r="R87" s="361"/>
      <c r="S87" s="361"/>
      <c r="T87" s="361"/>
      <c r="U87" s="31">
        <f t="shared" si="30"/>
        <v>0</v>
      </c>
    </row>
    <row r="88" spans="1:21">
      <c r="A88" s="219" t="s">
        <v>434</v>
      </c>
      <c r="B88" s="315" t="s">
        <v>529</v>
      </c>
      <c r="F88" s="361"/>
      <c r="G88" s="361"/>
      <c r="H88" s="361"/>
      <c r="I88" s="361"/>
      <c r="J88" s="361"/>
      <c r="K88" s="361"/>
      <c r="L88" s="362">
        <f t="shared" si="29"/>
        <v>0</v>
      </c>
      <c r="M88" s="36"/>
      <c r="N88" s="121"/>
      <c r="O88" s="361"/>
      <c r="P88" s="361"/>
      <c r="Q88" s="361"/>
      <c r="R88" s="361"/>
      <c r="S88" s="361"/>
      <c r="T88" s="361"/>
      <c r="U88" s="31">
        <f>SUM(P88:T88)</f>
        <v>0</v>
      </c>
    </row>
    <row r="89" spans="1:21">
      <c r="A89" s="219" t="s">
        <v>434</v>
      </c>
      <c r="B89" s="315" t="s">
        <v>418</v>
      </c>
      <c r="F89" s="361"/>
      <c r="G89" s="361"/>
      <c r="H89" s="361"/>
      <c r="I89" s="361"/>
      <c r="J89" s="361"/>
      <c r="K89" s="361"/>
      <c r="L89" s="362">
        <f t="shared" si="29"/>
        <v>0</v>
      </c>
      <c r="M89" s="36"/>
      <c r="N89" s="121"/>
      <c r="O89" s="361"/>
      <c r="P89" s="361"/>
      <c r="Q89" s="361"/>
      <c r="R89" s="361"/>
      <c r="S89" s="361"/>
      <c r="T89" s="361"/>
      <c r="U89" s="31">
        <f t="shared" si="30"/>
        <v>0</v>
      </c>
    </row>
    <row r="90" spans="1:21">
      <c r="A90" s="219" t="s">
        <v>434</v>
      </c>
      <c r="B90" s="219" t="s">
        <v>419</v>
      </c>
      <c r="F90" s="361"/>
      <c r="G90" s="361"/>
      <c r="H90" s="361"/>
      <c r="I90" s="361"/>
      <c r="J90" s="361"/>
      <c r="K90" s="361"/>
      <c r="L90" s="362">
        <f t="shared" si="29"/>
        <v>0</v>
      </c>
      <c r="M90" s="36"/>
      <c r="N90" s="121"/>
      <c r="O90" s="361"/>
      <c r="P90" s="361"/>
      <c r="Q90" s="361"/>
      <c r="R90" s="361"/>
      <c r="S90" s="361"/>
      <c r="T90" s="361"/>
      <c r="U90" s="31">
        <f t="shared" si="30"/>
        <v>0</v>
      </c>
    </row>
    <row r="91" spans="1:21">
      <c r="A91" s="219" t="s">
        <v>434</v>
      </c>
      <c r="B91" s="219" t="s">
        <v>420</v>
      </c>
      <c r="F91" s="361"/>
      <c r="G91" s="361"/>
      <c r="H91" s="361"/>
      <c r="I91" s="361"/>
      <c r="J91" s="361"/>
      <c r="K91" s="361"/>
      <c r="L91" s="362">
        <f t="shared" si="29"/>
        <v>0</v>
      </c>
      <c r="M91" s="36"/>
      <c r="N91" s="121"/>
      <c r="O91" s="361"/>
      <c r="P91" s="361"/>
      <c r="Q91" s="361"/>
      <c r="R91" s="361"/>
      <c r="S91" s="361"/>
      <c r="T91" s="361"/>
      <c r="U91" s="31">
        <f t="shared" si="30"/>
        <v>0</v>
      </c>
    </row>
    <row r="92" spans="1:21">
      <c r="A92" s="370" t="s">
        <v>434</v>
      </c>
      <c r="B92" s="127" t="s">
        <v>1</v>
      </c>
      <c r="F92" s="33">
        <f>SUM(F87:F91)</f>
        <v>0</v>
      </c>
      <c r="G92" s="33">
        <f t="shared" ref="G92:H92" si="36">SUM(G87:G91)</f>
        <v>0</v>
      </c>
      <c r="H92" s="33">
        <f t="shared" si="36"/>
        <v>0</v>
      </c>
      <c r="I92" s="33">
        <f>SUM(I87:I91)</f>
        <v>0</v>
      </c>
      <c r="J92" s="33">
        <f>SUM(J87:J91)</f>
        <v>0</v>
      </c>
      <c r="K92" s="33">
        <f>SUM(K87:K91)</f>
        <v>0</v>
      </c>
      <c r="L92" s="362">
        <f t="shared" si="29"/>
        <v>0</v>
      </c>
      <c r="M92" s="36"/>
      <c r="N92" s="121"/>
      <c r="O92" s="33">
        <f>SUM(O87:O91)</f>
        <v>0</v>
      </c>
      <c r="P92" s="33">
        <f t="shared" ref="P92:Q92" si="37">SUM(P87:P91)</f>
        <v>0</v>
      </c>
      <c r="Q92" s="33">
        <f t="shared" si="37"/>
        <v>0</v>
      </c>
      <c r="R92" s="33">
        <f>SUM(R87:R91)</f>
        <v>0</v>
      </c>
      <c r="S92" s="33">
        <f>SUM(S87:S91)</f>
        <v>0</v>
      </c>
      <c r="T92" s="33">
        <f>SUM(T87:T91)</f>
        <v>0</v>
      </c>
      <c r="U92" s="31">
        <f t="shared" si="30"/>
        <v>0</v>
      </c>
    </row>
    <row r="93" spans="1:21">
      <c r="A93" s="13" t="s">
        <v>432</v>
      </c>
      <c r="B93" s="380" t="s">
        <v>1</v>
      </c>
      <c r="F93" s="33">
        <f t="shared" ref="F93:K93" si="38">F80+F86+F92</f>
        <v>0</v>
      </c>
      <c r="G93" s="33">
        <f t="shared" si="38"/>
        <v>0</v>
      </c>
      <c r="H93" s="33">
        <f>H80+H86+H92</f>
        <v>0</v>
      </c>
      <c r="I93" s="33">
        <f t="shared" si="38"/>
        <v>0</v>
      </c>
      <c r="J93" s="33">
        <f>J80+J86+J92</f>
        <v>0</v>
      </c>
      <c r="K93" s="33">
        <f t="shared" si="38"/>
        <v>0</v>
      </c>
      <c r="L93" s="362">
        <f t="shared" si="29"/>
        <v>0</v>
      </c>
      <c r="M93" s="36"/>
      <c r="N93" s="121"/>
      <c r="O93" s="33">
        <f t="shared" ref="O93:T93" si="39">O80+O86+O92</f>
        <v>0</v>
      </c>
      <c r="P93" s="33">
        <f>P80+P86+P92</f>
        <v>0</v>
      </c>
      <c r="Q93" s="33">
        <f t="shared" si="39"/>
        <v>0</v>
      </c>
      <c r="R93" s="33">
        <f t="shared" si="39"/>
        <v>0</v>
      </c>
      <c r="S93" s="33">
        <f t="shared" si="39"/>
        <v>0</v>
      </c>
      <c r="T93" s="33">
        <f t="shared" si="39"/>
        <v>0</v>
      </c>
      <c r="U93" s="31">
        <f t="shared" si="30"/>
        <v>0</v>
      </c>
    </row>
    <row r="94" spans="1:21">
      <c r="A94" s="14"/>
      <c r="N94" s="121"/>
    </row>
    <row r="95" spans="1:21">
      <c r="A95" s="13" t="s">
        <v>606</v>
      </c>
      <c r="F95" s="377"/>
      <c r="G95" s="377"/>
      <c r="H95" s="377"/>
      <c r="I95" s="377"/>
      <c r="J95" s="377"/>
      <c r="K95" s="377"/>
      <c r="L95" s="378"/>
      <c r="M95" s="36"/>
      <c r="N95" s="121"/>
      <c r="O95" s="116"/>
      <c r="P95" s="116"/>
      <c r="Q95" s="116"/>
      <c r="R95" s="116"/>
      <c r="S95" s="116"/>
      <c r="T95" s="116"/>
      <c r="U95" s="114"/>
    </row>
    <row r="96" spans="1:21">
      <c r="A96" s="219" t="s">
        <v>605</v>
      </c>
      <c r="B96" s="315" t="s">
        <v>417</v>
      </c>
      <c r="F96" s="361"/>
      <c r="G96" s="361"/>
      <c r="H96" s="361"/>
      <c r="I96" s="361"/>
      <c r="J96" s="361"/>
      <c r="K96" s="361"/>
      <c r="L96" s="362">
        <f t="shared" ref="L96:L107" si="40">SUM(G96:K96)</f>
        <v>0</v>
      </c>
      <c r="N96" s="121"/>
      <c r="O96" s="368"/>
      <c r="P96" s="368"/>
      <c r="Q96" s="368"/>
      <c r="R96" s="368"/>
      <c r="S96" s="368"/>
      <c r="T96" s="368"/>
      <c r="U96" s="368"/>
    </row>
    <row r="97" spans="1:21">
      <c r="A97" s="219" t="s">
        <v>605</v>
      </c>
      <c r="B97" s="315" t="s">
        <v>529</v>
      </c>
      <c r="F97" s="361"/>
      <c r="G97" s="361"/>
      <c r="H97" s="361"/>
      <c r="I97" s="361"/>
      <c r="J97" s="361"/>
      <c r="K97" s="361"/>
      <c r="L97" s="362">
        <f t="shared" si="40"/>
        <v>0</v>
      </c>
      <c r="N97" s="121"/>
      <c r="O97" s="368"/>
      <c r="P97" s="368"/>
      <c r="Q97" s="368"/>
      <c r="R97" s="368"/>
      <c r="S97" s="368"/>
      <c r="T97" s="368"/>
      <c r="U97" s="368"/>
    </row>
    <row r="98" spans="1:21">
      <c r="A98" s="219" t="s">
        <v>605</v>
      </c>
      <c r="B98" s="315" t="s">
        <v>418</v>
      </c>
      <c r="F98" s="361"/>
      <c r="G98" s="361"/>
      <c r="H98" s="361"/>
      <c r="I98" s="361"/>
      <c r="J98" s="361"/>
      <c r="K98" s="361"/>
      <c r="L98" s="362">
        <f>SUM(G98:K98)</f>
        <v>0</v>
      </c>
      <c r="N98" s="121"/>
      <c r="O98" s="368"/>
      <c r="P98" s="368"/>
      <c r="Q98" s="368"/>
      <c r="R98" s="368"/>
      <c r="S98" s="368"/>
      <c r="T98" s="368"/>
      <c r="U98" s="368"/>
    </row>
    <row r="99" spans="1:21">
      <c r="A99" s="219" t="s">
        <v>605</v>
      </c>
      <c r="B99" s="219" t="s">
        <v>419</v>
      </c>
      <c r="F99" s="361"/>
      <c r="G99" s="361"/>
      <c r="H99" s="361"/>
      <c r="I99" s="361"/>
      <c r="J99" s="361"/>
      <c r="K99" s="361"/>
      <c r="L99" s="362">
        <f t="shared" si="40"/>
        <v>0</v>
      </c>
      <c r="N99" s="121"/>
      <c r="O99" s="368"/>
      <c r="P99" s="368"/>
      <c r="Q99" s="368"/>
      <c r="R99" s="368"/>
      <c r="S99" s="368"/>
      <c r="T99" s="368"/>
      <c r="U99" s="368"/>
    </row>
    <row r="100" spans="1:21">
      <c r="A100" s="219" t="s">
        <v>605</v>
      </c>
      <c r="B100" s="219" t="s">
        <v>420</v>
      </c>
      <c r="F100" s="361"/>
      <c r="G100" s="361"/>
      <c r="H100" s="361"/>
      <c r="I100" s="361"/>
      <c r="J100" s="361"/>
      <c r="K100" s="361"/>
      <c r="L100" s="362">
        <f t="shared" si="40"/>
        <v>0</v>
      </c>
      <c r="N100" s="121"/>
      <c r="O100" s="368"/>
      <c r="P100" s="368"/>
      <c r="Q100" s="368"/>
      <c r="R100" s="368"/>
      <c r="S100" s="368"/>
      <c r="T100" s="368"/>
      <c r="U100" s="368"/>
    </row>
    <row r="101" spans="1:21">
      <c r="A101" s="218" t="s">
        <v>605</v>
      </c>
      <c r="B101" s="380" t="s">
        <v>1</v>
      </c>
      <c r="F101" s="33">
        <f>SUM(F96:F100)</f>
        <v>0</v>
      </c>
      <c r="G101" s="33">
        <f>SUM(G96:G100)</f>
        <v>0</v>
      </c>
      <c r="H101" s="33">
        <f t="shared" ref="H101:I101" si="41">SUM(H96:H100)</f>
        <v>0</v>
      </c>
      <c r="I101" s="33">
        <f t="shared" si="41"/>
        <v>0</v>
      </c>
      <c r="J101" s="33">
        <f>SUM(J96:J100)</f>
        <v>0</v>
      </c>
      <c r="K101" s="33">
        <f>SUM(K96:K100)</f>
        <v>0</v>
      </c>
      <c r="L101" s="362">
        <f t="shared" si="40"/>
        <v>0</v>
      </c>
      <c r="N101" s="121"/>
      <c r="O101" s="368"/>
      <c r="P101" s="368"/>
      <c r="Q101" s="368"/>
      <c r="R101" s="368"/>
      <c r="S101" s="368"/>
      <c r="T101" s="368"/>
      <c r="U101" s="368"/>
    </row>
    <row r="102" spans="1:21">
      <c r="A102" s="219" t="s">
        <v>607</v>
      </c>
      <c r="B102" s="315" t="s">
        <v>417</v>
      </c>
      <c r="F102" s="361"/>
      <c r="G102" s="361"/>
      <c r="H102" s="361"/>
      <c r="I102" s="361"/>
      <c r="J102" s="361"/>
      <c r="K102" s="361"/>
      <c r="L102" s="362">
        <f t="shared" si="40"/>
        <v>0</v>
      </c>
      <c r="N102" s="121"/>
      <c r="O102" s="368"/>
      <c r="P102" s="368"/>
      <c r="Q102" s="368"/>
      <c r="R102" s="368"/>
      <c r="S102" s="368"/>
      <c r="T102" s="368"/>
      <c r="U102" s="368"/>
    </row>
    <row r="103" spans="1:21">
      <c r="A103" s="219" t="s">
        <v>607</v>
      </c>
      <c r="B103" s="315" t="s">
        <v>529</v>
      </c>
      <c r="F103" s="361"/>
      <c r="G103" s="361"/>
      <c r="H103" s="361"/>
      <c r="I103" s="361"/>
      <c r="J103" s="361"/>
      <c r="K103" s="361"/>
      <c r="L103" s="362">
        <f t="shared" si="40"/>
        <v>0</v>
      </c>
      <c r="N103" s="121"/>
      <c r="O103" s="368"/>
      <c r="P103" s="368"/>
      <c r="Q103" s="368"/>
      <c r="R103" s="368"/>
      <c r="S103" s="368"/>
      <c r="T103" s="368"/>
      <c r="U103" s="368"/>
    </row>
    <row r="104" spans="1:21">
      <c r="A104" s="219" t="s">
        <v>607</v>
      </c>
      <c r="B104" s="315" t="s">
        <v>418</v>
      </c>
      <c r="F104" s="361"/>
      <c r="G104" s="361"/>
      <c r="H104" s="361"/>
      <c r="I104" s="361"/>
      <c r="J104" s="361"/>
      <c r="K104" s="361"/>
      <c r="L104" s="362">
        <f>SUM(G104:K104)</f>
        <v>0</v>
      </c>
      <c r="N104" s="121"/>
      <c r="O104" s="368"/>
      <c r="P104" s="368"/>
      <c r="Q104" s="368"/>
      <c r="R104" s="368"/>
      <c r="S104" s="368"/>
      <c r="T104" s="368"/>
      <c r="U104" s="368"/>
    </row>
    <row r="105" spans="1:21">
      <c r="A105" s="219" t="s">
        <v>607</v>
      </c>
      <c r="B105" s="219" t="s">
        <v>419</v>
      </c>
      <c r="F105" s="361"/>
      <c r="G105" s="361"/>
      <c r="H105" s="361"/>
      <c r="I105" s="361"/>
      <c r="J105" s="361"/>
      <c r="K105" s="361"/>
      <c r="L105" s="362">
        <f t="shared" si="40"/>
        <v>0</v>
      </c>
      <c r="N105" s="121"/>
      <c r="O105" s="368"/>
      <c r="P105" s="368"/>
      <c r="Q105" s="368"/>
      <c r="R105" s="368"/>
      <c r="S105" s="368"/>
      <c r="T105" s="368"/>
      <c r="U105" s="368"/>
    </row>
    <row r="106" spans="1:21">
      <c r="A106" s="219" t="s">
        <v>607</v>
      </c>
      <c r="B106" s="219" t="s">
        <v>420</v>
      </c>
      <c r="F106" s="361"/>
      <c r="G106" s="361"/>
      <c r="H106" s="361"/>
      <c r="I106" s="361"/>
      <c r="J106" s="361"/>
      <c r="K106" s="361"/>
      <c r="L106" s="362">
        <f t="shared" si="40"/>
        <v>0</v>
      </c>
      <c r="N106" s="121"/>
      <c r="O106" s="368"/>
      <c r="P106" s="368"/>
      <c r="Q106" s="368"/>
      <c r="R106" s="368"/>
      <c r="S106" s="368"/>
      <c r="T106" s="368"/>
      <c r="U106" s="368"/>
    </row>
    <row r="107" spans="1:21">
      <c r="A107" s="218" t="s">
        <v>607</v>
      </c>
      <c r="B107" s="380" t="s">
        <v>1</v>
      </c>
      <c r="F107" s="33">
        <f>SUM(F102:F106)</f>
        <v>0</v>
      </c>
      <c r="G107" s="33">
        <f t="shared" ref="G107:I107" si="42">SUM(G102:G106)</f>
        <v>0</v>
      </c>
      <c r="H107" s="33">
        <f t="shared" si="42"/>
        <v>0</v>
      </c>
      <c r="I107" s="33">
        <f t="shared" si="42"/>
        <v>0</v>
      </c>
      <c r="J107" s="33">
        <f>SUM(J102:J106)</f>
        <v>0</v>
      </c>
      <c r="K107" s="33">
        <f>SUM(K102:K106)</f>
        <v>0</v>
      </c>
      <c r="L107" s="362">
        <f t="shared" si="40"/>
        <v>0</v>
      </c>
      <c r="N107" s="121"/>
      <c r="O107" s="368"/>
      <c r="P107" s="368"/>
      <c r="Q107" s="368"/>
      <c r="R107" s="368"/>
      <c r="S107" s="368"/>
      <c r="T107" s="368"/>
      <c r="U107" s="368"/>
    </row>
    <row r="108" spans="1:21">
      <c r="N108" s="121"/>
    </row>
    <row r="109" spans="1:21">
      <c r="A109" s="13" t="s">
        <v>435</v>
      </c>
      <c r="B109" s="124"/>
      <c r="M109" s="36"/>
      <c r="N109" s="121"/>
      <c r="O109" s="161"/>
      <c r="P109" s="161"/>
      <c r="Q109" s="161"/>
      <c r="R109" s="161"/>
      <c r="S109" s="161"/>
      <c r="T109" s="161"/>
      <c r="U109" s="161"/>
    </row>
    <row r="110" spans="1:21">
      <c r="A110" s="381" t="s">
        <v>436</v>
      </c>
      <c r="B110" s="315" t="s">
        <v>476</v>
      </c>
      <c r="F110" s="368"/>
      <c r="G110" s="368"/>
      <c r="H110" s="368"/>
      <c r="I110" s="368"/>
      <c r="J110" s="368"/>
      <c r="K110" s="368"/>
      <c r="L110" s="368"/>
      <c r="M110" s="36"/>
      <c r="N110" s="121"/>
      <c r="O110" s="382">
        <f>O7+O13+O23+O28+O33+O41+O42+O50+O51+O56+O61+O66+O67+O75+O81+O87</f>
        <v>0</v>
      </c>
      <c r="P110" s="382">
        <f>P7+P13+P23+P28+P33+P41+P42+P50+P51+P56+P61+P66+P67+P75+P81+P87</f>
        <v>0</v>
      </c>
      <c r="Q110" s="382">
        <f t="shared" ref="Q110:T110" si="43">Q7+Q13+Q23+Q28+Q33+Q41+Q42+Q50+Q51+Q56+Q61+Q66+Q67+Q75+Q81+Q87</f>
        <v>0</v>
      </c>
      <c r="R110" s="382">
        <f t="shared" si="43"/>
        <v>0</v>
      </c>
      <c r="S110" s="382">
        <f t="shared" si="43"/>
        <v>0</v>
      </c>
      <c r="T110" s="382">
        <f t="shared" si="43"/>
        <v>0</v>
      </c>
      <c r="U110" s="31">
        <f>SUM(P110:T110)</f>
        <v>0</v>
      </c>
    </row>
    <row r="111" spans="1:21">
      <c r="A111" s="381" t="s">
        <v>436</v>
      </c>
      <c r="B111" s="315" t="s">
        <v>418</v>
      </c>
      <c r="F111" s="368"/>
      <c r="G111" s="368"/>
      <c r="H111" s="368"/>
      <c r="I111" s="368"/>
      <c r="J111" s="368"/>
      <c r="K111" s="368"/>
      <c r="L111" s="368"/>
      <c r="M111" s="36"/>
      <c r="N111" s="121"/>
      <c r="O111" s="382">
        <f t="shared" ref="O111:P113" si="44">O8+O14+O24+O29+O34+O43+O77+O83+O89+O52+O57+O62+O68</f>
        <v>0</v>
      </c>
      <c r="P111" s="382">
        <f t="shared" si="44"/>
        <v>0</v>
      </c>
      <c r="Q111" s="382">
        <f t="shared" ref="Q111:T111" si="45">Q8+Q14+Q24+Q29+Q34+Q43+Q77+Q83+Q89+Q52+Q57+Q62+Q68</f>
        <v>0</v>
      </c>
      <c r="R111" s="382">
        <f t="shared" si="45"/>
        <v>0</v>
      </c>
      <c r="S111" s="382">
        <f t="shared" si="45"/>
        <v>0</v>
      </c>
      <c r="T111" s="382">
        <f t="shared" si="45"/>
        <v>0</v>
      </c>
      <c r="U111" s="31">
        <f t="shared" ref="U111" si="46">SUM(P111:T111)</f>
        <v>0</v>
      </c>
    </row>
    <row r="112" spans="1:21">
      <c r="A112" s="381" t="s">
        <v>436</v>
      </c>
      <c r="B112" s="219" t="s">
        <v>419</v>
      </c>
      <c r="F112" s="368"/>
      <c r="G112" s="368"/>
      <c r="H112" s="368"/>
      <c r="I112" s="368"/>
      <c r="J112" s="368"/>
      <c r="K112" s="368"/>
      <c r="L112" s="368"/>
      <c r="M112" s="36"/>
      <c r="N112" s="121"/>
      <c r="O112" s="382">
        <f t="shared" si="44"/>
        <v>0</v>
      </c>
      <c r="P112" s="382">
        <f t="shared" si="44"/>
        <v>0</v>
      </c>
      <c r="Q112" s="382">
        <f t="shared" ref="Q112:T112" si="47">Q9+Q15+Q25+Q30+Q35+Q44+Q78+Q84+Q90+Q53+Q58+Q63+Q69</f>
        <v>0</v>
      </c>
      <c r="R112" s="382">
        <f t="shared" si="47"/>
        <v>0</v>
      </c>
      <c r="S112" s="382">
        <f t="shared" si="47"/>
        <v>0</v>
      </c>
      <c r="T112" s="382">
        <f t="shared" si="47"/>
        <v>0</v>
      </c>
      <c r="U112" s="31">
        <f>SUM(P112:T112)</f>
        <v>0</v>
      </c>
    </row>
    <row r="113" spans="1:21">
      <c r="A113" s="381" t="s">
        <v>436</v>
      </c>
      <c r="B113" s="219" t="s">
        <v>420</v>
      </c>
      <c r="F113" s="368"/>
      <c r="G113" s="368"/>
      <c r="H113" s="368"/>
      <c r="I113" s="368"/>
      <c r="J113" s="368"/>
      <c r="K113" s="368"/>
      <c r="L113" s="368"/>
      <c r="M113" s="36"/>
      <c r="N113" s="121"/>
      <c r="O113" s="382">
        <f t="shared" si="44"/>
        <v>0</v>
      </c>
      <c r="P113" s="382">
        <f t="shared" si="44"/>
        <v>0</v>
      </c>
      <c r="Q113" s="382">
        <f t="shared" ref="Q113:T113" si="48">Q10+Q16+Q26+Q31+Q36+Q45+Q79+Q85+Q91+Q54+Q59+Q64+Q70</f>
        <v>0</v>
      </c>
      <c r="R113" s="382">
        <f t="shared" si="48"/>
        <v>0</v>
      </c>
      <c r="S113" s="382">
        <f t="shared" si="48"/>
        <v>0</v>
      </c>
      <c r="T113" s="382">
        <f t="shared" si="48"/>
        <v>0</v>
      </c>
      <c r="U113" s="31">
        <f>SUM(P113:T113)</f>
        <v>0</v>
      </c>
    </row>
    <row r="114" spans="1:21">
      <c r="A114" s="370" t="s">
        <v>436</v>
      </c>
      <c r="B114" s="127" t="s">
        <v>1</v>
      </c>
      <c r="F114" s="368"/>
      <c r="G114" s="368"/>
      <c r="H114" s="368"/>
      <c r="I114" s="368"/>
      <c r="J114" s="368"/>
      <c r="K114" s="368"/>
      <c r="L114" s="368"/>
      <c r="M114" s="36"/>
      <c r="N114" s="121"/>
      <c r="O114" s="33">
        <f t="shared" ref="O114:T114" si="49">SUM(O110:O113)</f>
        <v>0</v>
      </c>
      <c r="P114" s="33">
        <f>SUM(P110:P113)</f>
        <v>0</v>
      </c>
      <c r="Q114" s="33">
        <f>SUM(Q110:Q113)</f>
        <v>0</v>
      </c>
      <c r="R114" s="33">
        <f t="shared" si="49"/>
        <v>0</v>
      </c>
      <c r="S114" s="33">
        <f t="shared" si="49"/>
        <v>0</v>
      </c>
      <c r="T114" s="33">
        <f t="shared" si="49"/>
        <v>0</v>
      </c>
      <c r="U114" s="31">
        <f>SUM(P114:T114)</f>
        <v>0</v>
      </c>
    </row>
    <row r="115" spans="1:21">
      <c r="A115" s="383"/>
      <c r="B115" s="115"/>
      <c r="N115" s="121"/>
    </row>
    <row r="116" spans="1:21">
      <c r="A116" s="13" t="s">
        <v>437</v>
      </c>
      <c r="B116" s="124"/>
      <c r="M116" s="36"/>
      <c r="N116" s="121"/>
      <c r="O116" s="161"/>
      <c r="P116" s="161"/>
      <c r="Q116" s="161"/>
      <c r="R116" s="161"/>
      <c r="S116" s="161"/>
      <c r="T116" s="161"/>
      <c r="U116" s="161"/>
    </row>
    <row r="117" spans="1:21">
      <c r="A117" s="219" t="s">
        <v>438</v>
      </c>
      <c r="B117" s="315" t="s">
        <v>417</v>
      </c>
      <c r="F117" s="368"/>
      <c r="G117" s="368"/>
      <c r="H117" s="368"/>
      <c r="I117" s="368"/>
      <c r="J117" s="368"/>
      <c r="K117" s="368"/>
      <c r="L117" s="368"/>
      <c r="M117" s="36"/>
      <c r="N117" s="121"/>
      <c r="O117" s="361"/>
      <c r="P117" s="361"/>
      <c r="Q117" s="361"/>
      <c r="R117" s="361"/>
      <c r="S117" s="361"/>
      <c r="T117" s="361"/>
      <c r="U117" s="31">
        <f t="shared" ref="U117:U141" si="50">SUM(P117:T117)</f>
        <v>0</v>
      </c>
    </row>
    <row r="118" spans="1:21">
      <c r="A118" s="219" t="s">
        <v>438</v>
      </c>
      <c r="B118" s="315" t="s">
        <v>529</v>
      </c>
      <c r="F118" s="368"/>
      <c r="G118" s="368"/>
      <c r="H118" s="368"/>
      <c r="I118" s="368"/>
      <c r="J118" s="368"/>
      <c r="K118" s="368"/>
      <c r="L118" s="368"/>
      <c r="M118" s="36"/>
      <c r="N118" s="121"/>
      <c r="O118" s="361"/>
      <c r="P118" s="361"/>
      <c r="Q118" s="361"/>
      <c r="R118" s="361"/>
      <c r="S118" s="361"/>
      <c r="T118" s="361"/>
      <c r="U118" s="31">
        <f t="shared" si="50"/>
        <v>0</v>
      </c>
    </row>
    <row r="119" spans="1:21">
      <c r="A119" s="219" t="s">
        <v>438</v>
      </c>
      <c r="B119" s="315" t="s">
        <v>418</v>
      </c>
      <c r="F119" s="368"/>
      <c r="G119" s="368"/>
      <c r="H119" s="368"/>
      <c r="I119" s="368"/>
      <c r="J119" s="368"/>
      <c r="K119" s="368"/>
      <c r="L119" s="368"/>
      <c r="M119" s="36"/>
      <c r="N119" s="121"/>
      <c r="O119" s="361"/>
      <c r="P119" s="361"/>
      <c r="Q119" s="361"/>
      <c r="R119" s="361"/>
      <c r="S119" s="361"/>
      <c r="T119" s="361"/>
      <c r="U119" s="31">
        <f t="shared" si="50"/>
        <v>0</v>
      </c>
    </row>
    <row r="120" spans="1:21">
      <c r="A120" s="219" t="s">
        <v>438</v>
      </c>
      <c r="B120" s="219" t="s">
        <v>419</v>
      </c>
      <c r="F120" s="368"/>
      <c r="G120" s="368"/>
      <c r="H120" s="368"/>
      <c r="I120" s="368"/>
      <c r="J120" s="368"/>
      <c r="K120" s="368"/>
      <c r="L120" s="368"/>
      <c r="M120" s="36"/>
      <c r="N120" s="121"/>
      <c r="O120" s="361"/>
      <c r="P120" s="361"/>
      <c r="Q120" s="361"/>
      <c r="R120" s="361"/>
      <c r="S120" s="361"/>
      <c r="T120" s="361"/>
      <c r="U120" s="31">
        <f>SUM(P120:T120)</f>
        <v>0</v>
      </c>
    </row>
    <row r="121" spans="1:21">
      <c r="A121" s="219" t="s">
        <v>438</v>
      </c>
      <c r="B121" s="219" t="s">
        <v>420</v>
      </c>
      <c r="F121" s="368"/>
      <c r="G121" s="368"/>
      <c r="H121" s="368"/>
      <c r="I121" s="368"/>
      <c r="J121" s="368"/>
      <c r="K121" s="368"/>
      <c r="L121" s="368"/>
      <c r="M121" s="36"/>
      <c r="N121" s="121"/>
      <c r="O121" s="361"/>
      <c r="P121" s="361"/>
      <c r="Q121" s="361"/>
      <c r="R121" s="361"/>
      <c r="S121" s="361"/>
      <c r="T121" s="361"/>
      <c r="U121" s="31">
        <f t="shared" si="50"/>
        <v>0</v>
      </c>
    </row>
    <row r="122" spans="1:21">
      <c r="A122" s="384" t="s">
        <v>438</v>
      </c>
      <c r="B122" s="380" t="s">
        <v>1</v>
      </c>
      <c r="F122" s="368"/>
      <c r="G122" s="368"/>
      <c r="H122" s="368"/>
      <c r="I122" s="368"/>
      <c r="J122" s="368"/>
      <c r="K122" s="368"/>
      <c r="L122" s="368"/>
      <c r="M122" s="36"/>
      <c r="N122" s="121"/>
      <c r="O122" s="33">
        <f>SUM(O117:O121)</f>
        <v>0</v>
      </c>
      <c r="P122" s="33">
        <f>SUM(P117:P121)</f>
        <v>0</v>
      </c>
      <c r="Q122" s="33">
        <f t="shared" ref="Q122:S122" si="51">SUM(Q117:Q121)</f>
        <v>0</v>
      </c>
      <c r="R122" s="33">
        <f t="shared" si="51"/>
        <v>0</v>
      </c>
      <c r="S122" s="33">
        <f t="shared" si="51"/>
        <v>0</v>
      </c>
      <c r="T122" s="33">
        <f>SUM(T117:T121)</f>
        <v>0</v>
      </c>
      <c r="U122" s="31">
        <f t="shared" si="50"/>
        <v>0</v>
      </c>
    </row>
    <row r="123" spans="1:21">
      <c r="A123" s="219" t="s">
        <v>439</v>
      </c>
      <c r="B123" s="315" t="s">
        <v>417</v>
      </c>
      <c r="F123" s="368"/>
      <c r="G123" s="368"/>
      <c r="H123" s="368"/>
      <c r="I123" s="368"/>
      <c r="J123" s="368"/>
      <c r="K123" s="368"/>
      <c r="L123" s="368"/>
      <c r="M123" s="36"/>
      <c r="N123" s="121"/>
      <c r="O123" s="361"/>
      <c r="P123" s="361"/>
      <c r="Q123" s="361"/>
      <c r="R123" s="361"/>
      <c r="S123" s="361"/>
      <c r="T123" s="361"/>
      <c r="U123" s="31">
        <f t="shared" si="50"/>
        <v>0</v>
      </c>
    </row>
    <row r="124" spans="1:21">
      <c r="A124" s="219" t="s">
        <v>439</v>
      </c>
      <c r="B124" s="315" t="s">
        <v>529</v>
      </c>
      <c r="F124" s="368"/>
      <c r="G124" s="368"/>
      <c r="H124" s="368"/>
      <c r="I124" s="368"/>
      <c r="J124" s="368"/>
      <c r="K124" s="368"/>
      <c r="L124" s="368"/>
      <c r="M124" s="36"/>
      <c r="N124" s="121"/>
      <c r="O124" s="361"/>
      <c r="P124" s="361"/>
      <c r="Q124" s="361"/>
      <c r="R124" s="361"/>
      <c r="S124" s="361"/>
      <c r="T124" s="361"/>
      <c r="U124" s="31">
        <f t="shared" si="50"/>
        <v>0</v>
      </c>
    </row>
    <row r="125" spans="1:21">
      <c r="A125" s="219" t="s">
        <v>439</v>
      </c>
      <c r="B125" s="315" t="s">
        <v>418</v>
      </c>
      <c r="F125" s="368"/>
      <c r="G125" s="368"/>
      <c r="H125" s="368"/>
      <c r="I125" s="368"/>
      <c r="J125" s="368"/>
      <c r="K125" s="368"/>
      <c r="L125" s="368"/>
      <c r="M125" s="36"/>
      <c r="N125" s="121"/>
      <c r="O125" s="361"/>
      <c r="P125" s="361"/>
      <c r="Q125" s="361"/>
      <c r="R125" s="361"/>
      <c r="S125" s="361"/>
      <c r="T125" s="361"/>
      <c r="U125" s="31">
        <f t="shared" si="50"/>
        <v>0</v>
      </c>
    </row>
    <row r="126" spans="1:21">
      <c r="A126" s="219" t="s">
        <v>439</v>
      </c>
      <c r="B126" s="219" t="s">
        <v>419</v>
      </c>
      <c r="F126" s="368"/>
      <c r="G126" s="368"/>
      <c r="H126" s="368"/>
      <c r="I126" s="368"/>
      <c r="J126" s="368"/>
      <c r="K126" s="368"/>
      <c r="L126" s="368"/>
      <c r="M126" s="36"/>
      <c r="N126" s="121"/>
      <c r="O126" s="361"/>
      <c r="P126" s="361"/>
      <c r="Q126" s="361"/>
      <c r="R126" s="361"/>
      <c r="S126" s="361"/>
      <c r="T126" s="361"/>
      <c r="U126" s="31">
        <f t="shared" si="50"/>
        <v>0</v>
      </c>
    </row>
    <row r="127" spans="1:21">
      <c r="A127" s="219" t="s">
        <v>439</v>
      </c>
      <c r="B127" s="219" t="s">
        <v>420</v>
      </c>
      <c r="F127" s="368"/>
      <c r="G127" s="368"/>
      <c r="H127" s="368"/>
      <c r="I127" s="368"/>
      <c r="J127" s="368"/>
      <c r="K127" s="368"/>
      <c r="L127" s="368"/>
      <c r="M127" s="36"/>
      <c r="N127" s="121"/>
      <c r="O127" s="361"/>
      <c r="P127" s="361"/>
      <c r="Q127" s="361"/>
      <c r="R127" s="361"/>
      <c r="S127" s="361"/>
      <c r="T127" s="361"/>
      <c r="U127" s="31">
        <f t="shared" si="50"/>
        <v>0</v>
      </c>
    </row>
    <row r="128" spans="1:21">
      <c r="A128" s="384" t="s">
        <v>440</v>
      </c>
      <c r="B128" s="380" t="s">
        <v>1</v>
      </c>
      <c r="F128" s="368"/>
      <c r="G128" s="368"/>
      <c r="H128" s="368"/>
      <c r="I128" s="368"/>
      <c r="J128" s="368"/>
      <c r="K128" s="368"/>
      <c r="L128" s="368"/>
      <c r="M128" s="36"/>
      <c r="N128" s="121"/>
      <c r="O128" s="33">
        <f>SUM(O123:O127)</f>
        <v>0</v>
      </c>
      <c r="P128" s="33">
        <f t="shared" ref="P128:S128" si="52">SUM(P123:P127)</f>
        <v>0</v>
      </c>
      <c r="Q128" s="33">
        <f>SUM(Q123:Q127)</f>
        <v>0</v>
      </c>
      <c r="R128" s="33">
        <f t="shared" si="52"/>
        <v>0</v>
      </c>
      <c r="S128" s="33">
        <f t="shared" si="52"/>
        <v>0</v>
      </c>
      <c r="T128" s="33">
        <f>SUM(T123:T127)</f>
        <v>0</v>
      </c>
      <c r="U128" s="31">
        <f t="shared" si="50"/>
        <v>0</v>
      </c>
    </row>
    <row r="129" spans="1:21">
      <c r="A129" s="219" t="s">
        <v>441</v>
      </c>
      <c r="B129" s="315" t="s">
        <v>417</v>
      </c>
      <c r="F129" s="368"/>
      <c r="G129" s="368"/>
      <c r="H129" s="368"/>
      <c r="I129" s="368"/>
      <c r="J129" s="368"/>
      <c r="K129" s="368"/>
      <c r="L129" s="368"/>
      <c r="M129" s="36"/>
      <c r="N129" s="121"/>
      <c r="O129" s="361"/>
      <c r="P129" s="361"/>
      <c r="Q129" s="361"/>
      <c r="R129" s="361"/>
      <c r="S129" s="361"/>
      <c r="T129" s="361"/>
      <c r="U129" s="31">
        <f t="shared" si="50"/>
        <v>0</v>
      </c>
    </row>
    <row r="130" spans="1:21">
      <c r="A130" s="219" t="s">
        <v>441</v>
      </c>
      <c r="B130" s="315" t="s">
        <v>529</v>
      </c>
      <c r="F130" s="368"/>
      <c r="G130" s="368"/>
      <c r="H130" s="368"/>
      <c r="I130" s="368"/>
      <c r="J130" s="368"/>
      <c r="K130" s="368"/>
      <c r="L130" s="368"/>
      <c r="M130" s="36"/>
      <c r="N130" s="121"/>
      <c r="O130" s="361"/>
      <c r="P130" s="361"/>
      <c r="Q130" s="361"/>
      <c r="R130" s="361"/>
      <c r="S130" s="361"/>
      <c r="T130" s="361"/>
      <c r="U130" s="31">
        <f t="shared" si="50"/>
        <v>0</v>
      </c>
    </row>
    <row r="131" spans="1:21">
      <c r="A131" s="219" t="s">
        <v>441</v>
      </c>
      <c r="B131" s="315" t="s">
        <v>418</v>
      </c>
      <c r="F131" s="368"/>
      <c r="G131" s="368"/>
      <c r="H131" s="368"/>
      <c r="I131" s="368"/>
      <c r="J131" s="368"/>
      <c r="K131" s="368"/>
      <c r="L131" s="368"/>
      <c r="M131" s="36"/>
      <c r="N131" s="121"/>
      <c r="O131" s="361"/>
      <c r="P131" s="361"/>
      <c r="Q131" s="361"/>
      <c r="R131" s="361"/>
      <c r="S131" s="361"/>
      <c r="T131" s="361"/>
      <c r="U131" s="31">
        <f t="shared" si="50"/>
        <v>0</v>
      </c>
    </row>
    <row r="132" spans="1:21">
      <c r="A132" s="219" t="s">
        <v>441</v>
      </c>
      <c r="B132" s="219" t="s">
        <v>419</v>
      </c>
      <c r="F132" s="368"/>
      <c r="G132" s="368"/>
      <c r="H132" s="368"/>
      <c r="I132" s="368"/>
      <c r="J132" s="368"/>
      <c r="K132" s="368"/>
      <c r="L132" s="368"/>
      <c r="M132" s="36"/>
      <c r="N132" s="121"/>
      <c r="O132" s="361"/>
      <c r="P132" s="361"/>
      <c r="Q132" s="361"/>
      <c r="R132" s="361"/>
      <c r="S132" s="361"/>
      <c r="T132" s="361"/>
      <c r="U132" s="31">
        <f>SUM(P132:T132)</f>
        <v>0</v>
      </c>
    </row>
    <row r="133" spans="1:21">
      <c r="A133" s="219" t="s">
        <v>441</v>
      </c>
      <c r="B133" s="219" t="s">
        <v>420</v>
      </c>
      <c r="F133" s="368"/>
      <c r="G133" s="368"/>
      <c r="H133" s="368"/>
      <c r="I133" s="368"/>
      <c r="J133" s="368"/>
      <c r="K133" s="368"/>
      <c r="L133" s="368"/>
      <c r="M133" s="36"/>
      <c r="N133" s="121"/>
      <c r="O133" s="361"/>
      <c r="P133" s="361"/>
      <c r="Q133" s="361"/>
      <c r="R133" s="361"/>
      <c r="S133" s="361"/>
      <c r="T133" s="361"/>
      <c r="U133" s="31">
        <f t="shared" si="50"/>
        <v>0</v>
      </c>
    </row>
    <row r="134" spans="1:21">
      <c r="A134" s="384" t="s">
        <v>441</v>
      </c>
      <c r="B134" s="380" t="s">
        <v>1</v>
      </c>
      <c r="F134" s="368"/>
      <c r="G134" s="368"/>
      <c r="H134" s="368"/>
      <c r="I134" s="368"/>
      <c r="J134" s="368"/>
      <c r="K134" s="368"/>
      <c r="L134" s="368"/>
      <c r="M134" s="36"/>
      <c r="N134" s="121"/>
      <c r="O134" s="33">
        <f>SUM(O129:O133)</f>
        <v>0</v>
      </c>
      <c r="P134" s="33">
        <f t="shared" ref="P134:S134" si="53">SUM(P129:P133)</f>
        <v>0</v>
      </c>
      <c r="Q134" s="33">
        <f t="shared" si="53"/>
        <v>0</v>
      </c>
      <c r="R134" s="33">
        <f t="shared" si="53"/>
        <v>0</v>
      </c>
      <c r="S134" s="33">
        <f t="shared" si="53"/>
        <v>0</v>
      </c>
      <c r="T134" s="33">
        <f>SUM(T129:T133)</f>
        <v>0</v>
      </c>
      <c r="U134" s="31">
        <f t="shared" si="50"/>
        <v>0</v>
      </c>
    </row>
    <row r="135" spans="1:21">
      <c r="A135" s="219" t="s">
        <v>442</v>
      </c>
      <c r="B135" s="315" t="s">
        <v>417</v>
      </c>
      <c r="F135" s="368"/>
      <c r="G135" s="368"/>
      <c r="H135" s="368"/>
      <c r="I135" s="368"/>
      <c r="J135" s="368"/>
      <c r="K135" s="368"/>
      <c r="L135" s="368"/>
      <c r="M135" s="36"/>
      <c r="N135" s="121"/>
      <c r="O135" s="361"/>
      <c r="P135" s="361"/>
      <c r="Q135" s="361"/>
      <c r="R135" s="361"/>
      <c r="S135" s="361"/>
      <c r="T135" s="361"/>
      <c r="U135" s="31">
        <f t="shared" si="50"/>
        <v>0</v>
      </c>
    </row>
    <row r="136" spans="1:21">
      <c r="A136" s="219" t="s">
        <v>442</v>
      </c>
      <c r="B136" s="315" t="s">
        <v>529</v>
      </c>
      <c r="F136" s="368"/>
      <c r="G136" s="368"/>
      <c r="H136" s="368"/>
      <c r="I136" s="368"/>
      <c r="J136" s="368"/>
      <c r="K136" s="368"/>
      <c r="L136" s="368"/>
      <c r="M136" s="36"/>
      <c r="N136" s="121"/>
      <c r="O136" s="361"/>
      <c r="P136" s="361"/>
      <c r="Q136" s="361"/>
      <c r="R136" s="361"/>
      <c r="S136" s="361"/>
      <c r="T136" s="361"/>
      <c r="U136" s="31">
        <f t="shared" si="50"/>
        <v>0</v>
      </c>
    </row>
    <row r="137" spans="1:21">
      <c r="A137" s="219" t="s">
        <v>442</v>
      </c>
      <c r="B137" s="315" t="s">
        <v>418</v>
      </c>
      <c r="F137" s="368"/>
      <c r="G137" s="368"/>
      <c r="H137" s="368"/>
      <c r="I137" s="368"/>
      <c r="J137" s="368"/>
      <c r="K137" s="368"/>
      <c r="L137" s="368"/>
      <c r="M137" s="36"/>
      <c r="N137" s="121"/>
      <c r="O137" s="361"/>
      <c r="P137" s="361"/>
      <c r="Q137" s="361"/>
      <c r="R137" s="361"/>
      <c r="S137" s="361"/>
      <c r="T137" s="361"/>
      <c r="U137" s="31">
        <f t="shared" si="50"/>
        <v>0</v>
      </c>
    </row>
    <row r="138" spans="1:21">
      <c r="A138" s="219" t="s">
        <v>442</v>
      </c>
      <c r="B138" s="219" t="s">
        <v>419</v>
      </c>
      <c r="F138" s="368"/>
      <c r="G138" s="368"/>
      <c r="H138" s="368"/>
      <c r="I138" s="368"/>
      <c r="J138" s="368"/>
      <c r="K138" s="368"/>
      <c r="L138" s="368"/>
      <c r="M138" s="36"/>
      <c r="N138" s="121"/>
      <c r="O138" s="361"/>
      <c r="P138" s="361"/>
      <c r="Q138" s="361"/>
      <c r="R138" s="361"/>
      <c r="S138" s="361"/>
      <c r="T138" s="361"/>
      <c r="U138" s="31">
        <f>SUM(P138:T138)</f>
        <v>0</v>
      </c>
    </row>
    <row r="139" spans="1:21">
      <c r="A139" s="219" t="s">
        <v>442</v>
      </c>
      <c r="B139" s="219" t="s">
        <v>420</v>
      </c>
      <c r="F139" s="368"/>
      <c r="G139" s="368"/>
      <c r="H139" s="368"/>
      <c r="I139" s="368"/>
      <c r="J139" s="368"/>
      <c r="K139" s="368"/>
      <c r="L139" s="368"/>
      <c r="M139" s="36"/>
      <c r="N139" s="121"/>
      <c r="O139" s="361"/>
      <c r="P139" s="361"/>
      <c r="Q139" s="361"/>
      <c r="R139" s="361"/>
      <c r="S139" s="361"/>
      <c r="T139" s="361"/>
      <c r="U139" s="31">
        <f t="shared" si="50"/>
        <v>0</v>
      </c>
    </row>
    <row r="140" spans="1:21">
      <c r="A140" s="384" t="s">
        <v>442</v>
      </c>
      <c r="B140" s="380" t="s">
        <v>1</v>
      </c>
      <c r="F140" s="368"/>
      <c r="G140" s="368"/>
      <c r="H140" s="368"/>
      <c r="I140" s="368"/>
      <c r="J140" s="368"/>
      <c r="K140" s="368"/>
      <c r="L140" s="368"/>
      <c r="M140" s="36"/>
      <c r="N140" s="121"/>
      <c r="O140" s="33">
        <f>SUM(O135:O139)</f>
        <v>0</v>
      </c>
      <c r="P140" s="33">
        <f t="shared" ref="P140:S140" si="54">SUM(P135:P139)</f>
        <v>0</v>
      </c>
      <c r="Q140" s="33">
        <f t="shared" si="54"/>
        <v>0</v>
      </c>
      <c r="R140" s="33">
        <f>SUM(R135:R139)</f>
        <v>0</v>
      </c>
      <c r="S140" s="33">
        <f t="shared" si="54"/>
        <v>0</v>
      </c>
      <c r="T140" s="33">
        <f>SUM(T135:T139)</f>
        <v>0</v>
      </c>
      <c r="U140" s="31">
        <f t="shared" si="50"/>
        <v>0</v>
      </c>
    </row>
    <row r="141" spans="1:21">
      <c r="A141" s="384" t="s">
        <v>443</v>
      </c>
      <c r="B141" s="380" t="s">
        <v>1</v>
      </c>
      <c r="F141" s="368"/>
      <c r="G141" s="368"/>
      <c r="H141" s="368"/>
      <c r="I141" s="368"/>
      <c r="J141" s="368"/>
      <c r="K141" s="368"/>
      <c r="L141" s="368"/>
      <c r="M141" s="36"/>
      <c r="N141" s="121"/>
      <c r="O141" s="33">
        <f t="shared" ref="O141:S141" si="55">O122+O128+O134+O140</f>
        <v>0</v>
      </c>
      <c r="P141" s="33">
        <f t="shared" si="55"/>
        <v>0</v>
      </c>
      <c r="Q141" s="33">
        <f t="shared" si="55"/>
        <v>0</v>
      </c>
      <c r="R141" s="33">
        <f t="shared" si="55"/>
        <v>0</v>
      </c>
      <c r="S141" s="33">
        <f t="shared" si="55"/>
        <v>0</v>
      </c>
      <c r="T141" s="33">
        <f>T122+T128+T134+T140</f>
        <v>0</v>
      </c>
      <c r="U141" s="31">
        <f t="shared" si="50"/>
        <v>0</v>
      </c>
    </row>
    <row r="142" spans="1:21">
      <c r="A142" s="14"/>
      <c r="B142" s="124"/>
      <c r="M142" s="36"/>
      <c r="N142" s="121"/>
      <c r="O142" s="161"/>
      <c r="P142" s="161"/>
      <c r="Q142" s="161"/>
      <c r="R142" s="161"/>
      <c r="S142" s="161"/>
      <c r="T142" s="161"/>
      <c r="U142" s="161"/>
    </row>
    <row r="143" spans="1:21">
      <c r="A143" s="370" t="s">
        <v>444</v>
      </c>
      <c r="B143" s="127" t="s">
        <v>1</v>
      </c>
      <c r="F143" s="368"/>
      <c r="G143" s="368"/>
      <c r="H143" s="368"/>
      <c r="I143" s="368"/>
      <c r="J143" s="368"/>
      <c r="K143" s="368"/>
      <c r="L143" s="368"/>
      <c r="M143" s="36"/>
      <c r="N143" s="121"/>
      <c r="O143" s="33">
        <f>O38+O46+O93+O72+O141</f>
        <v>0</v>
      </c>
      <c r="P143" s="33">
        <f>P38+P46+P93+P72+P141</f>
        <v>0</v>
      </c>
      <c r="Q143" s="33">
        <f t="shared" ref="Q143:T143" si="56">Q38+Q46+Q93+Q72+Q141</f>
        <v>0</v>
      </c>
      <c r="R143" s="33">
        <f>R38+R46+R93+R72+R141</f>
        <v>0</v>
      </c>
      <c r="S143" s="33">
        <f t="shared" si="56"/>
        <v>0</v>
      </c>
      <c r="T143" s="33">
        <f t="shared" si="56"/>
        <v>0</v>
      </c>
      <c r="U143" s="31">
        <f>SUM(P143:T143)</f>
        <v>0</v>
      </c>
    </row>
    <row r="144" spans="1:21" ht="13.5" thickBot="1">
      <c r="A144" s="14"/>
      <c r="B144" s="124"/>
      <c r="M144" s="36"/>
      <c r="N144" s="121"/>
      <c r="O144" s="161"/>
      <c r="P144" s="161"/>
      <c r="Q144" s="161"/>
      <c r="R144" s="161"/>
      <c r="S144" s="161"/>
      <c r="T144" s="161"/>
      <c r="U144" s="161"/>
    </row>
    <row r="145" spans="1:23" ht="13.5" thickTop="1">
      <c r="A145" s="385"/>
      <c r="B145" s="386"/>
      <c r="C145" s="386"/>
      <c r="D145" s="386"/>
      <c r="E145" s="386"/>
      <c r="F145" s="386"/>
      <c r="G145" s="386"/>
      <c r="H145" s="386"/>
      <c r="I145" s="386"/>
      <c r="J145" s="386"/>
      <c r="K145" s="386"/>
      <c r="L145" s="386"/>
      <c r="M145" s="386"/>
      <c r="N145" s="386"/>
      <c r="O145" s="386"/>
      <c r="P145" s="386"/>
      <c r="Q145" s="386"/>
      <c r="R145" s="387"/>
      <c r="S145" s="387"/>
      <c r="T145" s="387"/>
      <c r="U145" s="387"/>
      <c r="W145" s="120"/>
    </row>
    <row r="146" spans="1:23">
      <c r="A146" s="18"/>
      <c r="B146" s="27"/>
      <c r="M146" s="36"/>
      <c r="N146" s="121"/>
      <c r="O146" s="374"/>
      <c r="P146" s="374"/>
      <c r="Q146" s="374"/>
      <c r="R146" s="374"/>
      <c r="S146" s="374"/>
      <c r="T146" s="374"/>
      <c r="U146" s="374"/>
    </row>
    <row r="147" spans="1:23">
      <c r="A147" s="13" t="s">
        <v>445</v>
      </c>
      <c r="B147" s="124"/>
      <c r="M147" s="36"/>
      <c r="N147" s="121"/>
      <c r="O147" s="161"/>
      <c r="P147" s="161"/>
      <c r="Q147" s="161"/>
      <c r="R147" s="161"/>
      <c r="S147" s="161"/>
      <c r="T147" s="161"/>
      <c r="U147" s="161"/>
    </row>
    <row r="148" spans="1:23">
      <c r="A148" s="381" t="s">
        <v>446</v>
      </c>
      <c r="B148" s="315" t="s">
        <v>417</v>
      </c>
      <c r="F148" s="368"/>
      <c r="G148" s="368"/>
      <c r="H148" s="368"/>
      <c r="I148" s="368"/>
      <c r="J148" s="368"/>
      <c r="K148" s="368"/>
      <c r="L148" s="368"/>
      <c r="M148" s="36"/>
      <c r="N148" s="121"/>
      <c r="O148" s="368"/>
      <c r="P148" s="368"/>
      <c r="Q148" s="368"/>
      <c r="R148" s="368"/>
      <c r="S148" s="368"/>
      <c r="T148" s="368"/>
      <c r="U148" s="368"/>
    </row>
    <row r="149" spans="1:23">
      <c r="A149" s="381" t="s">
        <v>446</v>
      </c>
      <c r="B149" s="315" t="s">
        <v>529</v>
      </c>
      <c r="F149" s="368"/>
      <c r="G149" s="368"/>
      <c r="H149" s="368"/>
      <c r="I149" s="368"/>
      <c r="J149" s="368"/>
      <c r="K149" s="368"/>
      <c r="L149" s="368"/>
      <c r="M149" s="36"/>
      <c r="N149" s="121"/>
      <c r="O149" s="33">
        <f t="shared" ref="O149:T152" si="57">O7+O124+O130+O136</f>
        <v>0</v>
      </c>
      <c r="P149" s="33">
        <f t="shared" si="57"/>
        <v>0</v>
      </c>
      <c r="Q149" s="33">
        <f t="shared" si="57"/>
        <v>0</v>
      </c>
      <c r="R149" s="33">
        <f t="shared" si="57"/>
        <v>0</v>
      </c>
      <c r="S149" s="33">
        <f t="shared" si="57"/>
        <v>0</v>
      </c>
      <c r="T149" s="33">
        <f t="shared" si="57"/>
        <v>0</v>
      </c>
      <c r="U149" s="31">
        <f>SUM(P149:T149)</f>
        <v>0</v>
      </c>
    </row>
    <row r="150" spans="1:23">
      <c r="A150" s="381" t="s">
        <v>446</v>
      </c>
      <c r="B150" s="315" t="s">
        <v>418</v>
      </c>
      <c r="F150" s="368"/>
      <c r="G150" s="368"/>
      <c r="H150" s="368"/>
      <c r="I150" s="368"/>
      <c r="J150" s="368"/>
      <c r="K150" s="368"/>
      <c r="L150" s="368"/>
      <c r="M150" s="36"/>
      <c r="N150" s="121"/>
      <c r="O150" s="33">
        <f t="shared" si="57"/>
        <v>0</v>
      </c>
      <c r="P150" s="33">
        <f t="shared" si="57"/>
        <v>0</v>
      </c>
      <c r="Q150" s="33">
        <f t="shared" si="57"/>
        <v>0</v>
      </c>
      <c r="R150" s="33">
        <f t="shared" si="57"/>
        <v>0</v>
      </c>
      <c r="S150" s="33">
        <f t="shared" si="57"/>
        <v>0</v>
      </c>
      <c r="T150" s="33">
        <f t="shared" si="57"/>
        <v>0</v>
      </c>
      <c r="U150" s="31">
        <f t="shared" ref="U150:U152" si="58">SUM(P150:T150)</f>
        <v>0</v>
      </c>
    </row>
    <row r="151" spans="1:23">
      <c r="A151" s="381" t="s">
        <v>446</v>
      </c>
      <c r="B151" s="219" t="s">
        <v>419</v>
      </c>
      <c r="F151" s="368"/>
      <c r="G151" s="368"/>
      <c r="H151" s="368"/>
      <c r="I151" s="368"/>
      <c r="J151" s="368"/>
      <c r="K151" s="368"/>
      <c r="L151" s="368"/>
      <c r="M151" s="36"/>
      <c r="N151" s="121"/>
      <c r="O151" s="33">
        <f t="shared" si="57"/>
        <v>0</v>
      </c>
      <c r="P151" s="33">
        <f t="shared" si="57"/>
        <v>0</v>
      </c>
      <c r="Q151" s="33">
        <f t="shared" si="57"/>
        <v>0</v>
      </c>
      <c r="R151" s="33">
        <f t="shared" si="57"/>
        <v>0</v>
      </c>
      <c r="S151" s="33">
        <f t="shared" si="57"/>
        <v>0</v>
      </c>
      <c r="T151" s="33">
        <f t="shared" si="57"/>
        <v>0</v>
      </c>
      <c r="U151" s="31">
        <f>SUM(P151:T151)</f>
        <v>0</v>
      </c>
    </row>
    <row r="152" spans="1:23">
      <c r="A152" s="381" t="s">
        <v>446</v>
      </c>
      <c r="B152" s="219" t="s">
        <v>420</v>
      </c>
      <c r="F152" s="368"/>
      <c r="G152" s="368"/>
      <c r="H152" s="368"/>
      <c r="I152" s="368"/>
      <c r="J152" s="368"/>
      <c r="K152" s="368"/>
      <c r="L152" s="368"/>
      <c r="M152" s="36"/>
      <c r="N152" s="121"/>
      <c r="O152" s="33">
        <f t="shared" si="57"/>
        <v>0</v>
      </c>
      <c r="P152" s="33">
        <f t="shared" si="57"/>
        <v>0</v>
      </c>
      <c r="Q152" s="33">
        <f t="shared" si="57"/>
        <v>0</v>
      </c>
      <c r="R152" s="33">
        <f t="shared" si="57"/>
        <v>0</v>
      </c>
      <c r="S152" s="33">
        <f t="shared" si="57"/>
        <v>0</v>
      </c>
      <c r="T152" s="33">
        <f t="shared" si="57"/>
        <v>0</v>
      </c>
      <c r="U152" s="31">
        <f t="shared" si="58"/>
        <v>0</v>
      </c>
    </row>
    <row r="153" spans="1:23">
      <c r="A153" s="28" t="s">
        <v>445</v>
      </c>
      <c r="B153" s="380" t="s">
        <v>1</v>
      </c>
      <c r="F153" s="368"/>
      <c r="G153" s="368"/>
      <c r="H153" s="368"/>
      <c r="I153" s="368"/>
      <c r="J153" s="368"/>
      <c r="K153" s="368"/>
      <c r="L153" s="368"/>
      <c r="M153" s="36"/>
      <c r="N153" s="121"/>
      <c r="O153" s="33">
        <f t="shared" ref="O153:T153" si="59">SUM(O148:O152)-O47</f>
        <v>0</v>
      </c>
      <c r="P153" s="33">
        <f>SUM(P148:P152)-P47</f>
        <v>0</v>
      </c>
      <c r="Q153" s="33">
        <f>SUM(Q148:Q152)-Q47</f>
        <v>0</v>
      </c>
      <c r="R153" s="33">
        <f t="shared" si="59"/>
        <v>0</v>
      </c>
      <c r="S153" s="33">
        <f>SUM(S148:S152)-S47</f>
        <v>0</v>
      </c>
      <c r="T153" s="33">
        <f t="shared" si="59"/>
        <v>0</v>
      </c>
      <c r="U153" s="31">
        <f>SUM(P153:T153)</f>
        <v>0</v>
      </c>
    </row>
    <row r="154" spans="1:23">
      <c r="A154" s="18"/>
      <c r="B154" s="27"/>
      <c r="N154" s="121"/>
      <c r="W154" s="120"/>
    </row>
    <row r="155" spans="1:23" ht="13.5" thickBot="1">
      <c r="A155" s="18"/>
      <c r="B155" s="27"/>
      <c r="C155" s="374"/>
      <c r="D155" s="374"/>
      <c r="E155" s="374"/>
      <c r="F155" s="374"/>
      <c r="G155" s="374"/>
      <c r="H155" s="374"/>
      <c r="I155" s="374"/>
      <c r="J155" s="374"/>
      <c r="K155" s="374"/>
      <c r="L155" s="374"/>
      <c r="M155" s="374"/>
      <c r="N155" s="121"/>
      <c r="O155" s="374"/>
      <c r="P155" s="374"/>
      <c r="Q155" s="374"/>
      <c r="R155" s="374"/>
      <c r="S155" s="374"/>
      <c r="T155" s="374"/>
      <c r="U155" s="374"/>
    </row>
    <row r="156" spans="1:23" ht="13.5" thickTop="1">
      <c r="A156" s="385"/>
      <c r="B156" s="386"/>
      <c r="C156" s="387"/>
      <c r="D156" s="387"/>
      <c r="E156" s="387"/>
      <c r="F156" s="387"/>
      <c r="G156" s="387"/>
      <c r="H156" s="387"/>
      <c r="I156" s="387"/>
      <c r="J156" s="387"/>
      <c r="K156" s="387"/>
      <c r="L156" s="387"/>
      <c r="M156" s="387"/>
      <c r="N156" s="387"/>
      <c r="O156" s="387"/>
      <c r="P156" s="387"/>
      <c r="Q156" s="387"/>
      <c r="R156" s="387"/>
      <c r="S156" s="387"/>
      <c r="T156" s="387"/>
      <c r="U156" s="387"/>
    </row>
    <row r="157" spans="1:23">
      <c r="A157" s="13" t="s">
        <v>447</v>
      </c>
      <c r="B157" s="27"/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  <c r="Q157" s="374"/>
      <c r="R157" s="374"/>
      <c r="S157" s="374"/>
      <c r="T157" s="374"/>
      <c r="U157" s="374"/>
    </row>
    <row r="158" spans="1:23">
      <c r="A158" s="13" t="s">
        <v>448</v>
      </c>
      <c r="B158" s="27"/>
      <c r="C158" s="374"/>
      <c r="D158" s="374"/>
      <c r="E158" s="374"/>
      <c r="F158" s="374"/>
      <c r="G158" s="374"/>
      <c r="H158" s="374"/>
      <c r="I158" s="374"/>
      <c r="J158" s="374"/>
      <c r="K158" s="374"/>
      <c r="L158" s="374"/>
      <c r="M158" s="374"/>
      <c r="N158" s="121"/>
      <c r="O158" s="374"/>
      <c r="P158" s="374"/>
      <c r="Q158" s="374"/>
      <c r="R158" s="374"/>
      <c r="S158" s="374"/>
      <c r="T158" s="374"/>
      <c r="U158" s="374"/>
    </row>
    <row r="159" spans="1:23">
      <c r="A159" s="219" t="s">
        <v>421</v>
      </c>
      <c r="B159" s="315" t="s">
        <v>417</v>
      </c>
      <c r="C159" s="374"/>
      <c r="D159" s="374"/>
      <c r="E159" s="374"/>
      <c r="F159" s="361"/>
      <c r="G159" s="361"/>
      <c r="H159" s="361"/>
      <c r="I159" s="361"/>
      <c r="J159" s="361"/>
      <c r="K159" s="361"/>
      <c r="L159" s="362">
        <f>SUM(G159:K159)</f>
        <v>0</v>
      </c>
      <c r="M159" s="374"/>
      <c r="N159" s="121"/>
      <c r="O159" s="361"/>
      <c r="P159" s="361"/>
      <c r="Q159" s="361"/>
      <c r="R159" s="361"/>
      <c r="S159" s="361"/>
      <c r="T159" s="361"/>
      <c r="U159" s="362">
        <f t="shared" ref="U159:U181" si="60">SUM(P159:T159)</f>
        <v>0</v>
      </c>
    </row>
    <row r="160" spans="1:23">
      <c r="A160" s="219" t="s">
        <v>421</v>
      </c>
      <c r="B160" s="315" t="s">
        <v>529</v>
      </c>
      <c r="C160" s="374"/>
      <c r="D160" s="374"/>
      <c r="E160" s="374"/>
      <c r="F160" s="361"/>
      <c r="G160" s="361"/>
      <c r="H160" s="361"/>
      <c r="I160" s="361"/>
      <c r="J160" s="361"/>
      <c r="K160" s="361"/>
      <c r="L160" s="362">
        <f t="shared" ref="L160:L179" si="61">SUM(G160:K160)</f>
        <v>0</v>
      </c>
      <c r="M160" s="374"/>
      <c r="N160" s="121"/>
      <c r="O160" s="361"/>
      <c r="P160" s="361"/>
      <c r="Q160" s="361"/>
      <c r="R160" s="361"/>
      <c r="S160" s="361"/>
      <c r="T160" s="361"/>
      <c r="U160" s="362">
        <f t="shared" si="60"/>
        <v>0</v>
      </c>
    </row>
    <row r="161" spans="1:21">
      <c r="A161" s="219" t="s">
        <v>421</v>
      </c>
      <c r="B161" s="315" t="s">
        <v>418</v>
      </c>
      <c r="C161" s="374"/>
      <c r="D161" s="374"/>
      <c r="E161" s="374"/>
      <c r="F161" s="361"/>
      <c r="G161" s="361"/>
      <c r="H161" s="361"/>
      <c r="I161" s="361"/>
      <c r="J161" s="361"/>
      <c r="K161" s="361"/>
      <c r="L161" s="362">
        <f t="shared" si="61"/>
        <v>0</v>
      </c>
      <c r="M161" s="374"/>
      <c r="N161" s="121"/>
      <c r="O161" s="361"/>
      <c r="P161" s="361"/>
      <c r="Q161" s="361"/>
      <c r="R161" s="361"/>
      <c r="S161" s="361"/>
      <c r="T161" s="361"/>
      <c r="U161" s="362">
        <f t="shared" si="60"/>
        <v>0</v>
      </c>
    </row>
    <row r="162" spans="1:21">
      <c r="A162" s="219" t="s">
        <v>421</v>
      </c>
      <c r="B162" s="219" t="s">
        <v>419</v>
      </c>
      <c r="C162" s="374"/>
      <c r="D162" s="374"/>
      <c r="E162" s="374"/>
      <c r="F162" s="361"/>
      <c r="G162" s="361"/>
      <c r="H162" s="361"/>
      <c r="I162" s="361"/>
      <c r="J162" s="361"/>
      <c r="K162" s="361"/>
      <c r="L162" s="362">
        <f t="shared" si="61"/>
        <v>0</v>
      </c>
      <c r="M162" s="374"/>
      <c r="N162" s="121"/>
      <c r="O162" s="361"/>
      <c r="P162" s="361"/>
      <c r="Q162" s="361"/>
      <c r="R162" s="361"/>
      <c r="S162" s="361"/>
      <c r="T162" s="361"/>
      <c r="U162" s="362">
        <f t="shared" si="60"/>
        <v>0</v>
      </c>
    </row>
    <row r="163" spans="1:21">
      <c r="A163" s="219" t="s">
        <v>421</v>
      </c>
      <c r="B163" s="219" t="s">
        <v>420</v>
      </c>
      <c r="C163" s="374"/>
      <c r="D163" s="374"/>
      <c r="E163" s="374"/>
      <c r="F163" s="361"/>
      <c r="G163" s="361"/>
      <c r="H163" s="361"/>
      <c r="I163" s="361"/>
      <c r="J163" s="361"/>
      <c r="K163" s="361"/>
      <c r="L163" s="362">
        <f t="shared" si="61"/>
        <v>0</v>
      </c>
      <c r="M163" s="374"/>
      <c r="N163" s="121"/>
      <c r="O163" s="361"/>
      <c r="P163" s="361"/>
      <c r="Q163" s="361"/>
      <c r="R163" s="361"/>
      <c r="S163" s="361"/>
      <c r="T163" s="361"/>
      <c r="U163" s="362">
        <f t="shared" si="60"/>
        <v>0</v>
      </c>
    </row>
    <row r="164" spans="1:21">
      <c r="A164" s="218" t="s">
        <v>421</v>
      </c>
      <c r="B164" s="218" t="s">
        <v>1</v>
      </c>
      <c r="C164" s="374"/>
      <c r="D164" s="374"/>
      <c r="E164" s="374"/>
      <c r="F164" s="33">
        <f>SUM(F159:F163)</f>
        <v>0</v>
      </c>
      <c r="G164" s="33">
        <f>SUM(G159:G163)</f>
        <v>0</v>
      </c>
      <c r="H164" s="33">
        <f t="shared" ref="H164:J164" si="62">SUM(H159:H163)</f>
        <v>0</v>
      </c>
      <c r="I164" s="33">
        <f>SUM(I159:I163)</f>
        <v>0</v>
      </c>
      <c r="J164" s="33">
        <f t="shared" si="62"/>
        <v>0</v>
      </c>
      <c r="K164" s="33">
        <f>SUM(K159:K163)</f>
        <v>0</v>
      </c>
      <c r="L164" s="362">
        <f>SUM(G164:K164)</f>
        <v>0</v>
      </c>
      <c r="M164" s="374"/>
      <c r="N164" s="121"/>
      <c r="O164" s="33">
        <f>SUM(O159:O163)</f>
        <v>0</v>
      </c>
      <c r="P164" s="33">
        <f t="shared" ref="P164" si="63">SUM(P159:P163)</f>
        <v>0</v>
      </c>
      <c r="Q164" s="33">
        <f>SUM(Q159:Q163)</f>
        <v>0</v>
      </c>
      <c r="R164" s="33">
        <f t="shared" ref="R164" si="64">SUM(R159:R163)</f>
        <v>0</v>
      </c>
      <c r="S164" s="33">
        <f>SUM(S159:S163)</f>
        <v>0</v>
      </c>
      <c r="T164" s="33">
        <f>SUM(T159:T163)</f>
        <v>0</v>
      </c>
      <c r="U164" s="362">
        <f t="shared" si="60"/>
        <v>0</v>
      </c>
    </row>
    <row r="165" spans="1:21">
      <c r="A165" s="219" t="s">
        <v>423</v>
      </c>
      <c r="B165" s="315" t="s">
        <v>476</v>
      </c>
      <c r="C165" s="374"/>
      <c r="D165" s="374"/>
      <c r="E165" s="374"/>
      <c r="F165" s="361"/>
      <c r="G165" s="361"/>
      <c r="H165" s="361"/>
      <c r="I165" s="361"/>
      <c r="J165" s="361"/>
      <c r="K165" s="361"/>
      <c r="L165" s="362">
        <f t="shared" si="61"/>
        <v>0</v>
      </c>
      <c r="M165" s="374"/>
      <c r="N165" s="121"/>
      <c r="O165" s="361"/>
      <c r="P165" s="361"/>
      <c r="Q165" s="361"/>
      <c r="R165" s="361"/>
      <c r="S165" s="361"/>
      <c r="T165" s="361"/>
      <c r="U165" s="362">
        <f t="shared" si="60"/>
        <v>0</v>
      </c>
    </row>
    <row r="166" spans="1:21">
      <c r="A166" s="219" t="s">
        <v>423</v>
      </c>
      <c r="B166" s="315" t="s">
        <v>418</v>
      </c>
      <c r="C166" s="374"/>
      <c r="D166" s="374"/>
      <c r="E166" s="374"/>
      <c r="F166" s="361"/>
      <c r="G166" s="361"/>
      <c r="H166" s="361"/>
      <c r="I166" s="361"/>
      <c r="J166" s="361"/>
      <c r="K166" s="361"/>
      <c r="L166" s="362">
        <f t="shared" si="61"/>
        <v>0</v>
      </c>
      <c r="M166" s="374"/>
      <c r="N166" s="121"/>
      <c r="O166" s="361"/>
      <c r="P166" s="361"/>
      <c r="Q166" s="361"/>
      <c r="R166" s="361"/>
      <c r="S166" s="361"/>
      <c r="T166" s="361"/>
      <c r="U166" s="362">
        <f t="shared" si="60"/>
        <v>0</v>
      </c>
    </row>
    <row r="167" spans="1:21">
      <c r="A167" s="219" t="s">
        <v>423</v>
      </c>
      <c r="B167" s="219" t="s">
        <v>419</v>
      </c>
      <c r="C167" s="374"/>
      <c r="D167" s="374"/>
      <c r="E167" s="374"/>
      <c r="F167" s="361"/>
      <c r="G167" s="361"/>
      <c r="H167" s="361"/>
      <c r="I167" s="361"/>
      <c r="J167" s="361"/>
      <c r="K167" s="361"/>
      <c r="L167" s="362">
        <f t="shared" si="61"/>
        <v>0</v>
      </c>
      <c r="M167" s="374"/>
      <c r="N167" s="121"/>
      <c r="O167" s="361"/>
      <c r="P167" s="361"/>
      <c r="Q167" s="361"/>
      <c r="R167" s="361"/>
      <c r="S167" s="361"/>
      <c r="T167" s="361"/>
      <c r="U167" s="362">
        <f t="shared" si="60"/>
        <v>0</v>
      </c>
    </row>
    <row r="168" spans="1:21">
      <c r="A168" s="219" t="s">
        <v>423</v>
      </c>
      <c r="B168" s="219" t="s">
        <v>420</v>
      </c>
      <c r="C168" s="374"/>
      <c r="D168" s="374"/>
      <c r="E168" s="374"/>
      <c r="F168" s="361"/>
      <c r="G168" s="361"/>
      <c r="H168" s="361"/>
      <c r="I168" s="361"/>
      <c r="J168" s="361"/>
      <c r="K168" s="361"/>
      <c r="L168" s="362">
        <f t="shared" si="61"/>
        <v>0</v>
      </c>
      <c r="M168" s="374"/>
      <c r="N168" s="121"/>
      <c r="O168" s="361"/>
      <c r="P168" s="361"/>
      <c r="Q168" s="361"/>
      <c r="R168" s="361"/>
      <c r="S168" s="361"/>
      <c r="T168" s="361"/>
      <c r="U168" s="362">
        <f>SUM(P168:T168)</f>
        <v>0</v>
      </c>
    </row>
    <row r="169" spans="1:21">
      <c r="A169" s="218" t="s">
        <v>423</v>
      </c>
      <c r="B169" s="218" t="s">
        <v>1</v>
      </c>
      <c r="C169" s="374"/>
      <c r="D169" s="374"/>
      <c r="E169" s="374"/>
      <c r="F169" s="33">
        <f t="shared" ref="F169:K169" si="65">SUM(F165:F168)</f>
        <v>0</v>
      </c>
      <c r="G169" s="33">
        <f t="shared" si="65"/>
        <v>0</v>
      </c>
      <c r="H169" s="33">
        <f t="shared" si="65"/>
        <v>0</v>
      </c>
      <c r="I169" s="33">
        <f t="shared" si="65"/>
        <v>0</v>
      </c>
      <c r="J169" s="33">
        <f t="shared" si="65"/>
        <v>0</v>
      </c>
      <c r="K169" s="33">
        <f t="shared" si="65"/>
        <v>0</v>
      </c>
      <c r="L169" s="362">
        <f t="shared" si="61"/>
        <v>0</v>
      </c>
      <c r="M169" s="374"/>
      <c r="N169" s="121"/>
      <c r="O169" s="33">
        <f>SUM(O165:O168)</f>
        <v>0</v>
      </c>
      <c r="P169" s="33">
        <f t="shared" ref="P169:S169" si="66">SUM(P165:P168)</f>
        <v>0</v>
      </c>
      <c r="Q169" s="33">
        <f>SUM(Q165:Q168)</f>
        <v>0</v>
      </c>
      <c r="R169" s="33">
        <f t="shared" si="66"/>
        <v>0</v>
      </c>
      <c r="S169" s="33">
        <f t="shared" si="66"/>
        <v>0</v>
      </c>
      <c r="T169" s="33">
        <f>SUM(T165:T168)</f>
        <v>0</v>
      </c>
      <c r="U169" s="362">
        <f t="shared" si="60"/>
        <v>0</v>
      </c>
    </row>
    <row r="170" spans="1:21">
      <c r="A170" s="219" t="s">
        <v>425</v>
      </c>
      <c r="B170" s="315" t="s">
        <v>476</v>
      </c>
      <c r="C170" s="374"/>
      <c r="D170" s="374"/>
      <c r="E170" s="374"/>
      <c r="F170" s="361"/>
      <c r="G170" s="361"/>
      <c r="H170" s="361"/>
      <c r="I170" s="361"/>
      <c r="J170" s="361"/>
      <c r="K170" s="361"/>
      <c r="L170" s="362">
        <f t="shared" si="61"/>
        <v>0</v>
      </c>
      <c r="M170" s="374"/>
      <c r="N170" s="121"/>
      <c r="O170" s="361"/>
      <c r="P170" s="361"/>
      <c r="Q170" s="361"/>
      <c r="R170" s="361"/>
      <c r="S170" s="361"/>
      <c r="T170" s="361"/>
      <c r="U170" s="362">
        <f t="shared" si="60"/>
        <v>0</v>
      </c>
    </row>
    <row r="171" spans="1:21">
      <c r="A171" s="219" t="s">
        <v>425</v>
      </c>
      <c r="B171" s="315" t="s">
        <v>418</v>
      </c>
      <c r="C171" s="374"/>
      <c r="D171" s="374"/>
      <c r="E171" s="374"/>
      <c r="F171" s="361"/>
      <c r="G171" s="361"/>
      <c r="H171" s="361"/>
      <c r="I171" s="361"/>
      <c r="J171" s="361"/>
      <c r="K171" s="361"/>
      <c r="L171" s="362">
        <f t="shared" si="61"/>
        <v>0</v>
      </c>
      <c r="M171" s="374"/>
      <c r="N171" s="121"/>
      <c r="O171" s="361"/>
      <c r="P171" s="361"/>
      <c r="Q171" s="361"/>
      <c r="R171" s="361"/>
      <c r="S171" s="361"/>
      <c r="T171" s="361"/>
      <c r="U171" s="362">
        <f t="shared" si="60"/>
        <v>0</v>
      </c>
    </row>
    <row r="172" spans="1:21">
      <c r="A172" s="219" t="s">
        <v>425</v>
      </c>
      <c r="B172" s="219" t="s">
        <v>419</v>
      </c>
      <c r="C172" s="374"/>
      <c r="D172" s="374"/>
      <c r="E172" s="374"/>
      <c r="F172" s="361"/>
      <c r="G172" s="361"/>
      <c r="H172" s="361"/>
      <c r="I172" s="361"/>
      <c r="J172" s="361"/>
      <c r="K172" s="361"/>
      <c r="L172" s="362">
        <f t="shared" si="61"/>
        <v>0</v>
      </c>
      <c r="M172" s="374"/>
      <c r="N172" s="121"/>
      <c r="O172" s="361"/>
      <c r="P172" s="361"/>
      <c r="Q172" s="361"/>
      <c r="R172" s="361"/>
      <c r="S172" s="361"/>
      <c r="T172" s="361"/>
      <c r="U172" s="362">
        <f t="shared" si="60"/>
        <v>0</v>
      </c>
    </row>
    <row r="173" spans="1:21">
      <c r="A173" s="219" t="s">
        <v>425</v>
      </c>
      <c r="B173" s="219" t="s">
        <v>420</v>
      </c>
      <c r="C173" s="374"/>
      <c r="D173" s="374"/>
      <c r="E173" s="374"/>
      <c r="F173" s="361"/>
      <c r="G173" s="361"/>
      <c r="H173" s="361"/>
      <c r="I173" s="361"/>
      <c r="J173" s="361"/>
      <c r="K173" s="361"/>
      <c r="L173" s="362">
        <f t="shared" si="61"/>
        <v>0</v>
      </c>
      <c r="M173" s="374"/>
      <c r="N173" s="121"/>
      <c r="O173" s="361"/>
      <c r="P173" s="361"/>
      <c r="Q173" s="361"/>
      <c r="R173" s="361"/>
      <c r="S173" s="361"/>
      <c r="T173" s="361"/>
      <c r="U173" s="362">
        <f t="shared" si="60"/>
        <v>0</v>
      </c>
    </row>
    <row r="174" spans="1:21">
      <c r="A174" s="218" t="s">
        <v>425</v>
      </c>
      <c r="B174" s="218" t="s">
        <v>1</v>
      </c>
      <c r="C174" s="374"/>
      <c r="D174" s="374"/>
      <c r="E174" s="374"/>
      <c r="F174" s="33">
        <f>SUM(F170:F173)</f>
        <v>0</v>
      </c>
      <c r="G174" s="33">
        <f>SUM(G170:G173)</f>
        <v>0</v>
      </c>
      <c r="H174" s="33">
        <f t="shared" ref="H174" si="67">SUM(H170:H173)</f>
        <v>0</v>
      </c>
      <c r="I174" s="33">
        <f>SUM(I170:I173)</f>
        <v>0</v>
      </c>
      <c r="J174" s="33">
        <f>SUM(J170:J173)</f>
        <v>0</v>
      </c>
      <c r="K174" s="33">
        <f>SUM(K170:K173)</f>
        <v>0</v>
      </c>
      <c r="L174" s="362">
        <f>SUM(G174:K174)</f>
        <v>0</v>
      </c>
      <c r="M174" s="374"/>
      <c r="N174" s="121"/>
      <c r="O174" s="33">
        <f>SUM(O170:O173)</f>
        <v>0</v>
      </c>
      <c r="P174" s="33">
        <f t="shared" ref="P174" si="68">SUM(P170:P173)</f>
        <v>0</v>
      </c>
      <c r="Q174" s="33">
        <f>SUM(Q170:Q173)</f>
        <v>0</v>
      </c>
      <c r="R174" s="33">
        <f t="shared" ref="R174" si="69">SUM(R170:R173)</f>
        <v>0</v>
      </c>
      <c r="S174" s="33">
        <f>SUM(S170:S173)</f>
        <v>0</v>
      </c>
      <c r="T174" s="33">
        <f>SUM(T170:T173)</f>
        <v>0</v>
      </c>
      <c r="U174" s="362">
        <f t="shared" si="60"/>
        <v>0</v>
      </c>
    </row>
    <row r="175" spans="1:21">
      <c r="A175" s="219" t="s">
        <v>431</v>
      </c>
      <c r="B175" s="315" t="s">
        <v>417</v>
      </c>
      <c r="C175" s="374"/>
      <c r="D175" s="374"/>
      <c r="E175" s="374"/>
      <c r="F175" s="361"/>
      <c r="G175" s="361"/>
      <c r="H175" s="361"/>
      <c r="I175" s="361"/>
      <c r="J175" s="361"/>
      <c r="K175" s="361"/>
      <c r="L175" s="362">
        <f t="shared" si="61"/>
        <v>0</v>
      </c>
      <c r="M175" s="374"/>
      <c r="N175" s="121"/>
      <c r="O175" s="361"/>
      <c r="P175" s="361"/>
      <c r="Q175" s="361"/>
      <c r="R175" s="361"/>
      <c r="S175" s="361"/>
      <c r="T175" s="361"/>
      <c r="U175" s="362">
        <f t="shared" si="60"/>
        <v>0</v>
      </c>
    </row>
    <row r="176" spans="1:21">
      <c r="A176" s="219" t="s">
        <v>431</v>
      </c>
      <c r="B176" s="315" t="s">
        <v>529</v>
      </c>
      <c r="C176" s="374"/>
      <c r="D176" s="374"/>
      <c r="E176" s="374"/>
      <c r="F176" s="361"/>
      <c r="G176" s="361"/>
      <c r="H176" s="361"/>
      <c r="I176" s="361"/>
      <c r="J176" s="361"/>
      <c r="K176" s="361"/>
      <c r="L176" s="362">
        <f>SUM(G176:K176)</f>
        <v>0</v>
      </c>
      <c r="M176" s="374"/>
      <c r="N176" s="121"/>
      <c r="O176" s="361"/>
      <c r="P176" s="361"/>
      <c r="Q176" s="361"/>
      <c r="R176" s="361"/>
      <c r="S176" s="361"/>
      <c r="T176" s="361"/>
      <c r="U176" s="362">
        <f>SUM(P176:T176)</f>
        <v>0</v>
      </c>
    </row>
    <row r="177" spans="1:21">
      <c r="A177" s="219" t="s">
        <v>431</v>
      </c>
      <c r="B177" s="315" t="s">
        <v>418</v>
      </c>
      <c r="C177" s="374"/>
      <c r="D177" s="374"/>
      <c r="E177" s="374"/>
      <c r="F177" s="361"/>
      <c r="G177" s="361"/>
      <c r="H177" s="361"/>
      <c r="I177" s="361"/>
      <c r="J177" s="361"/>
      <c r="K177" s="361"/>
      <c r="L177" s="362">
        <f t="shared" si="61"/>
        <v>0</v>
      </c>
      <c r="M177" s="374"/>
      <c r="N177" s="121"/>
      <c r="O177" s="361"/>
      <c r="P177" s="361"/>
      <c r="Q177" s="361"/>
      <c r="R177" s="361"/>
      <c r="S177" s="361"/>
      <c r="T177" s="361"/>
      <c r="U177" s="362">
        <f t="shared" si="60"/>
        <v>0</v>
      </c>
    </row>
    <row r="178" spans="1:21">
      <c r="A178" s="219" t="s">
        <v>431</v>
      </c>
      <c r="B178" s="219" t="s">
        <v>419</v>
      </c>
      <c r="C178" s="374"/>
      <c r="D178" s="374"/>
      <c r="E178" s="374"/>
      <c r="F178" s="361"/>
      <c r="G178" s="361"/>
      <c r="H178" s="361"/>
      <c r="I178" s="361"/>
      <c r="J178" s="361"/>
      <c r="K178" s="361"/>
      <c r="L178" s="362">
        <f>SUM(G178:K178)</f>
        <v>0</v>
      </c>
      <c r="M178" s="374"/>
      <c r="N178" s="121"/>
      <c r="O178" s="361"/>
      <c r="P178" s="361"/>
      <c r="Q178" s="361"/>
      <c r="R178" s="361"/>
      <c r="S178" s="361"/>
      <c r="T178" s="361"/>
      <c r="U178" s="362">
        <f t="shared" si="60"/>
        <v>0</v>
      </c>
    </row>
    <row r="179" spans="1:21">
      <c r="A179" s="219" t="s">
        <v>431</v>
      </c>
      <c r="B179" s="219" t="s">
        <v>420</v>
      </c>
      <c r="C179" s="374"/>
      <c r="D179" s="374"/>
      <c r="E179" s="374"/>
      <c r="F179" s="361"/>
      <c r="G179" s="361"/>
      <c r="H179" s="361"/>
      <c r="I179" s="361"/>
      <c r="J179" s="361"/>
      <c r="K179" s="361"/>
      <c r="L179" s="362">
        <f t="shared" si="61"/>
        <v>0</v>
      </c>
      <c r="M179" s="374"/>
      <c r="N179" s="121"/>
      <c r="O179" s="361"/>
      <c r="P179" s="361"/>
      <c r="Q179" s="361"/>
      <c r="R179" s="361"/>
      <c r="S179" s="361"/>
      <c r="T179" s="361"/>
      <c r="U179" s="362">
        <f t="shared" si="60"/>
        <v>0</v>
      </c>
    </row>
    <row r="180" spans="1:21">
      <c r="A180" s="218" t="s">
        <v>431</v>
      </c>
      <c r="B180" s="218" t="s">
        <v>1</v>
      </c>
      <c r="C180" s="374"/>
      <c r="D180" s="374"/>
      <c r="E180" s="374"/>
      <c r="F180" s="33">
        <f>SUM(F175:F179)</f>
        <v>0</v>
      </c>
      <c r="G180" s="33">
        <f t="shared" ref="G180:H180" si="70">SUM(G175:G179)</f>
        <v>0</v>
      </c>
      <c r="H180" s="33">
        <f t="shared" si="70"/>
        <v>0</v>
      </c>
      <c r="I180" s="33">
        <f>SUM(I175:I179)</f>
        <v>0</v>
      </c>
      <c r="J180" s="33">
        <f>SUM(J175:J179)</f>
        <v>0</v>
      </c>
      <c r="K180" s="33">
        <f>SUM(K175:K179)</f>
        <v>0</v>
      </c>
      <c r="L180" s="362">
        <f>SUM(G180:K180)</f>
        <v>0</v>
      </c>
      <c r="M180" s="374"/>
      <c r="N180" s="121"/>
      <c r="O180" s="33">
        <f>SUM(O175:O179)</f>
        <v>0</v>
      </c>
      <c r="P180" s="33">
        <f t="shared" ref="P180:S180" si="71">SUM(P175:P179)</f>
        <v>0</v>
      </c>
      <c r="Q180" s="33">
        <f>SUM(Q175:Q179)</f>
        <v>0</v>
      </c>
      <c r="R180" s="33">
        <f>SUM(R175:R179)</f>
        <v>0</v>
      </c>
      <c r="S180" s="33">
        <f t="shared" si="71"/>
        <v>0</v>
      </c>
      <c r="T180" s="33">
        <f>SUM(T175:T179)</f>
        <v>0</v>
      </c>
      <c r="U180" s="362">
        <f t="shared" si="60"/>
        <v>0</v>
      </c>
    </row>
    <row r="181" spans="1:21">
      <c r="A181" s="218" t="s">
        <v>449</v>
      </c>
      <c r="B181" s="218" t="s">
        <v>1</v>
      </c>
      <c r="C181" s="374"/>
      <c r="D181" s="374"/>
      <c r="E181" s="374"/>
      <c r="F181" s="388">
        <f t="shared" ref="F181:J181" si="72">SUM(F164,F169,F174,F180)</f>
        <v>0</v>
      </c>
      <c r="G181" s="388">
        <f t="shared" si="72"/>
        <v>0</v>
      </c>
      <c r="H181" s="388">
        <f t="shared" si="72"/>
        <v>0</v>
      </c>
      <c r="I181" s="388">
        <f t="shared" si="72"/>
        <v>0</v>
      </c>
      <c r="J181" s="388">
        <f t="shared" si="72"/>
        <v>0</v>
      </c>
      <c r="K181" s="388">
        <f>SUM(K164,K169,K174,K180)</f>
        <v>0</v>
      </c>
      <c r="L181" s="362">
        <f>SUM(G181:K181)</f>
        <v>0</v>
      </c>
      <c r="M181" s="374"/>
      <c r="N181" s="121"/>
      <c r="O181" s="388">
        <f t="shared" ref="O181:T181" si="73">SUM(O164,O169,O174,O180)</f>
        <v>0</v>
      </c>
      <c r="P181" s="388">
        <f>SUM(P164,P169,P174,P180)</f>
        <v>0</v>
      </c>
      <c r="Q181" s="388">
        <f>SUM(Q164,Q169,Q174,Q180)</f>
        <v>0</v>
      </c>
      <c r="R181" s="388">
        <f>SUM(R164,R169,R174,R180)</f>
        <v>0</v>
      </c>
      <c r="S181" s="388">
        <f>SUM(S164,S169,S174,S180)</f>
        <v>0</v>
      </c>
      <c r="T181" s="388">
        <f t="shared" si="73"/>
        <v>0</v>
      </c>
      <c r="U181" s="362">
        <f t="shared" si="60"/>
        <v>0</v>
      </c>
    </row>
    <row r="182" spans="1:21">
      <c r="A182" s="14"/>
      <c r="B182" s="27"/>
      <c r="C182" s="374"/>
      <c r="D182" s="374"/>
      <c r="E182" s="374"/>
      <c r="F182" s="374"/>
      <c r="G182" s="374"/>
      <c r="H182" s="374"/>
      <c r="I182" s="374"/>
      <c r="J182" s="374"/>
      <c r="K182" s="374"/>
      <c r="L182" s="374"/>
      <c r="M182" s="374"/>
      <c r="N182" s="121"/>
      <c r="O182" s="374"/>
      <c r="P182" s="374"/>
      <c r="Q182" s="374"/>
      <c r="R182" s="374"/>
      <c r="S182" s="374"/>
      <c r="T182" s="374"/>
      <c r="U182" s="374"/>
    </row>
    <row r="183" spans="1:21">
      <c r="A183" s="14"/>
      <c r="B183" s="27"/>
      <c r="C183" s="374"/>
      <c r="D183" s="374"/>
      <c r="E183" s="374"/>
      <c r="F183" s="374"/>
      <c r="G183" s="374"/>
      <c r="H183" s="374"/>
      <c r="I183" s="374"/>
      <c r="J183" s="374"/>
      <c r="K183" s="374"/>
      <c r="L183" s="374"/>
      <c r="M183" s="374"/>
      <c r="N183" s="121"/>
      <c r="O183" s="374"/>
      <c r="P183" s="374"/>
      <c r="Q183" s="374"/>
      <c r="R183" s="374"/>
      <c r="S183" s="374"/>
      <c r="T183" s="374"/>
      <c r="U183" s="374"/>
    </row>
    <row r="184" spans="1:21">
      <c r="A184" s="18"/>
      <c r="B184" s="27"/>
      <c r="C184" s="374"/>
      <c r="D184" s="374"/>
      <c r="E184" s="374"/>
      <c r="F184" s="374"/>
      <c r="G184" s="374"/>
      <c r="H184" s="374"/>
      <c r="I184" s="374"/>
      <c r="J184" s="374"/>
      <c r="K184" s="374"/>
      <c r="L184" s="374"/>
      <c r="M184" s="374"/>
      <c r="N184" s="121"/>
      <c r="O184" s="374"/>
      <c r="P184" s="374"/>
      <c r="Q184" s="374"/>
      <c r="R184" s="374"/>
      <c r="S184" s="374"/>
      <c r="T184" s="374"/>
      <c r="U184" s="374"/>
    </row>
    <row r="185" spans="1:21">
      <c r="A185" s="376" t="s">
        <v>450</v>
      </c>
      <c r="M185" s="36"/>
      <c r="N185" s="121"/>
    </row>
    <row r="186" spans="1:21">
      <c r="A186" s="219" t="s">
        <v>8</v>
      </c>
      <c r="B186" s="124"/>
      <c r="C186" s="124"/>
      <c r="D186" s="124"/>
      <c r="E186" s="124"/>
      <c r="M186" s="36"/>
      <c r="N186" s="121"/>
      <c r="O186" s="389"/>
      <c r="P186" s="389"/>
      <c r="Q186" s="389"/>
      <c r="R186" s="389"/>
      <c r="S186" s="389"/>
      <c r="T186" s="389"/>
      <c r="U186" s="390">
        <f>SUM(P186:T186)</f>
        <v>0</v>
      </c>
    </row>
    <row r="187" spans="1:21">
      <c r="A187" s="219" t="s">
        <v>9</v>
      </c>
      <c r="B187" s="124"/>
      <c r="C187" s="124"/>
      <c r="D187" s="124"/>
      <c r="E187" s="124"/>
      <c r="M187" s="36"/>
      <c r="N187" s="121"/>
      <c r="O187" s="389"/>
      <c r="P187" s="389"/>
      <c r="Q187" s="389"/>
      <c r="R187" s="389"/>
      <c r="S187" s="389"/>
      <c r="T187" s="389"/>
      <c r="U187" s="390">
        <f t="shared" ref="U187:U198" si="74">SUM(P187:T187)</f>
        <v>0</v>
      </c>
    </row>
    <row r="188" spans="1:21">
      <c r="A188" s="219" t="s">
        <v>10</v>
      </c>
      <c r="B188" s="124"/>
      <c r="C188" s="124"/>
      <c r="D188" s="124"/>
      <c r="E188" s="124"/>
      <c r="M188" s="36"/>
      <c r="N188" s="121"/>
      <c r="O188" s="389"/>
      <c r="P188" s="389"/>
      <c r="Q188" s="389"/>
      <c r="R188" s="389"/>
      <c r="S188" s="389"/>
      <c r="T188" s="389"/>
      <c r="U188" s="390">
        <f t="shared" si="74"/>
        <v>0</v>
      </c>
    </row>
    <row r="189" spans="1:21">
      <c r="A189" s="219" t="s">
        <v>11</v>
      </c>
      <c r="B189" s="124"/>
      <c r="C189" s="124"/>
      <c r="D189" s="124"/>
      <c r="E189" s="124"/>
      <c r="M189" s="36"/>
      <c r="N189" s="121"/>
      <c r="O189" s="389"/>
      <c r="P189" s="389"/>
      <c r="Q189" s="389"/>
      <c r="R189" s="389"/>
      <c r="S189" s="389"/>
      <c r="T189" s="389"/>
      <c r="U189" s="390">
        <f t="shared" si="74"/>
        <v>0</v>
      </c>
    </row>
    <row r="190" spans="1:21">
      <c r="A190" s="219" t="s">
        <v>12</v>
      </c>
      <c r="B190" s="124"/>
      <c r="C190" s="124"/>
      <c r="D190" s="124"/>
      <c r="E190" s="124"/>
      <c r="N190" s="121"/>
      <c r="O190" s="389"/>
      <c r="P190" s="389"/>
      <c r="Q190" s="389"/>
      <c r="R190" s="389"/>
      <c r="S190" s="389"/>
      <c r="T190" s="389"/>
      <c r="U190" s="390">
        <f t="shared" si="74"/>
        <v>0</v>
      </c>
    </row>
    <row r="191" spans="1:21">
      <c r="A191" s="219" t="s">
        <v>13</v>
      </c>
      <c r="B191" s="124"/>
      <c r="C191" s="124"/>
      <c r="D191" s="124"/>
      <c r="E191" s="124"/>
      <c r="N191" s="121"/>
      <c r="O191" s="389"/>
      <c r="P191" s="389"/>
      <c r="Q191" s="389"/>
      <c r="R191" s="389"/>
      <c r="S191" s="389"/>
      <c r="T191" s="389"/>
      <c r="U191" s="390">
        <f t="shared" si="74"/>
        <v>0</v>
      </c>
    </row>
    <row r="192" spans="1:21">
      <c r="A192" s="219" t="s">
        <v>14</v>
      </c>
      <c r="B192" s="124"/>
      <c r="C192" s="124"/>
      <c r="D192" s="124"/>
      <c r="E192" s="124"/>
      <c r="N192" s="121"/>
      <c r="O192" s="389"/>
      <c r="P192" s="389"/>
      <c r="Q192" s="389"/>
      <c r="R192" s="389"/>
      <c r="S192" s="389"/>
      <c r="T192" s="389"/>
      <c r="U192" s="390">
        <f>SUM(P192:T192)</f>
        <v>0</v>
      </c>
    </row>
    <row r="193" spans="1:21">
      <c r="A193" s="219" t="s">
        <v>15</v>
      </c>
      <c r="B193" s="124"/>
      <c r="C193" s="124"/>
      <c r="D193" s="124"/>
      <c r="E193" s="124"/>
      <c r="N193" s="121"/>
      <c r="O193" s="389"/>
      <c r="P193" s="389"/>
      <c r="Q193" s="389"/>
      <c r="R193" s="389"/>
      <c r="S193" s="389"/>
      <c r="T193" s="389"/>
      <c r="U193" s="390">
        <f t="shared" si="74"/>
        <v>0</v>
      </c>
    </row>
    <row r="194" spans="1:21">
      <c r="A194" s="219" t="s">
        <v>16</v>
      </c>
      <c r="B194" s="124"/>
      <c r="C194" s="124"/>
      <c r="D194" s="124"/>
      <c r="E194" s="124"/>
      <c r="N194" s="121"/>
      <c r="O194" s="389"/>
      <c r="P194" s="389"/>
      <c r="Q194" s="389"/>
      <c r="R194" s="389"/>
      <c r="S194" s="389"/>
      <c r="T194" s="389"/>
      <c r="U194" s="390">
        <f t="shared" si="74"/>
        <v>0</v>
      </c>
    </row>
    <row r="195" spans="1:21">
      <c r="A195" s="370" t="s">
        <v>251</v>
      </c>
      <c r="B195" s="124"/>
      <c r="C195" s="124"/>
      <c r="D195" s="124"/>
      <c r="E195" s="124"/>
      <c r="N195" s="121"/>
      <c r="O195" s="391">
        <f>SUM(O186:O194)</f>
        <v>0</v>
      </c>
      <c r="P195" s="391">
        <f>SUM(P186:P194)</f>
        <v>0</v>
      </c>
      <c r="Q195" s="391">
        <f>SUM(Q186:Q194)</f>
        <v>0</v>
      </c>
      <c r="R195" s="391">
        <f t="shared" ref="R195:T195" si="75">SUM(R186:R194)</f>
        <v>0</v>
      </c>
      <c r="S195" s="391">
        <f>SUM(S186:S194)</f>
        <v>0</v>
      </c>
      <c r="T195" s="391">
        <f t="shared" si="75"/>
        <v>0</v>
      </c>
      <c r="U195" s="390">
        <f>SUM(P195:T195)</f>
        <v>0</v>
      </c>
    </row>
    <row r="196" spans="1:21">
      <c r="A196" s="392" t="s">
        <v>250</v>
      </c>
      <c r="B196" s="124"/>
      <c r="C196" s="124"/>
      <c r="D196" s="124"/>
      <c r="E196" s="124"/>
      <c r="N196" s="121"/>
      <c r="O196" s="389"/>
      <c r="P196" s="389"/>
      <c r="Q196" s="389"/>
      <c r="R196" s="389"/>
      <c r="S196" s="389"/>
      <c r="T196" s="389"/>
      <c r="U196" s="390">
        <f t="shared" si="74"/>
        <v>0</v>
      </c>
    </row>
    <row r="197" spans="1:21">
      <c r="A197" s="392" t="s">
        <v>249</v>
      </c>
      <c r="B197" s="124"/>
      <c r="C197" s="124"/>
      <c r="D197" s="124"/>
      <c r="E197" s="124"/>
      <c r="N197" s="121"/>
      <c r="O197" s="389"/>
      <c r="P197" s="389"/>
      <c r="Q197" s="389"/>
      <c r="R197" s="389"/>
      <c r="S197" s="389"/>
      <c r="T197" s="389"/>
      <c r="U197" s="390">
        <f t="shared" si="74"/>
        <v>0</v>
      </c>
    </row>
    <row r="198" spans="1:21">
      <c r="A198" s="370" t="s">
        <v>248</v>
      </c>
      <c r="B198" s="124"/>
      <c r="C198" s="124"/>
      <c r="D198" s="124"/>
      <c r="E198" s="124"/>
      <c r="N198" s="121"/>
      <c r="O198" s="391">
        <f t="shared" ref="O198:T198" si="76">SUM(O195:O197)</f>
        <v>0</v>
      </c>
      <c r="P198" s="391">
        <f t="shared" si="76"/>
        <v>0</v>
      </c>
      <c r="Q198" s="391">
        <f t="shared" si="76"/>
        <v>0</v>
      </c>
      <c r="R198" s="391">
        <f t="shared" si="76"/>
        <v>0</v>
      </c>
      <c r="S198" s="391">
        <f t="shared" si="76"/>
        <v>0</v>
      </c>
      <c r="T198" s="391">
        <f t="shared" si="76"/>
        <v>0</v>
      </c>
      <c r="U198" s="390">
        <f t="shared" si="74"/>
        <v>0</v>
      </c>
    </row>
    <row r="199" spans="1:21">
      <c r="A199" s="14"/>
      <c r="N199" s="121"/>
    </row>
    <row r="200" spans="1:21">
      <c r="A200" s="14"/>
      <c r="N200" s="121"/>
    </row>
    <row r="201" spans="1:21">
      <c r="A201" s="219" t="s">
        <v>451</v>
      </c>
      <c r="O201" s="393" t="str">
        <f>IF(ABS(O143-O198)&lt;0.1,"OK","ERROR")</f>
        <v>OK</v>
      </c>
      <c r="P201" s="393" t="str">
        <f t="shared" ref="P201" si="77">IF(ABS(P143-P198)&lt;0.1,"OK","ERROR")</f>
        <v>OK</v>
      </c>
      <c r="Q201" s="393" t="str">
        <f>IF(ABS(Q143-Q198)&lt;0.1,"OK","ERROR")</f>
        <v>OK</v>
      </c>
      <c r="R201" s="393"/>
      <c r="S201" s="393"/>
      <c r="T201" s="393"/>
    </row>
    <row r="202" spans="1:21">
      <c r="A202" s="14"/>
    </row>
  </sheetData>
  <mergeCells count="2">
    <mergeCell ref="F3:L3"/>
    <mergeCell ref="O3:U3"/>
  </mergeCells>
  <conditionalFormatting sqref="W6">
    <cfRule type="expression" dxfId="7" priority="2" stopIfTrue="1">
      <formula>NOT(ISERROR(SEARCH("Err",W6)))</formula>
    </cfRule>
  </conditionalFormatting>
  <conditionalFormatting sqref="O74:U74 O201:T201">
    <cfRule type="cellIs" dxfId="6" priority="1" operator="equal">
      <formula>"Err"</formula>
    </cfRule>
  </conditionalFormatting>
  <pageMargins left="0.31496062992125984" right="0.11811023622047245" top="0.59055118110236227" bottom="0.35433070866141736" header="0.31496062992125984" footer="0.11811023622047245"/>
  <pageSetup paperSize="8" scale="53" fitToHeight="6" orientation="portrait" r:id="rId1"/>
  <headerFooter>
    <oddFooter>&amp;L&amp;D &amp;T&amp;C&amp;Z&amp;F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N18"/>
  <sheetViews>
    <sheetView zoomScale="70" zoomScaleNormal="70" workbookViewId="0"/>
  </sheetViews>
  <sheetFormatPr defaultRowHeight="12.75"/>
  <cols>
    <col min="1" max="1" width="42.5" style="26" bestFit="1" customWidth="1"/>
    <col min="2" max="4" width="2.625" style="26" customWidth="1"/>
    <col min="5" max="5" width="3.25" style="26" bestFit="1" customWidth="1"/>
    <col min="6" max="11" width="7.125" style="26" customWidth="1"/>
    <col min="12" max="13" width="2.625" style="26" customWidth="1"/>
    <col min="14" max="14" width="7.125" style="26" customWidth="1"/>
    <col min="15" max="16384" width="9" style="26"/>
  </cols>
  <sheetData>
    <row r="1" spans="1:14" s="325" customFormat="1" ht="15">
      <c r="A1" s="117" t="s">
        <v>409</v>
      </c>
    </row>
    <row r="2" spans="1:14" s="325" customFormat="1" ht="15">
      <c r="A2" s="117" t="s">
        <v>410</v>
      </c>
      <c r="F2" s="4"/>
      <c r="G2" s="4"/>
      <c r="H2" s="4"/>
      <c r="I2" s="4"/>
      <c r="J2" s="4"/>
      <c r="K2" s="4"/>
      <c r="N2" s="340"/>
    </row>
    <row r="3" spans="1:14" s="325" customFormat="1" ht="15">
      <c r="A3" s="117"/>
      <c r="F3" s="4"/>
      <c r="G3" s="4"/>
      <c r="H3" s="4"/>
      <c r="I3" s="4"/>
      <c r="J3" s="4"/>
      <c r="K3" s="4"/>
      <c r="N3" s="74"/>
    </row>
    <row r="4" spans="1:14" s="325" customForma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4" ht="15">
      <c r="A5" s="52"/>
    </row>
    <row r="6" spans="1:14">
      <c r="F6" s="270"/>
      <c r="G6" s="270"/>
      <c r="H6" s="270"/>
      <c r="I6" s="270"/>
      <c r="J6" s="270"/>
      <c r="K6" s="270"/>
      <c r="L6" s="164"/>
      <c r="M6" s="164"/>
      <c r="N6" s="114"/>
    </row>
    <row r="7" spans="1:14">
      <c r="F7" s="270"/>
      <c r="G7" s="270"/>
      <c r="H7" s="270"/>
      <c r="I7" s="270"/>
      <c r="J7" s="270"/>
      <c r="K7" s="270"/>
      <c r="L7" s="164"/>
      <c r="M7" s="164"/>
      <c r="N7" s="114"/>
    </row>
    <row r="8" spans="1:14">
      <c r="F8" s="270"/>
      <c r="G8" s="270"/>
      <c r="H8" s="270"/>
      <c r="I8" s="270"/>
      <c r="J8" s="270"/>
      <c r="K8" s="270"/>
      <c r="L8" s="164"/>
      <c r="M8" s="164"/>
      <c r="N8" s="114"/>
    </row>
    <row r="9" spans="1:14">
      <c r="F9" s="270"/>
      <c r="G9" s="270"/>
      <c r="H9" s="270"/>
      <c r="I9" s="270"/>
      <c r="J9" s="270"/>
      <c r="K9" s="270"/>
      <c r="L9" s="164"/>
      <c r="M9" s="164"/>
      <c r="N9" s="114"/>
    </row>
    <row r="10" spans="1:14">
      <c r="F10" s="270"/>
      <c r="G10" s="270"/>
      <c r="H10" s="270"/>
      <c r="I10" s="270"/>
      <c r="J10" s="270"/>
      <c r="K10" s="270"/>
      <c r="L10" s="164"/>
      <c r="M10" s="164"/>
      <c r="N10" s="114"/>
    </row>
    <row r="11" spans="1:14">
      <c r="F11" s="270"/>
      <c r="G11" s="270"/>
      <c r="H11" s="270"/>
      <c r="I11" s="270"/>
      <c r="J11" s="270"/>
      <c r="K11" s="270"/>
      <c r="L11" s="164"/>
      <c r="M11" s="164"/>
      <c r="N11" s="114"/>
    </row>
    <row r="12" spans="1:14">
      <c r="F12" s="270"/>
      <c r="G12" s="270"/>
      <c r="H12" s="270"/>
      <c r="I12" s="270"/>
      <c r="J12" s="270"/>
      <c r="K12" s="270"/>
      <c r="L12" s="164"/>
      <c r="M12" s="164"/>
      <c r="N12" s="114"/>
    </row>
    <row r="13" spans="1:14">
      <c r="F13" s="270"/>
      <c r="G13" s="270"/>
      <c r="H13" s="270"/>
      <c r="I13" s="270"/>
      <c r="J13" s="270"/>
      <c r="K13" s="270"/>
      <c r="L13" s="164"/>
      <c r="M13" s="164"/>
      <c r="N13" s="114"/>
    </row>
    <row r="14" spans="1:14">
      <c r="F14" s="270"/>
      <c r="G14" s="270"/>
      <c r="H14" s="270"/>
      <c r="I14" s="270"/>
      <c r="J14" s="270"/>
      <c r="K14" s="270"/>
      <c r="L14" s="164"/>
      <c r="M14" s="164"/>
      <c r="N14" s="114"/>
    </row>
    <row r="15" spans="1:14">
      <c r="F15" s="270"/>
      <c r="G15" s="270"/>
      <c r="H15" s="270"/>
      <c r="I15" s="270"/>
      <c r="J15" s="270"/>
      <c r="K15" s="270"/>
      <c r="L15" s="164"/>
      <c r="M15" s="164"/>
      <c r="N15" s="114"/>
    </row>
    <row r="16" spans="1:14">
      <c r="F16" s="270"/>
      <c r="G16" s="270"/>
      <c r="H16" s="270"/>
      <c r="I16" s="270"/>
      <c r="J16" s="270"/>
      <c r="K16" s="270"/>
      <c r="L16" s="164"/>
      <c r="M16" s="164"/>
      <c r="N16" s="114"/>
    </row>
    <row r="17" spans="6:14">
      <c r="F17" s="270"/>
      <c r="G17" s="270"/>
      <c r="H17" s="270"/>
      <c r="I17" s="270"/>
      <c r="J17" s="270"/>
      <c r="K17" s="270"/>
      <c r="L17" s="164"/>
      <c r="M17" s="164"/>
      <c r="N17" s="114"/>
    </row>
    <row r="18" spans="6:14" s="47" customFormat="1">
      <c r="F18" s="116"/>
      <c r="G18" s="116"/>
      <c r="H18" s="116"/>
      <c r="I18" s="116"/>
      <c r="J18" s="116"/>
      <c r="K18" s="116"/>
      <c r="L18" s="116"/>
      <c r="M18" s="116"/>
      <c r="N18" s="114"/>
    </row>
  </sheetData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1"/>
  <sheetViews>
    <sheetView zoomScale="80" zoomScaleNormal="80" workbookViewId="0">
      <selection activeCell="M60" sqref="M60"/>
    </sheetView>
  </sheetViews>
  <sheetFormatPr defaultRowHeight="12.75"/>
  <sheetData>
    <row r="1" spans="1:16">
      <c r="A1" s="50" t="s">
        <v>240</v>
      </c>
      <c r="B1" s="124"/>
      <c r="C1" s="124"/>
      <c r="D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>
      <c r="A2" s="50" t="str">
        <f>Cover!D15</f>
        <v>[DNO]</v>
      </c>
      <c r="B2" s="124"/>
      <c r="C2" s="124"/>
      <c r="D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>
      <c r="A3" s="50" t="str">
        <f>Cover!D17</f>
        <v>[Year]</v>
      </c>
      <c r="B3" s="124"/>
      <c r="C3" s="124"/>
      <c r="D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ht="15">
      <c r="A5" s="531" t="s">
        <v>228</v>
      </c>
      <c r="B5" s="531"/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531"/>
      <c r="N5" s="531"/>
      <c r="O5" s="532"/>
      <c r="P5" s="124"/>
    </row>
    <row r="6" spans="1:16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  <c r="P6" s="124"/>
    </row>
    <row r="7" spans="1:16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  <c r="P7" s="124"/>
    </row>
    <row r="8" spans="1:16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  <c r="N8" s="251"/>
      <c r="O8" s="252"/>
      <c r="P8" s="124"/>
    </row>
    <row r="9" spans="1:16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  <c r="N9" s="251"/>
      <c r="O9" s="252"/>
      <c r="P9" s="124"/>
    </row>
    <row r="10" spans="1:16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2"/>
      <c r="P10" s="124"/>
    </row>
    <row r="11" spans="1:16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252"/>
      <c r="P11" s="124"/>
    </row>
    <row r="12" spans="1:16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2"/>
      <c r="P12" s="124"/>
    </row>
    <row r="13" spans="1:16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2"/>
      <c r="P13" s="124"/>
    </row>
    <row r="14" spans="1:16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  <c r="P14" s="124"/>
    </row>
    <row r="15" spans="1:16" ht="15">
      <c r="A15" s="533" t="s">
        <v>235</v>
      </c>
      <c r="B15" s="533"/>
      <c r="C15" s="533"/>
      <c r="D15" s="533"/>
      <c r="E15" s="533"/>
      <c r="F15" s="533"/>
      <c r="G15" s="533"/>
      <c r="H15" s="533"/>
      <c r="I15" s="533"/>
      <c r="J15" s="533"/>
      <c r="K15" s="533"/>
      <c r="L15" s="533"/>
      <c r="M15" s="533"/>
      <c r="N15" s="533"/>
      <c r="O15" s="534"/>
      <c r="P15" s="124"/>
    </row>
    <row r="16" spans="1:16">
      <c r="A16" s="255"/>
      <c r="B16" s="255"/>
      <c r="C16" s="255"/>
      <c r="D16" s="256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7"/>
      <c r="P16" s="124"/>
    </row>
    <row r="17" spans="1:16">
      <c r="A17" s="255"/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7"/>
      <c r="P17" s="124"/>
    </row>
    <row r="18" spans="1:16">
      <c r="A18" s="255"/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7"/>
      <c r="P18" s="124"/>
    </row>
    <row r="19" spans="1:16">
      <c r="A19" s="255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7"/>
      <c r="P19" s="124"/>
    </row>
    <row r="20" spans="1:16">
      <c r="A20" s="255"/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7"/>
      <c r="P20" s="124"/>
    </row>
    <row r="21" spans="1:16">
      <c r="A21" s="255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7"/>
      <c r="P21" s="124"/>
    </row>
    <row r="22" spans="1:16">
      <c r="A22" s="255"/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7"/>
      <c r="P22" s="124"/>
    </row>
    <row r="23" spans="1:16">
      <c r="A23" s="255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7"/>
      <c r="P23" s="124"/>
    </row>
    <row r="24" spans="1:16">
      <c r="A24" s="255"/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7"/>
      <c r="P24" s="124"/>
    </row>
    <row r="25" spans="1:16">
      <c r="A25" s="255"/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7"/>
      <c r="P25" s="124"/>
    </row>
    <row r="26" spans="1:16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7"/>
      <c r="P26" s="124"/>
    </row>
    <row r="27" spans="1:16">
      <c r="A27" s="255"/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/>
      <c r="P27" s="124"/>
    </row>
    <row r="28" spans="1:16">
      <c r="A28" s="255"/>
      <c r="B28" s="255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7"/>
      <c r="P28" s="124"/>
    </row>
    <row r="29" spans="1:16">
      <c r="A29" s="255"/>
      <c r="B29" s="255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7"/>
      <c r="P29" s="124"/>
    </row>
    <row r="30" spans="1:16">
      <c r="A30" s="255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7"/>
      <c r="P30" s="124"/>
    </row>
    <row r="31" spans="1:16">
      <c r="A31" s="255"/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7"/>
      <c r="P31" s="124"/>
    </row>
    <row r="32" spans="1:16">
      <c r="A32" s="255"/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124"/>
    </row>
    <row r="33" spans="1:16">
      <c r="A33" s="255"/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124"/>
    </row>
    <row r="34" spans="1:16">
      <c r="A34" s="255"/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124"/>
    </row>
    <row r="35" spans="1:16">
      <c r="A35" s="255"/>
      <c r="B35" s="255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124"/>
    </row>
    <row r="36" spans="1:16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124"/>
    </row>
    <row r="37" spans="1:16">
      <c r="A37" s="255"/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124"/>
    </row>
    <row r="38" spans="1:16" ht="15">
      <c r="A38" s="535" t="s">
        <v>229</v>
      </c>
      <c r="B38" s="535"/>
      <c r="C38" s="535"/>
      <c r="D38" s="535"/>
      <c r="E38" s="535"/>
      <c r="F38" s="535"/>
      <c r="G38" s="535"/>
      <c r="H38" s="535"/>
      <c r="I38" s="535"/>
      <c r="J38" s="535"/>
      <c r="K38" s="535"/>
      <c r="L38" s="535"/>
      <c r="M38" s="535"/>
      <c r="N38" s="535"/>
      <c r="O38" s="536"/>
      <c r="P38" s="124"/>
    </row>
    <row r="39" spans="1:16">
      <c r="A39" s="258"/>
      <c r="B39" s="258"/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9"/>
      <c r="P39" s="124"/>
    </row>
    <row r="40" spans="1:16">
      <c r="A40" s="258"/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58"/>
      <c r="P40" s="124"/>
    </row>
    <row r="41" spans="1:16" s="124" customFormat="1">
      <c r="A41" s="258"/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8"/>
    </row>
    <row r="42" spans="1:16" s="124" customFormat="1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9"/>
    </row>
    <row r="43" spans="1:16" s="124" customFormat="1">
      <c r="A43" s="258"/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</row>
    <row r="44" spans="1:16" s="124" customFormat="1">
      <c r="A44" s="258"/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59"/>
    </row>
    <row r="45" spans="1:16" s="124" customFormat="1">
      <c r="A45" s="258"/>
      <c r="B45" s="258"/>
      <c r="C45" s="258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9"/>
    </row>
    <row r="46" spans="1:16" s="124" customFormat="1">
      <c r="A46" s="258"/>
      <c r="B46" s="258"/>
      <c r="C46" s="258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59"/>
    </row>
    <row r="47" spans="1:16" s="124" customFormat="1">
      <c r="A47" s="258"/>
      <c r="B47" s="258"/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9"/>
    </row>
    <row r="48" spans="1:16" s="124" customForma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258"/>
      <c r="L48" s="258"/>
      <c r="M48" s="258"/>
      <c r="N48" s="258"/>
      <c r="O48" s="258"/>
    </row>
    <row r="49" spans="1:15">
      <c r="A49" s="258"/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</row>
    <row r="50" spans="1:15">
      <c r="A50" s="258"/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</row>
    <row r="51" spans="1:15">
      <c r="A51" s="258"/>
      <c r="B51" s="258"/>
      <c r="C51" s="258"/>
      <c r="D51" s="258"/>
      <c r="E51" s="258"/>
      <c r="F51" s="258"/>
      <c r="G51" s="258"/>
      <c r="H51" s="258"/>
      <c r="I51" s="258"/>
      <c r="J51" s="258"/>
      <c r="K51" s="258"/>
      <c r="L51" s="258"/>
      <c r="M51" s="258"/>
      <c r="N51" s="258"/>
      <c r="O51" s="258"/>
    </row>
    <row r="52" spans="1:15">
      <c r="A52" s="258"/>
      <c r="B52" s="258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</row>
    <row r="53" spans="1:15">
      <c r="A53" s="258"/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</row>
    <row r="54" spans="1:15">
      <c r="A54" s="258"/>
      <c r="B54" s="258"/>
      <c r="C54" s="258"/>
      <c r="D54" s="258"/>
      <c r="E54" s="258"/>
      <c r="F54" s="258"/>
      <c r="G54" s="258"/>
      <c r="H54" s="258"/>
      <c r="I54" s="258"/>
      <c r="J54" s="258"/>
      <c r="K54" s="258"/>
      <c r="L54" s="258"/>
      <c r="M54" s="258"/>
      <c r="N54" s="258"/>
      <c r="O54" s="258"/>
    </row>
    <row r="55" spans="1:15">
      <c r="A55" s="258"/>
      <c r="B55" s="258"/>
      <c r="C55" s="258"/>
      <c r="D55" s="258"/>
      <c r="E55" s="258"/>
      <c r="F55" s="258"/>
      <c r="G55" s="258"/>
      <c r="H55" s="258"/>
      <c r="I55" s="258"/>
      <c r="J55" s="258"/>
      <c r="K55" s="258"/>
      <c r="L55" s="258"/>
      <c r="M55" s="258"/>
      <c r="N55" s="258"/>
      <c r="O55" s="258"/>
    </row>
    <row r="56" spans="1:15">
      <c r="A56" s="258"/>
      <c r="B56" s="258"/>
      <c r="C56" s="258"/>
      <c r="D56" s="258"/>
      <c r="E56" s="258"/>
      <c r="F56" s="258"/>
      <c r="G56" s="258"/>
      <c r="H56" s="258"/>
      <c r="I56" s="258"/>
      <c r="J56" s="258"/>
      <c r="K56" s="258"/>
      <c r="L56" s="258"/>
      <c r="M56" s="258"/>
      <c r="N56" s="258"/>
      <c r="O56" s="258"/>
    </row>
    <row r="57" spans="1:15">
      <c r="A57" s="258"/>
      <c r="B57" s="258"/>
      <c r="C57" s="258"/>
      <c r="D57" s="258"/>
      <c r="E57" s="258"/>
      <c r="F57" s="258"/>
      <c r="G57" s="258"/>
      <c r="H57" s="258"/>
      <c r="I57" s="258"/>
      <c r="J57" s="258"/>
      <c r="K57" s="258"/>
      <c r="L57" s="258"/>
      <c r="M57" s="258"/>
      <c r="N57" s="258"/>
      <c r="O57" s="258"/>
    </row>
    <row r="58" spans="1:15">
      <c r="A58" s="258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258"/>
    </row>
    <row r="59" spans="1:15">
      <c r="A59" s="258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258"/>
    </row>
    <row r="60" spans="1:15">
      <c r="A60" s="258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258"/>
    </row>
    <row r="61" spans="1:15">
      <c r="A61" s="258"/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</row>
    <row r="62" spans="1:15">
      <c r="A62" s="258"/>
      <c r="B62" s="258"/>
      <c r="C62" s="258"/>
      <c r="D62" s="258"/>
      <c r="E62" s="258"/>
      <c r="F62" s="258"/>
      <c r="G62" s="258"/>
      <c r="H62" s="258"/>
      <c r="I62" s="258"/>
      <c r="J62" s="258"/>
      <c r="K62" s="258"/>
      <c r="L62" s="258"/>
      <c r="M62" s="258"/>
      <c r="N62" s="258"/>
      <c r="O62" s="258"/>
    </row>
    <row r="63" spans="1:15">
      <c r="A63" s="258"/>
      <c r="B63" s="258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</row>
    <row r="64" spans="1:15">
      <c r="A64" s="258"/>
      <c r="B64" s="258"/>
      <c r="C64" s="258"/>
      <c r="D64" s="258"/>
      <c r="E64" s="258"/>
      <c r="F64" s="258"/>
      <c r="G64" s="258"/>
      <c r="H64" s="258"/>
      <c r="I64" s="258"/>
      <c r="J64" s="258"/>
      <c r="K64" s="258"/>
      <c r="L64" s="258"/>
      <c r="M64" s="258"/>
      <c r="N64" s="258"/>
      <c r="O64" s="258"/>
    </row>
    <row r="65" spans="1:16">
      <c r="A65" s="258"/>
      <c r="B65" s="258"/>
      <c r="C65" s="258"/>
      <c r="D65" s="258"/>
      <c r="E65" s="258"/>
      <c r="F65" s="258"/>
      <c r="G65" s="258"/>
      <c r="H65" s="258"/>
      <c r="I65" s="258"/>
      <c r="J65" s="258"/>
      <c r="K65" s="258"/>
      <c r="L65" s="258"/>
      <c r="M65" s="258"/>
      <c r="N65" s="258"/>
      <c r="O65" s="258"/>
    </row>
    <row r="66" spans="1:16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</row>
    <row r="67" spans="1:16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</row>
    <row r="68" spans="1:16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</row>
    <row r="69" spans="1:16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</row>
    <row r="70" spans="1:16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</row>
    <row r="71" spans="1:16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</row>
  </sheetData>
  <mergeCells count="3">
    <mergeCell ref="A5:O5"/>
    <mergeCell ref="A15:O15"/>
    <mergeCell ref="A38:O38"/>
  </mergeCells>
  <pageMargins left="0.70866141732283472" right="0.70866141732283472" top="0.74803149606299213" bottom="0.74803149606299213" header="0.31496062992125984" footer="0.31496062992125984"/>
  <pageSetup paperSize="8" scale="8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P101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9" sqref="F9"/>
    </sheetView>
  </sheetViews>
  <sheetFormatPr defaultRowHeight="12.75" outlineLevelRow="1"/>
  <cols>
    <col min="1" max="1" width="23.375" style="148" customWidth="1"/>
    <col min="2" max="2" width="0.875" style="148" customWidth="1"/>
    <col min="3" max="3" width="1" style="148" customWidth="1"/>
    <col min="4" max="4" width="1.375" style="148" customWidth="1"/>
    <col min="5" max="5" width="6.875" style="148" customWidth="1"/>
    <col min="6" max="6" width="5.375" style="148" customWidth="1"/>
    <col min="7" max="35" width="8" style="148" customWidth="1"/>
    <col min="36" max="36" width="8" style="209" customWidth="1"/>
    <col min="37" max="37" width="9" style="148"/>
    <col min="38" max="38" width="9" style="209"/>
    <col min="39" max="16384" width="9" style="148"/>
  </cols>
  <sheetData>
    <row r="1" spans="1:42" ht="15.75" thickBot="1">
      <c r="A1" s="117" t="s">
        <v>174</v>
      </c>
      <c r="B1" s="117"/>
      <c r="C1" s="117"/>
      <c r="D1" s="117"/>
    </row>
    <row r="2" spans="1:42" ht="15.75" customHeight="1" thickBot="1">
      <c r="A2" s="117" t="str">
        <f>Cover!D15</f>
        <v>[DNO]</v>
      </c>
      <c r="B2" s="117"/>
      <c r="C2" s="117"/>
      <c r="D2" s="117"/>
      <c r="F2" s="546" t="s">
        <v>234</v>
      </c>
      <c r="G2" s="547"/>
      <c r="H2" s="548"/>
      <c r="I2" s="548"/>
      <c r="J2" s="548"/>
      <c r="K2" s="548"/>
      <c r="L2" s="548"/>
      <c r="M2" s="549"/>
    </row>
    <row r="3" spans="1:42" ht="15.75" thickBot="1">
      <c r="A3" s="117" t="str">
        <f>Cover!D17</f>
        <v>[Year]</v>
      </c>
      <c r="B3" s="149"/>
      <c r="C3" s="263"/>
      <c r="D3" s="149"/>
      <c r="E3" s="149"/>
      <c r="F3" s="545" t="s">
        <v>218</v>
      </c>
      <c r="G3" s="543"/>
      <c r="H3" s="545"/>
      <c r="I3" s="543"/>
      <c r="J3" s="543"/>
      <c r="K3" s="543"/>
      <c r="L3" s="543"/>
      <c r="M3" s="544"/>
      <c r="N3" s="543"/>
      <c r="O3" s="543"/>
      <c r="P3" s="543"/>
      <c r="Q3" s="543"/>
      <c r="R3" s="543"/>
      <c r="S3" s="543"/>
      <c r="T3" s="543"/>
      <c r="U3" s="543"/>
      <c r="V3" s="544"/>
      <c r="W3" s="545"/>
      <c r="X3" s="543"/>
      <c r="Y3" s="543"/>
      <c r="Z3" s="543"/>
      <c r="AA3" s="543"/>
      <c r="AB3" s="544"/>
      <c r="AC3" s="417"/>
      <c r="AD3" s="418"/>
      <c r="AE3" s="418"/>
      <c r="AF3" s="418"/>
      <c r="AG3" s="418"/>
      <c r="AH3" s="418"/>
      <c r="AI3" s="418"/>
      <c r="AJ3" s="419"/>
      <c r="AK3" s="420"/>
      <c r="AL3" s="274"/>
    </row>
    <row r="4" spans="1:42" s="159" customFormat="1" ht="193.5" customHeight="1" thickBot="1">
      <c r="A4" s="250"/>
      <c r="B4" s="158"/>
      <c r="C4" s="158"/>
      <c r="D4" s="158"/>
      <c r="E4" s="158"/>
      <c r="F4" s="264" t="s">
        <v>236</v>
      </c>
      <c r="G4" s="330" t="s">
        <v>388</v>
      </c>
      <c r="H4" s="412" t="s">
        <v>179</v>
      </c>
      <c r="I4" s="413" t="s">
        <v>121</v>
      </c>
      <c r="J4" s="413" t="s">
        <v>152</v>
      </c>
      <c r="K4" s="413" t="s">
        <v>122</v>
      </c>
      <c r="L4" s="413" t="s">
        <v>71</v>
      </c>
      <c r="M4" s="414" t="s">
        <v>173</v>
      </c>
      <c r="N4" s="331" t="s">
        <v>17</v>
      </c>
      <c r="O4" s="331" t="s">
        <v>18</v>
      </c>
      <c r="P4" s="331" t="s">
        <v>19</v>
      </c>
      <c r="Q4" s="332" t="s">
        <v>221</v>
      </c>
      <c r="R4" s="331" t="s">
        <v>21</v>
      </c>
      <c r="S4" s="331" t="s">
        <v>22</v>
      </c>
      <c r="T4" s="331" t="s">
        <v>23</v>
      </c>
      <c r="U4" s="331" t="s">
        <v>70</v>
      </c>
      <c r="V4" s="331" t="s">
        <v>24</v>
      </c>
      <c r="W4" s="331" t="s">
        <v>20</v>
      </c>
      <c r="X4" s="331" t="s">
        <v>27</v>
      </c>
      <c r="Y4" s="331" t="s">
        <v>28</v>
      </c>
      <c r="Z4" s="331" t="s">
        <v>29</v>
      </c>
      <c r="AA4" s="331" t="s">
        <v>25</v>
      </c>
      <c r="AB4" s="331" t="s">
        <v>26</v>
      </c>
      <c r="AC4" s="331" t="s">
        <v>219</v>
      </c>
      <c r="AD4" s="415" t="s">
        <v>222</v>
      </c>
      <c r="AE4" s="415" t="s">
        <v>220</v>
      </c>
      <c r="AF4" s="415" t="s">
        <v>223</v>
      </c>
      <c r="AG4" s="415" t="s">
        <v>224</v>
      </c>
      <c r="AH4" s="415" t="s">
        <v>225</v>
      </c>
      <c r="AI4" s="415" t="s">
        <v>198</v>
      </c>
      <c r="AJ4" s="415" t="s">
        <v>299</v>
      </c>
      <c r="AK4" s="416" t="s">
        <v>226</v>
      </c>
      <c r="AL4" s="333" t="s">
        <v>1</v>
      </c>
      <c r="AM4" s="225"/>
      <c r="AN4" s="225"/>
      <c r="AO4" s="225"/>
      <c r="AP4" s="225"/>
    </row>
    <row r="5" spans="1:42" s="159" customFormat="1" ht="12.75" customHeight="1">
      <c r="A5" s="250"/>
      <c r="B5" s="158"/>
      <c r="C5" s="158"/>
      <c r="D5" s="158"/>
      <c r="E5" s="158"/>
      <c r="F5" s="521"/>
      <c r="G5" s="521"/>
      <c r="H5" s="522"/>
      <c r="I5" s="522"/>
      <c r="J5" s="522"/>
      <c r="K5" s="522"/>
      <c r="L5" s="522"/>
      <c r="M5" s="523"/>
      <c r="N5" s="524"/>
      <c r="O5" s="524"/>
      <c r="P5" s="524"/>
      <c r="Q5" s="525"/>
      <c r="R5" s="524"/>
      <c r="S5" s="524"/>
      <c r="T5" s="524"/>
      <c r="U5" s="524"/>
      <c r="V5" s="524"/>
      <c r="W5" s="524"/>
      <c r="X5" s="524"/>
      <c r="Y5" s="524"/>
      <c r="Z5" s="524"/>
      <c r="AA5" s="524"/>
      <c r="AB5" s="524"/>
      <c r="AC5" s="524"/>
      <c r="AD5" s="526"/>
      <c r="AE5" s="526"/>
      <c r="AF5" s="526"/>
      <c r="AG5" s="526"/>
      <c r="AH5" s="526"/>
      <c r="AI5" s="526"/>
      <c r="AJ5" s="526"/>
      <c r="AK5" s="521"/>
      <c r="AL5" s="527"/>
      <c r="AM5" s="225"/>
      <c r="AN5" s="225"/>
      <c r="AO5" s="225"/>
      <c r="AP5" s="225"/>
    </row>
    <row r="6" spans="1:42" s="17" customFormat="1" ht="18">
      <c r="A6" s="495">
        <v>2010</v>
      </c>
      <c r="B6" s="496"/>
      <c r="C6" s="496"/>
      <c r="D6" s="496"/>
      <c r="E6" s="496"/>
      <c r="F6" s="496"/>
      <c r="G6" s="496"/>
      <c r="H6" s="496"/>
      <c r="I6" s="496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7"/>
      <c r="AK6" s="497"/>
      <c r="AL6" s="497"/>
      <c r="AM6" s="497"/>
      <c r="AN6" s="497"/>
    </row>
    <row r="8" spans="1:42" ht="12.75" customHeight="1" outlineLevel="1">
      <c r="A8" s="155" t="s">
        <v>176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55"/>
      <c r="AL8" s="155"/>
    </row>
    <row r="9" spans="1:42" ht="12.75" customHeight="1" outlineLevel="1">
      <c r="A9" s="150" t="s">
        <v>172</v>
      </c>
      <c r="B9" s="151"/>
      <c r="C9" s="151"/>
      <c r="D9" s="151"/>
      <c r="E9" s="150" t="s">
        <v>145</v>
      </c>
      <c r="F9" s="194"/>
      <c r="G9" s="194"/>
      <c r="H9" s="194"/>
      <c r="I9" s="194"/>
      <c r="J9" s="194"/>
      <c r="K9" s="194"/>
      <c r="L9" s="194"/>
      <c r="M9" s="192">
        <f>SUM(F9:L9)</f>
        <v>0</v>
      </c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207">
        <f>SUM(M9:AK9)</f>
        <v>0</v>
      </c>
    </row>
    <row r="10" spans="1:42" outlineLevel="1">
      <c r="A10" s="150" t="s">
        <v>171</v>
      </c>
      <c r="B10" s="151"/>
      <c r="C10" s="151"/>
      <c r="D10" s="151"/>
      <c r="E10" s="150" t="s">
        <v>145</v>
      </c>
      <c r="F10" s="194"/>
      <c r="G10" s="194"/>
      <c r="H10" s="194"/>
      <c r="I10" s="194"/>
      <c r="J10" s="194"/>
      <c r="K10" s="194"/>
      <c r="L10" s="194"/>
      <c r="M10" s="192">
        <f>SUM(F10:L10)</f>
        <v>0</v>
      </c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207">
        <f>SUM(M10:AK10)</f>
        <v>0</v>
      </c>
    </row>
    <row r="11" spans="1:42" outlineLevel="1">
      <c r="A11" s="150" t="s">
        <v>1</v>
      </c>
      <c r="B11" s="151"/>
      <c r="C11" s="151"/>
      <c r="D11" s="151"/>
      <c r="E11" s="150" t="s">
        <v>145</v>
      </c>
      <c r="F11" s="192">
        <f>SUM(F9:F10)</f>
        <v>0</v>
      </c>
      <c r="G11" s="192">
        <f t="shared" ref="G11:AK11" si="0">SUM(G9:G10)</f>
        <v>0</v>
      </c>
      <c r="H11" s="192">
        <f t="shared" si="0"/>
        <v>0</v>
      </c>
      <c r="I11" s="192">
        <f t="shared" si="0"/>
        <v>0</v>
      </c>
      <c r="J11" s="192">
        <f t="shared" si="0"/>
        <v>0</v>
      </c>
      <c r="K11" s="192">
        <f t="shared" si="0"/>
        <v>0</v>
      </c>
      <c r="L11" s="192">
        <f>SUM(L9:L10)</f>
        <v>0</v>
      </c>
      <c r="M11" s="192">
        <f>SUM(M9:M10)</f>
        <v>0</v>
      </c>
      <c r="N11" s="192">
        <f t="shared" si="0"/>
        <v>0</v>
      </c>
      <c r="O11" s="192">
        <f>SUM(O9:O10)</f>
        <v>0</v>
      </c>
      <c r="P11" s="192">
        <f t="shared" si="0"/>
        <v>0</v>
      </c>
      <c r="Q11" s="192">
        <f>SUM(Q9:Q10)</f>
        <v>0</v>
      </c>
      <c r="R11" s="192">
        <f t="shared" si="0"/>
        <v>0</v>
      </c>
      <c r="S11" s="192">
        <f t="shared" si="0"/>
        <v>0</v>
      </c>
      <c r="T11" s="192">
        <f t="shared" si="0"/>
        <v>0</v>
      </c>
      <c r="U11" s="192">
        <f t="shared" si="0"/>
        <v>0</v>
      </c>
      <c r="V11" s="192">
        <f t="shared" si="0"/>
        <v>0</v>
      </c>
      <c r="W11" s="192">
        <f t="shared" si="0"/>
        <v>0</v>
      </c>
      <c r="X11" s="192">
        <f t="shared" si="0"/>
        <v>0</v>
      </c>
      <c r="Y11" s="192">
        <f t="shared" si="0"/>
        <v>0</v>
      </c>
      <c r="Z11" s="192">
        <f t="shared" si="0"/>
        <v>0</v>
      </c>
      <c r="AA11" s="192">
        <f t="shared" si="0"/>
        <v>0</v>
      </c>
      <c r="AB11" s="192">
        <f t="shared" si="0"/>
        <v>0</v>
      </c>
      <c r="AC11" s="192">
        <f>SUM(AC9:AC10)</f>
        <v>0</v>
      </c>
      <c r="AD11" s="192">
        <f t="shared" si="0"/>
        <v>0</v>
      </c>
      <c r="AE11" s="192">
        <f t="shared" si="0"/>
        <v>0</v>
      </c>
      <c r="AF11" s="192">
        <f t="shared" si="0"/>
        <v>0</v>
      </c>
      <c r="AG11" s="192">
        <f>SUM(AG9:AG10)</f>
        <v>0</v>
      </c>
      <c r="AH11" s="192">
        <f t="shared" si="0"/>
        <v>0</v>
      </c>
      <c r="AI11" s="192">
        <f t="shared" si="0"/>
        <v>0</v>
      </c>
      <c r="AJ11" s="192">
        <f t="shared" si="0"/>
        <v>0</v>
      </c>
      <c r="AK11" s="192">
        <f t="shared" si="0"/>
        <v>0</v>
      </c>
      <c r="AL11" s="207">
        <f>SUM(M11:AK11)</f>
        <v>0</v>
      </c>
    </row>
    <row r="12" spans="1:42" outlineLevel="1">
      <c r="A12" s="152"/>
      <c r="B12" s="152"/>
      <c r="C12" s="152"/>
      <c r="D12" s="152"/>
      <c r="E12" s="149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210"/>
      <c r="AK12" s="210"/>
      <c r="AL12" s="210"/>
    </row>
    <row r="13" spans="1:42" outlineLevel="1">
      <c r="A13" s="155" t="s">
        <v>178</v>
      </c>
      <c r="B13" s="149"/>
      <c r="C13" s="149"/>
      <c r="D13" s="149"/>
      <c r="E13" s="149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210"/>
      <c r="AK13" s="210"/>
      <c r="AL13" s="210"/>
    </row>
    <row r="14" spans="1:42" outlineLevel="1">
      <c r="A14" s="150" t="s">
        <v>170</v>
      </c>
      <c r="B14" s="151"/>
      <c r="C14" s="151"/>
      <c r="D14" s="151"/>
      <c r="E14" s="150" t="s">
        <v>2</v>
      </c>
      <c r="F14" s="275">
        <f>'[13]C1 - Costs Matrix 2011'!$B$10</f>
        <v>0</v>
      </c>
      <c r="G14" s="275">
        <f>'[13]C1 - Costs Matrix 2011'!$C$10+'[13]C1 - Costs Matrix 2011'!$D$10</f>
        <v>0</v>
      </c>
      <c r="H14" s="275">
        <f>'[13]C1 - Costs Matrix 2011'!$M$10</f>
        <v>0</v>
      </c>
      <c r="I14" s="275">
        <f>'[13]C1 - Costs Matrix 2011'!$N$10</f>
        <v>0</v>
      </c>
      <c r="J14" s="275">
        <f>'[13]C1 - Costs Matrix 2011'!$O$10</f>
        <v>0</v>
      </c>
      <c r="K14" s="275">
        <f>'[13]C1 - Costs Matrix 2011'!$P$10</f>
        <v>0</v>
      </c>
      <c r="L14" s="275">
        <f>'[13]C1 - Costs Matrix 2011'!$W$10</f>
        <v>0</v>
      </c>
      <c r="M14" s="192">
        <f>SUM(F14:L14)</f>
        <v>0</v>
      </c>
      <c r="N14" s="275">
        <f>'[13]C1 - Costs Matrix 2011'!X10</f>
        <v>0</v>
      </c>
      <c r="O14" s="275">
        <f>'[13]C1 - Costs Matrix 2011'!Y10</f>
        <v>0</v>
      </c>
      <c r="P14" s="275">
        <f>'[13]C1 - Costs Matrix 2011'!Z10</f>
        <v>0</v>
      </c>
      <c r="Q14" s="275">
        <f>'[13]C1 - Costs Matrix 2011'!AA10</f>
        <v>0</v>
      </c>
      <c r="R14" s="275">
        <f>'[13]C1 - Costs Matrix 2011'!AB10</f>
        <v>0</v>
      </c>
      <c r="S14" s="275">
        <f>'[13]C1 - Costs Matrix 2011'!AC10</f>
        <v>0</v>
      </c>
      <c r="T14" s="275">
        <f>'[13]C1 - Costs Matrix 2011'!AD10</f>
        <v>0</v>
      </c>
      <c r="U14" s="275">
        <f>'[13]C1 - Costs Matrix 2011'!AE10</f>
        <v>0</v>
      </c>
      <c r="V14" s="275">
        <f>'[13]C1 - Costs Matrix 2011'!AF10</f>
        <v>0</v>
      </c>
      <c r="W14" s="275">
        <f>'[13]C1 - Costs Matrix 2011'!AJ$10</f>
        <v>0</v>
      </c>
      <c r="X14" s="275">
        <f>'[13]C1 - Costs Matrix 2011'!AK$10</f>
        <v>0</v>
      </c>
      <c r="Y14" s="275">
        <f>'[13]C1 - Costs Matrix 2011'!AL$10</f>
        <v>0</v>
      </c>
      <c r="Z14" s="275">
        <f>'[13]C1 - Costs Matrix 2011'!AM$10</f>
        <v>0</v>
      </c>
      <c r="AA14" s="275">
        <f>'[13]C1 - Costs Matrix 2011'!AN$10</f>
        <v>0</v>
      </c>
      <c r="AB14" s="275">
        <f>'[13]C1 - Costs Matrix 2011'!AO$10</f>
        <v>0</v>
      </c>
      <c r="AC14" s="275">
        <f>'[13]C1 - Costs Matrix 2011'!$AQ$10</f>
        <v>0</v>
      </c>
      <c r="AD14" s="275">
        <f>'[13]C1 - Costs Matrix 2011'!$AR$10</f>
        <v>0</v>
      </c>
      <c r="AE14" s="275">
        <f>'[13]C1 - Costs Matrix 2011'!$AS$10</f>
        <v>0</v>
      </c>
      <c r="AF14" s="275">
        <f>'[13]C1 - Costs Matrix 2011'!$AU$10</f>
        <v>0</v>
      </c>
      <c r="AG14" s="275">
        <f>'[13]C1 - Costs Matrix 2011'!$AV$10</f>
        <v>0</v>
      </c>
      <c r="AH14" s="275">
        <f>'[13]C1 - Costs Matrix 2011'!$AW$10</f>
        <v>0</v>
      </c>
      <c r="AI14" s="394">
        <f>'[13]C1 - Costs Matrix 2011'!$AY$10</f>
        <v>0</v>
      </c>
      <c r="AJ14" s="275">
        <f>'[13]C1 - Costs Matrix 2011'!$AZ$10</f>
        <v>0</v>
      </c>
      <c r="AK14" s="194"/>
      <c r="AL14" s="207">
        <f>SUM(M14:AK14)</f>
        <v>0</v>
      </c>
    </row>
    <row r="15" spans="1:42" outlineLevel="1">
      <c r="A15" s="150" t="s">
        <v>169</v>
      </c>
      <c r="B15" s="151"/>
      <c r="C15" s="151"/>
      <c r="D15" s="151"/>
      <c r="E15" s="150" t="s">
        <v>2</v>
      </c>
      <c r="F15" s="275">
        <f>'[13]C1 - Costs Matrix 2011'!$B$24</f>
        <v>0</v>
      </c>
      <c r="G15" s="275">
        <f>'[13]C1 - Costs Matrix 2011'!$C$24+'[13]C1 - Costs Matrix 2011'!$D$24</f>
        <v>0</v>
      </c>
      <c r="H15" s="275">
        <f>'[13]C1 - Costs Matrix 2011'!$M$24</f>
        <v>0</v>
      </c>
      <c r="I15" s="275">
        <f>'[13]C1 - Costs Matrix 2011'!$N$24</f>
        <v>0</v>
      </c>
      <c r="J15" s="275">
        <f>'[13]C1 - Costs Matrix 2011'!$O$24</f>
        <v>0</v>
      </c>
      <c r="K15" s="275">
        <f>'[13]C1 - Costs Matrix 2011'!$P$24</f>
        <v>0</v>
      </c>
      <c r="L15" s="275">
        <f>'[13]C1 - Costs Matrix 2011'!$W$24</f>
        <v>0</v>
      </c>
      <c r="M15" s="192">
        <f>SUM(F15:L15)</f>
        <v>0</v>
      </c>
      <c r="N15" s="275">
        <f>'[13]C1 - Costs Matrix 2011'!X24</f>
        <v>0</v>
      </c>
      <c r="O15" s="275">
        <f>'[13]C1 - Costs Matrix 2011'!Y24</f>
        <v>0</v>
      </c>
      <c r="P15" s="275">
        <f>'[13]C1 - Costs Matrix 2011'!Z24</f>
        <v>0</v>
      </c>
      <c r="Q15" s="275">
        <f>'[13]C1 - Costs Matrix 2011'!AA24</f>
        <v>0</v>
      </c>
      <c r="R15" s="275">
        <f>'[13]C1 - Costs Matrix 2011'!AB24</f>
        <v>0</v>
      </c>
      <c r="S15" s="275">
        <f>'[13]C1 - Costs Matrix 2011'!AC24</f>
        <v>0</v>
      </c>
      <c r="T15" s="275">
        <f>'[13]C1 - Costs Matrix 2011'!AD24</f>
        <v>0</v>
      </c>
      <c r="U15" s="275">
        <f>'[13]C1 - Costs Matrix 2011'!AE24</f>
        <v>0</v>
      </c>
      <c r="V15" s="275">
        <f>'[13]C1 - Costs Matrix 2011'!AF24</f>
        <v>0</v>
      </c>
      <c r="W15" s="275">
        <f>'[13]C1 - Costs Matrix 2011'!AJ$24</f>
        <v>0</v>
      </c>
      <c r="X15" s="275">
        <f>'[13]C1 - Costs Matrix 2011'!AK$24</f>
        <v>0</v>
      </c>
      <c r="Y15" s="275">
        <f>'[13]C1 - Costs Matrix 2011'!AL$24</f>
        <v>0</v>
      </c>
      <c r="Z15" s="275">
        <f>'[13]C1 - Costs Matrix 2011'!AM$24</f>
        <v>0</v>
      </c>
      <c r="AA15" s="275">
        <f>'[13]C1 - Costs Matrix 2011'!AN$24</f>
        <v>0</v>
      </c>
      <c r="AB15" s="275">
        <f>'[13]C1 - Costs Matrix 2011'!AO$24</f>
        <v>0</v>
      </c>
      <c r="AC15" s="275">
        <f>'[13]C1 - Costs Matrix 2011'!$AQ$24</f>
        <v>0</v>
      </c>
      <c r="AD15" s="275">
        <f>'[13]C1 - Costs Matrix 2011'!$AR$24</f>
        <v>0</v>
      </c>
      <c r="AE15" s="275">
        <f>'[13]C1 - Costs Matrix 2011'!$AS$24</f>
        <v>0</v>
      </c>
      <c r="AF15" s="275">
        <f>'[13]C1 - Costs Matrix 2011'!$AU$24</f>
        <v>0</v>
      </c>
      <c r="AG15" s="275">
        <f>'[13]C1 - Costs Matrix 2011'!$AV$24</f>
        <v>0</v>
      </c>
      <c r="AH15" s="275">
        <f>'[13]C1 - Costs Matrix 2011'!$AW$24</f>
        <v>0</v>
      </c>
      <c r="AI15" s="394">
        <f>'[13]C1 - Costs Matrix 2011'!$AY$24</f>
        <v>0</v>
      </c>
      <c r="AJ15" s="275">
        <f>'[13]C1 - Costs Matrix 2011'!$AZ$24</f>
        <v>0</v>
      </c>
      <c r="AK15" s="194"/>
      <c r="AL15" s="207">
        <f>SUM(M15:AK15)</f>
        <v>0</v>
      </c>
    </row>
    <row r="16" spans="1:42" s="154" customFormat="1" outlineLevel="1">
      <c r="A16" s="153"/>
      <c r="B16" s="153"/>
      <c r="C16" s="153"/>
      <c r="D16" s="153"/>
      <c r="E16" s="15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395"/>
      <c r="AK16" s="395"/>
      <c r="AL16" s="395"/>
    </row>
    <row r="17" spans="1:40" outlineLevel="1">
      <c r="A17" s="155" t="s">
        <v>177</v>
      </c>
      <c r="B17" s="149"/>
      <c r="C17" s="149"/>
      <c r="D17" s="149"/>
      <c r="E17" s="149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93"/>
      <c r="AJ17" s="212"/>
      <c r="AK17" s="212"/>
      <c r="AL17" s="212"/>
    </row>
    <row r="18" spans="1:40" outlineLevel="1">
      <c r="A18" s="150" t="s">
        <v>168</v>
      </c>
      <c r="B18" s="151"/>
      <c r="C18" s="151"/>
      <c r="D18" s="151"/>
      <c r="E18" s="150" t="s">
        <v>175</v>
      </c>
      <c r="F18" s="156" t="str">
        <f>IF(F11=0,"-",F14*1000/F11)</f>
        <v>-</v>
      </c>
      <c r="G18" s="156" t="str">
        <f>IF(G11=0,"-",G14*1000/G11)</f>
        <v>-</v>
      </c>
      <c r="H18" s="156" t="str">
        <f>IF(H11=0,"-",H14*1000/H11)</f>
        <v>-</v>
      </c>
      <c r="I18" s="156" t="str">
        <f>IF(I11=0,"-",I14*1000/I11)</f>
        <v>-</v>
      </c>
      <c r="J18" s="156" t="str">
        <f>IF(J11=0,"-",J14*1000/J11)</f>
        <v>-</v>
      </c>
      <c r="K18" s="156" t="str">
        <f t="shared" ref="K18:AJ18" si="1">IF(K11=0,"-",K14*1000/K11)</f>
        <v>-</v>
      </c>
      <c r="L18" s="156" t="str">
        <f t="shared" si="1"/>
        <v>-</v>
      </c>
      <c r="M18" s="156" t="str">
        <f>IF(M11=0,"-",M14*1000/M11)</f>
        <v>-</v>
      </c>
      <c r="N18" s="156" t="str">
        <f t="shared" si="1"/>
        <v>-</v>
      </c>
      <c r="O18" s="156" t="str">
        <f t="shared" si="1"/>
        <v>-</v>
      </c>
      <c r="P18" s="156" t="str">
        <f>IF(P11=0,"-",P14*1000/P11)</f>
        <v>-</v>
      </c>
      <c r="Q18" s="156" t="str">
        <f t="shared" si="1"/>
        <v>-</v>
      </c>
      <c r="R18" s="156" t="str">
        <f>IF(R11=0,"-",R14*1000/R11)</f>
        <v>-</v>
      </c>
      <c r="S18" s="156" t="str">
        <f t="shared" si="1"/>
        <v>-</v>
      </c>
      <c r="T18" s="156" t="str">
        <f t="shared" si="1"/>
        <v>-</v>
      </c>
      <c r="U18" s="156" t="str">
        <f>IF(U11=0,"-",U14*1000/U11)</f>
        <v>-</v>
      </c>
      <c r="V18" s="156" t="str">
        <f t="shared" si="1"/>
        <v>-</v>
      </c>
      <c r="W18" s="156" t="str">
        <f t="shared" si="1"/>
        <v>-</v>
      </c>
      <c r="X18" s="156" t="str">
        <f t="shared" si="1"/>
        <v>-</v>
      </c>
      <c r="Y18" s="156" t="str">
        <f t="shared" si="1"/>
        <v>-</v>
      </c>
      <c r="Z18" s="156" t="str">
        <f t="shared" si="1"/>
        <v>-</v>
      </c>
      <c r="AA18" s="156" t="str">
        <f t="shared" si="1"/>
        <v>-</v>
      </c>
      <c r="AB18" s="156" t="str">
        <f t="shared" si="1"/>
        <v>-</v>
      </c>
      <c r="AC18" s="156" t="str">
        <f t="shared" si="1"/>
        <v>-</v>
      </c>
      <c r="AD18" s="156" t="str">
        <f t="shared" si="1"/>
        <v>-</v>
      </c>
      <c r="AE18" s="156" t="str">
        <f t="shared" si="1"/>
        <v>-</v>
      </c>
      <c r="AF18" s="156" t="str">
        <f t="shared" si="1"/>
        <v>-</v>
      </c>
      <c r="AG18" s="156" t="str">
        <f t="shared" si="1"/>
        <v>-</v>
      </c>
      <c r="AH18" s="156" t="str">
        <f t="shared" si="1"/>
        <v>-</v>
      </c>
      <c r="AI18" s="156" t="str">
        <f t="shared" si="1"/>
        <v>-</v>
      </c>
      <c r="AJ18" s="156" t="str">
        <f t="shared" si="1"/>
        <v>-</v>
      </c>
      <c r="AK18" s="156" t="str">
        <f>IF(AK11=0,"-",AK14*1000/AK11)</f>
        <v>-</v>
      </c>
      <c r="AL18" s="156" t="str">
        <f>IF(AL11=0,"-",AL14*1000/AL11)</f>
        <v>-</v>
      </c>
    </row>
    <row r="19" spans="1:40" outlineLevel="1">
      <c r="A19" s="150" t="s">
        <v>167</v>
      </c>
      <c r="B19" s="151"/>
      <c r="C19" s="151"/>
      <c r="D19" s="151"/>
      <c r="E19" s="150" t="s">
        <v>175</v>
      </c>
      <c r="F19" s="156" t="str">
        <f>IF(F11=0,"-",(F14+F15)*1000/F11)</f>
        <v>-</v>
      </c>
      <c r="G19" s="156" t="str">
        <f>IF(G11=0,"-",(G14+G15)*1000/G11)</f>
        <v>-</v>
      </c>
      <c r="H19" s="156" t="str">
        <f>IF(H11=0,"-",(H14+H15)*1000/H11)</f>
        <v>-</v>
      </c>
      <c r="I19" s="156" t="str">
        <f t="shared" ref="I19:O19" si="2">IF(I11=0,"-",(I14+I15)*1000/I11)</f>
        <v>-</v>
      </c>
      <c r="J19" s="156" t="str">
        <f t="shared" si="2"/>
        <v>-</v>
      </c>
      <c r="K19" s="156" t="str">
        <f t="shared" si="2"/>
        <v>-</v>
      </c>
      <c r="L19" s="156" t="str">
        <f t="shared" si="2"/>
        <v>-</v>
      </c>
      <c r="M19" s="156" t="str">
        <f>IF(M11=0,"-",(M14+M15)*1000/M11)</f>
        <v>-</v>
      </c>
      <c r="N19" s="156" t="str">
        <f t="shared" si="2"/>
        <v>-</v>
      </c>
      <c r="O19" s="156" t="str">
        <f t="shared" si="2"/>
        <v>-</v>
      </c>
      <c r="P19" s="156" t="str">
        <f t="shared" ref="P19:AJ19" si="3">IF(P11=0,"-",(P14+P15)*1000/P11)</f>
        <v>-</v>
      </c>
      <c r="Q19" s="156" t="str">
        <f t="shared" si="3"/>
        <v>-</v>
      </c>
      <c r="R19" s="156" t="str">
        <f t="shared" si="3"/>
        <v>-</v>
      </c>
      <c r="S19" s="156" t="str">
        <f>IF(S11=0,"-",(S14+S15)*1000/S11)</f>
        <v>-</v>
      </c>
      <c r="T19" s="156" t="str">
        <f>IF(T11=0,"-",(T14+T15)*1000/T11)</f>
        <v>-</v>
      </c>
      <c r="U19" s="156" t="str">
        <f t="shared" si="3"/>
        <v>-</v>
      </c>
      <c r="V19" s="156" t="str">
        <f t="shared" si="3"/>
        <v>-</v>
      </c>
      <c r="W19" s="156" t="str">
        <f t="shared" si="3"/>
        <v>-</v>
      </c>
      <c r="X19" s="156" t="str">
        <f t="shared" si="3"/>
        <v>-</v>
      </c>
      <c r="Y19" s="156" t="str">
        <f t="shared" si="3"/>
        <v>-</v>
      </c>
      <c r="Z19" s="156" t="str">
        <f t="shared" si="3"/>
        <v>-</v>
      </c>
      <c r="AA19" s="156" t="str">
        <f t="shared" si="3"/>
        <v>-</v>
      </c>
      <c r="AB19" s="156" t="str">
        <f t="shared" si="3"/>
        <v>-</v>
      </c>
      <c r="AC19" s="156" t="str">
        <f t="shared" si="3"/>
        <v>-</v>
      </c>
      <c r="AD19" s="156" t="str">
        <f t="shared" si="3"/>
        <v>-</v>
      </c>
      <c r="AE19" s="156" t="str">
        <f t="shared" si="3"/>
        <v>-</v>
      </c>
      <c r="AF19" s="156" t="str">
        <f t="shared" si="3"/>
        <v>-</v>
      </c>
      <c r="AG19" s="156" t="str">
        <f t="shared" si="3"/>
        <v>-</v>
      </c>
      <c r="AH19" s="156" t="str">
        <f t="shared" si="3"/>
        <v>-</v>
      </c>
      <c r="AI19" s="156" t="str">
        <f t="shared" si="3"/>
        <v>-</v>
      </c>
      <c r="AJ19" s="156" t="str">
        <f t="shared" si="3"/>
        <v>-</v>
      </c>
      <c r="AK19" s="156" t="str">
        <f>IF(AK11=0,"-",(AK14+AK15)*1000/AK11)</f>
        <v>-</v>
      </c>
      <c r="AL19" s="156" t="str">
        <f>IF(AL11=0,"-",(AL14+AL15)*1000/AL11)</f>
        <v>-</v>
      </c>
    </row>
    <row r="20" spans="1:40" outlineLevel="1"/>
    <row r="22" spans="1:40" s="17" customFormat="1" ht="18">
      <c r="A22" s="495">
        <v>2011</v>
      </c>
      <c r="B22" s="496"/>
      <c r="C22" s="496"/>
      <c r="D22" s="496"/>
      <c r="E22" s="496"/>
      <c r="F22" s="496"/>
      <c r="G22" s="496"/>
      <c r="H22" s="496"/>
      <c r="I22" s="496"/>
      <c r="J22" s="497"/>
      <c r="K22" s="497"/>
      <c r="L22" s="497"/>
      <c r="M22" s="497"/>
      <c r="N22" s="497"/>
      <c r="O22" s="497"/>
      <c r="P22" s="497"/>
      <c r="Q22" s="497"/>
      <c r="R22" s="497"/>
      <c r="S22" s="497"/>
      <c r="T22" s="497"/>
      <c r="U22" s="497"/>
      <c r="V22" s="497"/>
      <c r="W22" s="497"/>
      <c r="X22" s="497"/>
      <c r="Y22" s="497"/>
      <c r="Z22" s="497"/>
      <c r="AA22" s="497"/>
      <c r="AB22" s="497"/>
      <c r="AC22" s="497"/>
      <c r="AD22" s="497"/>
      <c r="AE22" s="497"/>
      <c r="AF22" s="497"/>
      <c r="AG22" s="497"/>
      <c r="AH22" s="497"/>
      <c r="AI22" s="497"/>
      <c r="AJ22" s="497"/>
      <c r="AK22" s="497"/>
      <c r="AL22" s="497"/>
      <c r="AM22" s="497"/>
      <c r="AN22" s="497"/>
    </row>
    <row r="24" spans="1:40" outlineLevel="1">
      <c r="A24" s="155" t="s">
        <v>176</v>
      </c>
    </row>
    <row r="25" spans="1:40" outlineLevel="1">
      <c r="A25" s="150" t="s">
        <v>172</v>
      </c>
      <c r="B25" s="151"/>
      <c r="C25" s="151"/>
      <c r="D25" s="151"/>
      <c r="E25" s="150" t="s">
        <v>145</v>
      </c>
      <c r="F25" s="194"/>
      <c r="G25" s="194"/>
      <c r="H25" s="194"/>
      <c r="I25" s="194"/>
      <c r="J25" s="194"/>
      <c r="K25" s="194"/>
      <c r="L25" s="194"/>
      <c r="M25" s="192">
        <f>SUM(F25:L25)</f>
        <v>0</v>
      </c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4"/>
      <c r="AL25" s="207">
        <f>SUM(M25:AK25)</f>
        <v>0</v>
      </c>
    </row>
    <row r="26" spans="1:40" outlineLevel="1">
      <c r="A26" s="150" t="s">
        <v>171</v>
      </c>
      <c r="B26" s="151"/>
      <c r="C26" s="151"/>
      <c r="D26" s="151"/>
      <c r="E26" s="150" t="s">
        <v>145</v>
      </c>
      <c r="F26" s="194"/>
      <c r="G26" s="194"/>
      <c r="H26" s="194"/>
      <c r="I26" s="194"/>
      <c r="J26" s="194"/>
      <c r="K26" s="194"/>
      <c r="L26" s="194"/>
      <c r="M26" s="192">
        <f>SUM(F26:L26)</f>
        <v>0</v>
      </c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207">
        <f>SUM(M26:AK26)</f>
        <v>0</v>
      </c>
    </row>
    <row r="27" spans="1:40" outlineLevel="1">
      <c r="A27" s="150" t="s">
        <v>1</v>
      </c>
      <c r="B27" s="151"/>
      <c r="C27" s="151"/>
      <c r="D27" s="151"/>
      <c r="E27" s="150" t="s">
        <v>145</v>
      </c>
      <c r="F27" s="192">
        <f>SUM(F25:F26)</f>
        <v>0</v>
      </c>
      <c r="G27" s="192">
        <f t="shared" ref="G27:AK27" si="4">SUM(G25:G26)</f>
        <v>0</v>
      </c>
      <c r="H27" s="192">
        <f t="shared" si="4"/>
        <v>0</v>
      </c>
      <c r="I27" s="192">
        <f t="shared" si="4"/>
        <v>0</v>
      </c>
      <c r="J27" s="192">
        <f t="shared" si="4"/>
        <v>0</v>
      </c>
      <c r="K27" s="192">
        <f t="shared" si="4"/>
        <v>0</v>
      </c>
      <c r="L27" s="192">
        <f>SUM(L25:L26)</f>
        <v>0</v>
      </c>
      <c r="M27" s="192">
        <f>SUM(M25:M26)</f>
        <v>0</v>
      </c>
      <c r="N27" s="192">
        <f t="shared" si="4"/>
        <v>0</v>
      </c>
      <c r="O27" s="192">
        <f>SUM(O25:O26)</f>
        <v>0</v>
      </c>
      <c r="P27" s="192">
        <f t="shared" si="4"/>
        <v>0</v>
      </c>
      <c r="Q27" s="192">
        <f>SUM(Q25:Q26)</f>
        <v>0</v>
      </c>
      <c r="R27" s="192">
        <f t="shared" si="4"/>
        <v>0</v>
      </c>
      <c r="S27" s="192">
        <f t="shared" si="4"/>
        <v>0</v>
      </c>
      <c r="T27" s="192">
        <f t="shared" si="4"/>
        <v>0</v>
      </c>
      <c r="U27" s="192">
        <f t="shared" si="4"/>
        <v>0</v>
      </c>
      <c r="V27" s="192">
        <f t="shared" si="4"/>
        <v>0</v>
      </c>
      <c r="W27" s="192">
        <f t="shared" si="4"/>
        <v>0</v>
      </c>
      <c r="X27" s="192">
        <f t="shared" si="4"/>
        <v>0</v>
      </c>
      <c r="Y27" s="192">
        <f t="shared" si="4"/>
        <v>0</v>
      </c>
      <c r="Z27" s="192">
        <f t="shared" si="4"/>
        <v>0</v>
      </c>
      <c r="AA27" s="192">
        <f t="shared" si="4"/>
        <v>0</v>
      </c>
      <c r="AB27" s="192">
        <f t="shared" si="4"/>
        <v>0</v>
      </c>
      <c r="AC27" s="192">
        <f>SUM(AC25:AC26)</f>
        <v>0</v>
      </c>
      <c r="AD27" s="192">
        <f t="shared" si="4"/>
        <v>0</v>
      </c>
      <c r="AE27" s="192">
        <f t="shared" si="4"/>
        <v>0</v>
      </c>
      <c r="AF27" s="192">
        <f t="shared" si="4"/>
        <v>0</v>
      </c>
      <c r="AG27" s="192">
        <f>SUM(AG25:AG26)</f>
        <v>0</v>
      </c>
      <c r="AH27" s="192">
        <f t="shared" si="4"/>
        <v>0</v>
      </c>
      <c r="AI27" s="192">
        <f t="shared" si="4"/>
        <v>0</v>
      </c>
      <c r="AJ27" s="192">
        <f t="shared" si="4"/>
        <v>0</v>
      </c>
      <c r="AK27" s="192">
        <f t="shared" si="4"/>
        <v>0</v>
      </c>
      <c r="AL27" s="207">
        <f>SUM(M27:AK27)</f>
        <v>0</v>
      </c>
    </row>
    <row r="28" spans="1:40" outlineLevel="1">
      <c r="A28" s="152"/>
      <c r="B28" s="152"/>
      <c r="C28" s="152"/>
      <c r="D28" s="152"/>
      <c r="E28" s="149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210"/>
      <c r="AK28" s="210"/>
      <c r="AL28" s="210"/>
    </row>
    <row r="29" spans="1:40" outlineLevel="1">
      <c r="A29" s="155" t="s">
        <v>178</v>
      </c>
      <c r="B29" s="149"/>
      <c r="C29" s="149"/>
      <c r="D29" s="149"/>
      <c r="E29" s="149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210"/>
      <c r="AK29" s="210"/>
      <c r="AL29" s="210"/>
    </row>
    <row r="30" spans="1:40" outlineLevel="1">
      <c r="A30" s="150" t="s">
        <v>170</v>
      </c>
      <c r="B30" s="151"/>
      <c r="C30" s="151"/>
      <c r="D30" s="151"/>
      <c r="E30" s="150" t="s">
        <v>2</v>
      </c>
      <c r="F30" s="275">
        <f>'[11]C1 - Costs Matrix 2011'!$B$10</f>
        <v>0</v>
      </c>
      <c r="G30" s="275">
        <f>'[11]C1 - Costs Matrix 2011'!$C$10+'[11]C1 - Costs Matrix 2011'!$D$10</f>
        <v>0</v>
      </c>
      <c r="H30" s="275">
        <f>'[11]C1 - Costs Matrix 2011'!$M$10</f>
        <v>0</v>
      </c>
      <c r="I30" s="275">
        <f>'[11]C1 - Costs Matrix 2011'!$N$10</f>
        <v>0</v>
      </c>
      <c r="J30" s="275">
        <f>'[11]C1 - Costs Matrix 2011'!$O$10</f>
        <v>0</v>
      </c>
      <c r="K30" s="275">
        <f>'[11]C1 - Costs Matrix 2011'!$P$10</f>
        <v>0</v>
      </c>
      <c r="L30" s="275">
        <f>'[11]C1 - Costs Matrix 2011'!$W$10</f>
        <v>0</v>
      </c>
      <c r="M30" s="192">
        <f>SUM(F30:L30)</f>
        <v>0</v>
      </c>
      <c r="N30" s="275">
        <f>'[11]C1 - Costs Matrix 2011'!$X$10</f>
        <v>0</v>
      </c>
      <c r="O30" s="275">
        <f>'[11]C1 - Costs Matrix 2011'!$Y$10</f>
        <v>0</v>
      </c>
      <c r="P30" s="275">
        <f>'[11]C1 - Costs Matrix 2011'!$Z$10</f>
        <v>0</v>
      </c>
      <c r="Q30" s="275">
        <f>'[11]C1 - Costs Matrix 2011'!$AA$10</f>
        <v>0</v>
      </c>
      <c r="R30" s="275">
        <f>'[11]C1 - Costs Matrix 2011'!$AB$10</f>
        <v>0</v>
      </c>
      <c r="S30" s="275">
        <f>'[11]C1 - Costs Matrix 2011'!$AC$10</f>
        <v>0</v>
      </c>
      <c r="T30" s="275">
        <f>'[11]C1 - Costs Matrix 2011'!$AD$10</f>
        <v>0</v>
      </c>
      <c r="U30" s="275">
        <f>'[11]C1 - Costs Matrix 2011'!$AE$10</f>
        <v>0</v>
      </c>
      <c r="V30" s="275">
        <f>'[11]C1 - Costs Matrix 2011'!$AF$10</f>
        <v>0</v>
      </c>
      <c r="W30" s="275">
        <f>'[11]C1 - Costs Matrix 2011'!$AJ$10</f>
        <v>0</v>
      </c>
      <c r="X30" s="275">
        <f>'[11]C1 - Costs Matrix 2011'!$AK$10</f>
        <v>0</v>
      </c>
      <c r="Y30" s="275">
        <f>'[11]C1 - Costs Matrix 2011'!$AL$10</f>
        <v>0</v>
      </c>
      <c r="Z30" s="275">
        <f>'[11]C1 - Costs Matrix 2011'!$AM$10</f>
        <v>0</v>
      </c>
      <c r="AA30" s="275">
        <f>'[11]C1 - Costs Matrix 2011'!$AN$10</f>
        <v>0</v>
      </c>
      <c r="AB30" s="275">
        <f>'[11]C1 - Costs Matrix 2011'!$AO$10</f>
        <v>0</v>
      </c>
      <c r="AC30" s="275">
        <f>'[11]C1 - Costs Matrix 2011'!$AQ$10</f>
        <v>0</v>
      </c>
      <c r="AD30" s="275">
        <f>'[11]C1 - Costs Matrix 2011'!$AR$10</f>
        <v>0</v>
      </c>
      <c r="AE30" s="275">
        <f>'[11]C1 - Costs Matrix 2011'!$AS$10</f>
        <v>0</v>
      </c>
      <c r="AF30" s="275">
        <f>'[11]C1 - Costs Matrix 2011'!$AU$10</f>
        <v>0</v>
      </c>
      <c r="AG30" s="275">
        <f>'[11]C1 - Costs Matrix 2011'!$AV$10</f>
        <v>0</v>
      </c>
      <c r="AH30" s="275">
        <f>'[11]C1 - Costs Matrix 2011'!$AW$10</f>
        <v>0</v>
      </c>
      <c r="AI30" s="275">
        <f>'[11]C1 - Costs Matrix 2011'!$AY$10</f>
        <v>0</v>
      </c>
      <c r="AJ30" s="275">
        <f>'[11]C1 - Costs Matrix 2011'!$AZ$10</f>
        <v>0</v>
      </c>
      <c r="AK30" s="194"/>
      <c r="AL30" s="207">
        <f>SUM(M30:AK30)</f>
        <v>0</v>
      </c>
    </row>
    <row r="31" spans="1:40" outlineLevel="1">
      <c r="A31" s="150" t="s">
        <v>169</v>
      </c>
      <c r="B31" s="151"/>
      <c r="C31" s="151"/>
      <c r="D31" s="151"/>
      <c r="E31" s="150" t="s">
        <v>2</v>
      </c>
      <c r="F31" s="275">
        <f>'[11]C1 - Costs Matrix 2011'!$B$29</f>
        <v>0</v>
      </c>
      <c r="G31" s="275">
        <f>'[11]C1 - Costs Matrix 2011'!$C$29+'[11]C1 - Costs Matrix 2011'!$D$29</f>
        <v>0</v>
      </c>
      <c r="H31" s="275">
        <f>'[11]C1 - Costs Matrix 2011'!$M$29</f>
        <v>0</v>
      </c>
      <c r="I31" s="275">
        <f>'[11]C1 - Costs Matrix 2011'!$N$29</f>
        <v>0</v>
      </c>
      <c r="J31" s="275">
        <f>'[11]C1 - Costs Matrix 2011'!$O$29</f>
        <v>0</v>
      </c>
      <c r="K31" s="275">
        <f>'[11]C1 - Costs Matrix 2011'!$P$29</f>
        <v>0</v>
      </c>
      <c r="L31" s="275">
        <f>'[11]C1 - Costs Matrix 2011'!$W$29</f>
        <v>0</v>
      </c>
      <c r="M31" s="192">
        <f>SUM(F31:L31)</f>
        <v>0</v>
      </c>
      <c r="N31" s="275">
        <f>'[11]C1 - Costs Matrix 2011'!$X$29</f>
        <v>0</v>
      </c>
      <c r="O31" s="275">
        <f>'[11]C1 - Costs Matrix 2011'!$Y$29</f>
        <v>0</v>
      </c>
      <c r="P31" s="275">
        <f>'[11]C1 - Costs Matrix 2011'!$Z$29</f>
        <v>0</v>
      </c>
      <c r="Q31" s="275">
        <f>'[11]C1 - Costs Matrix 2011'!$AA$29</f>
        <v>0</v>
      </c>
      <c r="R31" s="275">
        <f>'[11]C1 - Costs Matrix 2011'!$AB$29</f>
        <v>0</v>
      </c>
      <c r="S31" s="275">
        <f>'[11]C1 - Costs Matrix 2011'!$AC$29</f>
        <v>0</v>
      </c>
      <c r="T31" s="275">
        <f>'[11]C1 - Costs Matrix 2011'!$AD$29</f>
        <v>0</v>
      </c>
      <c r="U31" s="275">
        <f>'[11]C1 - Costs Matrix 2011'!$AE$29</f>
        <v>0</v>
      </c>
      <c r="V31" s="275">
        <f>'[11]C1 - Costs Matrix 2011'!$AF$29</f>
        <v>0</v>
      </c>
      <c r="W31" s="275">
        <f>'[11]C1 - Costs Matrix 2011'!$AJ$29</f>
        <v>0</v>
      </c>
      <c r="X31" s="275">
        <f>'[11]C1 - Costs Matrix 2011'!$AK$29</f>
        <v>0</v>
      </c>
      <c r="Y31" s="275">
        <f>'[11]C1 - Costs Matrix 2011'!$AL$29</f>
        <v>0</v>
      </c>
      <c r="Z31" s="275">
        <f>'[11]C1 - Costs Matrix 2011'!$AM$29</f>
        <v>0</v>
      </c>
      <c r="AA31" s="275">
        <f>'[11]C1 - Costs Matrix 2011'!$AN$29</f>
        <v>0</v>
      </c>
      <c r="AB31" s="275">
        <f>'[11]C1 - Costs Matrix 2011'!$AO$29</f>
        <v>0</v>
      </c>
      <c r="AC31" s="275">
        <f>'[11]C1 - Costs Matrix 2011'!$AQ$29</f>
        <v>0</v>
      </c>
      <c r="AD31" s="275">
        <f>'[11]C1 - Costs Matrix 2011'!$AR$29</f>
        <v>0</v>
      </c>
      <c r="AE31" s="275">
        <f>'[11]C1 - Costs Matrix 2011'!$AS$29</f>
        <v>0</v>
      </c>
      <c r="AF31" s="275">
        <f>'[11]C1 - Costs Matrix 2011'!$AU$29</f>
        <v>0</v>
      </c>
      <c r="AG31" s="275">
        <f>'[11]C1 - Costs Matrix 2011'!$AV$29</f>
        <v>0</v>
      </c>
      <c r="AH31" s="275">
        <f>'[11]C1 - Costs Matrix 2011'!$AW$29</f>
        <v>0</v>
      </c>
      <c r="AI31" s="275">
        <f>'[11]C1 - Costs Matrix 2011'!$AY$29</f>
        <v>0</v>
      </c>
      <c r="AJ31" s="275">
        <f>'[11]C1 - Costs Matrix 2011'!$AZ$29</f>
        <v>0</v>
      </c>
      <c r="AK31" s="194"/>
      <c r="AL31" s="207">
        <f>SUM(M31:AK31)</f>
        <v>0</v>
      </c>
    </row>
    <row r="32" spans="1:40" s="154" customFormat="1" outlineLevel="1">
      <c r="A32" s="153"/>
      <c r="B32" s="153"/>
      <c r="C32" s="153"/>
      <c r="D32" s="153"/>
      <c r="E32" s="15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  <c r="AH32" s="193"/>
      <c r="AI32" s="193"/>
      <c r="AJ32" s="211"/>
      <c r="AK32" s="395"/>
      <c r="AL32" s="211"/>
    </row>
    <row r="33" spans="1:40" outlineLevel="1">
      <c r="A33" s="155" t="s">
        <v>177</v>
      </c>
      <c r="B33" s="149"/>
      <c r="C33" s="149"/>
      <c r="D33" s="149"/>
      <c r="E33" s="149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93"/>
      <c r="AJ33" s="212"/>
      <c r="AK33" s="212"/>
      <c r="AL33" s="212"/>
    </row>
    <row r="34" spans="1:40" outlineLevel="1">
      <c r="A34" s="150" t="s">
        <v>168</v>
      </c>
      <c r="B34" s="151"/>
      <c r="C34" s="151"/>
      <c r="D34" s="151"/>
      <c r="E34" s="150" t="s">
        <v>175</v>
      </c>
      <c r="F34" s="156" t="str">
        <f>IF(F27=0,"-",F30*1000/F27)</f>
        <v>-</v>
      </c>
      <c r="G34" s="156" t="str">
        <f>IF(G27=0,"-",G30*1000/G27)</f>
        <v>-</v>
      </c>
      <c r="H34" s="156" t="str">
        <f>IF(H27=0,"-",H30*1000/H27)</f>
        <v>-</v>
      </c>
      <c r="I34" s="156" t="str">
        <f>IF(I27=0,"-",I30*1000/I27)</f>
        <v>-</v>
      </c>
      <c r="J34" s="156" t="str">
        <f>IF(J27=0,"-",J30*1000/J27)</f>
        <v>-</v>
      </c>
      <c r="K34" s="156" t="str">
        <f t="shared" ref="K34:AJ34" si="5">IF(K27=0,"-",K30*1000/K27)</f>
        <v>-</v>
      </c>
      <c r="L34" s="156" t="str">
        <f t="shared" si="5"/>
        <v>-</v>
      </c>
      <c r="M34" s="156" t="str">
        <f>IF(M27=0,"-",M30*1000/M27)</f>
        <v>-</v>
      </c>
      <c r="N34" s="156" t="str">
        <f t="shared" si="5"/>
        <v>-</v>
      </c>
      <c r="O34" s="156" t="str">
        <f t="shared" si="5"/>
        <v>-</v>
      </c>
      <c r="P34" s="156" t="str">
        <f>IF(P27=0,"-",P30*1000/P27)</f>
        <v>-</v>
      </c>
      <c r="Q34" s="156" t="str">
        <f t="shared" si="5"/>
        <v>-</v>
      </c>
      <c r="R34" s="156" t="str">
        <f>IF(R27=0,"-",R30*1000/R27)</f>
        <v>-</v>
      </c>
      <c r="S34" s="156" t="str">
        <f t="shared" si="5"/>
        <v>-</v>
      </c>
      <c r="T34" s="156" t="str">
        <f t="shared" si="5"/>
        <v>-</v>
      </c>
      <c r="U34" s="156" t="str">
        <f>IF(U27=0,"-",U30*1000/U27)</f>
        <v>-</v>
      </c>
      <c r="V34" s="156" t="str">
        <f t="shared" si="5"/>
        <v>-</v>
      </c>
      <c r="W34" s="156" t="str">
        <f t="shared" si="5"/>
        <v>-</v>
      </c>
      <c r="X34" s="156" t="str">
        <f t="shared" si="5"/>
        <v>-</v>
      </c>
      <c r="Y34" s="156" t="str">
        <f t="shared" si="5"/>
        <v>-</v>
      </c>
      <c r="Z34" s="156" t="str">
        <f t="shared" si="5"/>
        <v>-</v>
      </c>
      <c r="AA34" s="156" t="str">
        <f t="shared" si="5"/>
        <v>-</v>
      </c>
      <c r="AB34" s="156" t="str">
        <f t="shared" si="5"/>
        <v>-</v>
      </c>
      <c r="AC34" s="156" t="str">
        <f t="shared" si="5"/>
        <v>-</v>
      </c>
      <c r="AD34" s="156" t="str">
        <f t="shared" si="5"/>
        <v>-</v>
      </c>
      <c r="AE34" s="156" t="str">
        <f t="shared" si="5"/>
        <v>-</v>
      </c>
      <c r="AF34" s="156" t="str">
        <f t="shared" si="5"/>
        <v>-</v>
      </c>
      <c r="AG34" s="156" t="str">
        <f t="shared" si="5"/>
        <v>-</v>
      </c>
      <c r="AH34" s="156" t="str">
        <f t="shared" si="5"/>
        <v>-</v>
      </c>
      <c r="AI34" s="156" t="str">
        <f t="shared" si="5"/>
        <v>-</v>
      </c>
      <c r="AJ34" s="156" t="str">
        <f t="shared" si="5"/>
        <v>-</v>
      </c>
      <c r="AK34" s="156" t="str">
        <f>IF(AK27=0,"-",AK30*1000/AK27)</f>
        <v>-</v>
      </c>
      <c r="AL34" s="156" t="str">
        <f>IF(AL27=0,"-",AL30*1000/AL27)</f>
        <v>-</v>
      </c>
    </row>
    <row r="35" spans="1:40" outlineLevel="1">
      <c r="A35" s="150" t="s">
        <v>167</v>
      </c>
      <c r="B35" s="151"/>
      <c r="C35" s="151"/>
      <c r="D35" s="151"/>
      <c r="E35" s="150" t="s">
        <v>175</v>
      </c>
      <c r="F35" s="156" t="str">
        <f>IF(F27=0,"-",(F30+F31)*1000/F27)</f>
        <v>-</v>
      </c>
      <c r="G35" s="156" t="str">
        <f>IF(G27=0,"-",(G30+G31)*1000/G27)</f>
        <v>-</v>
      </c>
      <c r="H35" s="156" t="str">
        <f>IF(H27=0,"-",(H30+H31)*1000/H27)</f>
        <v>-</v>
      </c>
      <c r="I35" s="156" t="str">
        <f t="shared" ref="I35:AJ35" si="6">IF(I27=0,"-",(I30+I31)*1000/I27)</f>
        <v>-</v>
      </c>
      <c r="J35" s="156" t="str">
        <f t="shared" si="6"/>
        <v>-</v>
      </c>
      <c r="K35" s="156" t="str">
        <f t="shared" si="6"/>
        <v>-</v>
      </c>
      <c r="L35" s="156" t="str">
        <f t="shared" si="6"/>
        <v>-</v>
      </c>
      <c r="M35" s="156" t="str">
        <f>IF(M27=0,"-",(M30+M31)*1000/M27)</f>
        <v>-</v>
      </c>
      <c r="N35" s="156" t="str">
        <f t="shared" si="6"/>
        <v>-</v>
      </c>
      <c r="O35" s="156" t="str">
        <f t="shared" si="6"/>
        <v>-</v>
      </c>
      <c r="P35" s="156" t="str">
        <f t="shared" si="6"/>
        <v>-</v>
      </c>
      <c r="Q35" s="156" t="str">
        <f t="shared" si="6"/>
        <v>-</v>
      </c>
      <c r="R35" s="156" t="str">
        <f t="shared" si="6"/>
        <v>-</v>
      </c>
      <c r="S35" s="156" t="str">
        <f>IF(S27=0,"-",(S30+S31)*1000/S27)</f>
        <v>-</v>
      </c>
      <c r="T35" s="156" t="str">
        <f>IF(T27=0,"-",(T30+T31)*1000/T27)</f>
        <v>-</v>
      </c>
      <c r="U35" s="156" t="str">
        <f t="shared" si="6"/>
        <v>-</v>
      </c>
      <c r="V35" s="156" t="str">
        <f t="shared" si="6"/>
        <v>-</v>
      </c>
      <c r="W35" s="156" t="str">
        <f t="shared" si="6"/>
        <v>-</v>
      </c>
      <c r="X35" s="156" t="str">
        <f t="shared" si="6"/>
        <v>-</v>
      </c>
      <c r="Y35" s="156" t="str">
        <f t="shared" si="6"/>
        <v>-</v>
      </c>
      <c r="Z35" s="156" t="str">
        <f t="shared" si="6"/>
        <v>-</v>
      </c>
      <c r="AA35" s="156" t="str">
        <f t="shared" si="6"/>
        <v>-</v>
      </c>
      <c r="AB35" s="156" t="str">
        <f t="shared" si="6"/>
        <v>-</v>
      </c>
      <c r="AC35" s="156" t="str">
        <f t="shared" si="6"/>
        <v>-</v>
      </c>
      <c r="AD35" s="156" t="str">
        <f t="shared" si="6"/>
        <v>-</v>
      </c>
      <c r="AE35" s="156" t="str">
        <f t="shared" si="6"/>
        <v>-</v>
      </c>
      <c r="AF35" s="156" t="str">
        <f t="shared" si="6"/>
        <v>-</v>
      </c>
      <c r="AG35" s="156" t="str">
        <f t="shared" si="6"/>
        <v>-</v>
      </c>
      <c r="AH35" s="156" t="str">
        <f t="shared" si="6"/>
        <v>-</v>
      </c>
      <c r="AI35" s="156" t="str">
        <f t="shared" si="6"/>
        <v>-</v>
      </c>
      <c r="AJ35" s="156" t="str">
        <f t="shared" si="6"/>
        <v>-</v>
      </c>
      <c r="AK35" s="156" t="str">
        <f>IF(AK27=0,"-",(AK30+AK31)*1000/AK27)</f>
        <v>-</v>
      </c>
      <c r="AL35" s="156" t="str">
        <f>IF(AL27=0,"-",(AL30+AL31)*1000/AL27)</f>
        <v>-</v>
      </c>
    </row>
    <row r="36" spans="1:40" outlineLevel="1"/>
    <row r="38" spans="1:40" s="17" customFormat="1" ht="18">
      <c r="A38" s="495">
        <v>2012</v>
      </c>
      <c r="B38" s="496"/>
      <c r="C38" s="496"/>
      <c r="D38" s="496"/>
      <c r="E38" s="496"/>
      <c r="F38" s="496"/>
      <c r="G38" s="496"/>
      <c r="H38" s="496"/>
      <c r="I38" s="496"/>
      <c r="J38" s="497"/>
      <c r="K38" s="497"/>
      <c r="L38" s="497"/>
      <c r="M38" s="497"/>
      <c r="N38" s="497"/>
      <c r="O38" s="497"/>
      <c r="P38" s="497"/>
      <c r="Q38" s="497"/>
      <c r="R38" s="497"/>
      <c r="S38" s="497"/>
      <c r="T38" s="497"/>
      <c r="U38" s="497"/>
      <c r="V38" s="497"/>
      <c r="W38" s="497"/>
      <c r="X38" s="497"/>
      <c r="Y38" s="497"/>
      <c r="Z38" s="497"/>
      <c r="AA38" s="497"/>
      <c r="AB38" s="497"/>
      <c r="AC38" s="497"/>
      <c r="AD38" s="497"/>
      <c r="AE38" s="497"/>
      <c r="AF38" s="497"/>
      <c r="AG38" s="497"/>
      <c r="AH38" s="497"/>
      <c r="AI38" s="497"/>
      <c r="AJ38" s="497"/>
      <c r="AK38" s="497"/>
      <c r="AL38" s="497"/>
      <c r="AM38" s="497"/>
      <c r="AN38" s="497"/>
    </row>
    <row r="40" spans="1:40" outlineLevel="1">
      <c r="A40" s="155" t="s">
        <v>176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55"/>
      <c r="AL40" s="155"/>
    </row>
    <row r="41" spans="1:40" outlineLevel="1">
      <c r="A41" s="150" t="s">
        <v>172</v>
      </c>
      <c r="B41" s="151"/>
      <c r="C41" s="151"/>
      <c r="D41" s="151"/>
      <c r="E41" s="150" t="s">
        <v>145</v>
      </c>
      <c r="F41" s="194"/>
      <c r="G41" s="194"/>
      <c r="H41" s="194"/>
      <c r="I41" s="194"/>
      <c r="J41" s="194"/>
      <c r="K41" s="194"/>
      <c r="L41" s="194"/>
      <c r="M41" s="192">
        <f>SUM(F41:L41)</f>
        <v>0</v>
      </c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4"/>
      <c r="AK41" s="194"/>
      <c r="AL41" s="207">
        <f>SUM(M41:AK41)</f>
        <v>0</v>
      </c>
    </row>
    <row r="42" spans="1:40" outlineLevel="1">
      <c r="A42" s="150" t="s">
        <v>171</v>
      </c>
      <c r="B42" s="151"/>
      <c r="C42" s="151"/>
      <c r="D42" s="151"/>
      <c r="E42" s="150" t="s">
        <v>145</v>
      </c>
      <c r="F42" s="194"/>
      <c r="G42" s="194"/>
      <c r="H42" s="194"/>
      <c r="I42" s="194"/>
      <c r="J42" s="194"/>
      <c r="K42" s="194"/>
      <c r="L42" s="194"/>
      <c r="M42" s="192">
        <f>SUM(F42:L42)</f>
        <v>0</v>
      </c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4"/>
      <c r="AK42" s="194"/>
      <c r="AL42" s="207">
        <f>SUM(M42:AK42)</f>
        <v>0</v>
      </c>
    </row>
    <row r="43" spans="1:40" outlineLevel="1">
      <c r="A43" s="150" t="s">
        <v>1</v>
      </c>
      <c r="B43" s="151"/>
      <c r="C43" s="151"/>
      <c r="D43" s="151"/>
      <c r="E43" s="150" t="s">
        <v>145</v>
      </c>
      <c r="F43" s="192">
        <f>SUM(F41:F42)</f>
        <v>0</v>
      </c>
      <c r="G43" s="192">
        <f t="shared" ref="G43:AK43" si="7">SUM(G41:G42)</f>
        <v>0</v>
      </c>
      <c r="H43" s="192">
        <f t="shared" si="7"/>
        <v>0</v>
      </c>
      <c r="I43" s="192">
        <f t="shared" si="7"/>
        <v>0</v>
      </c>
      <c r="J43" s="192">
        <f t="shared" si="7"/>
        <v>0</v>
      </c>
      <c r="K43" s="192">
        <f t="shared" si="7"/>
        <v>0</v>
      </c>
      <c r="L43" s="192">
        <f>SUM(L41:L42)</f>
        <v>0</v>
      </c>
      <c r="M43" s="192">
        <f>SUM(M41:M42)</f>
        <v>0</v>
      </c>
      <c r="N43" s="192">
        <f t="shared" si="7"/>
        <v>0</v>
      </c>
      <c r="O43" s="192">
        <f>SUM(O41:O42)</f>
        <v>0</v>
      </c>
      <c r="P43" s="192">
        <f t="shared" si="7"/>
        <v>0</v>
      </c>
      <c r="Q43" s="192">
        <f>SUM(Q41:Q42)</f>
        <v>0</v>
      </c>
      <c r="R43" s="192">
        <f t="shared" si="7"/>
        <v>0</v>
      </c>
      <c r="S43" s="192">
        <f t="shared" si="7"/>
        <v>0</v>
      </c>
      <c r="T43" s="192">
        <f t="shared" si="7"/>
        <v>0</v>
      </c>
      <c r="U43" s="192">
        <f t="shared" si="7"/>
        <v>0</v>
      </c>
      <c r="V43" s="192">
        <f t="shared" si="7"/>
        <v>0</v>
      </c>
      <c r="W43" s="192">
        <f t="shared" si="7"/>
        <v>0</v>
      </c>
      <c r="X43" s="192">
        <f t="shared" si="7"/>
        <v>0</v>
      </c>
      <c r="Y43" s="192">
        <f t="shared" si="7"/>
        <v>0</v>
      </c>
      <c r="Z43" s="192">
        <f t="shared" si="7"/>
        <v>0</v>
      </c>
      <c r="AA43" s="192">
        <f t="shared" si="7"/>
        <v>0</v>
      </c>
      <c r="AB43" s="192">
        <f t="shared" si="7"/>
        <v>0</v>
      </c>
      <c r="AC43" s="192">
        <f>SUM(AC41:AC42)</f>
        <v>0</v>
      </c>
      <c r="AD43" s="192">
        <f t="shared" si="7"/>
        <v>0</v>
      </c>
      <c r="AE43" s="192">
        <f t="shared" si="7"/>
        <v>0</v>
      </c>
      <c r="AF43" s="192">
        <f t="shared" si="7"/>
        <v>0</v>
      </c>
      <c r="AG43" s="192">
        <f>SUM(AG41:AG42)</f>
        <v>0</v>
      </c>
      <c r="AH43" s="192">
        <f t="shared" si="7"/>
        <v>0</v>
      </c>
      <c r="AI43" s="192">
        <f t="shared" si="7"/>
        <v>0</v>
      </c>
      <c r="AJ43" s="192">
        <f t="shared" si="7"/>
        <v>0</v>
      </c>
      <c r="AK43" s="192">
        <f t="shared" si="7"/>
        <v>0</v>
      </c>
      <c r="AL43" s="207">
        <f>SUM(M43:AK43)</f>
        <v>0</v>
      </c>
    </row>
    <row r="44" spans="1:40" outlineLevel="1">
      <c r="A44" s="152"/>
      <c r="B44" s="152"/>
      <c r="C44" s="152"/>
      <c r="D44" s="152"/>
      <c r="E44" s="149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210"/>
      <c r="AK44" s="210"/>
      <c r="AL44" s="210"/>
    </row>
    <row r="45" spans="1:40" outlineLevel="1">
      <c r="A45" s="155" t="s">
        <v>178</v>
      </c>
      <c r="B45" s="149"/>
      <c r="C45" s="149"/>
      <c r="D45" s="149"/>
      <c r="E45" s="149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210"/>
      <c r="AK45" s="210"/>
      <c r="AL45" s="210"/>
    </row>
    <row r="46" spans="1:40" outlineLevel="1">
      <c r="A46" s="150" t="s">
        <v>170</v>
      </c>
      <c r="B46" s="151"/>
      <c r="C46" s="151"/>
      <c r="D46" s="151"/>
      <c r="E46" s="150" t="s">
        <v>2</v>
      </c>
      <c r="F46" s="275">
        <f>'[11]C1 - Costs Matrix 2012'!$B$10</f>
        <v>0</v>
      </c>
      <c r="G46" s="275">
        <f>'[11]C1 - Costs Matrix 2012'!$C$10+'[11]C1 - Costs Matrix 2012'!$D$10</f>
        <v>0</v>
      </c>
      <c r="H46" s="275">
        <f>'[11]C1 - Costs Matrix 2012'!$M$10</f>
        <v>0</v>
      </c>
      <c r="I46" s="275">
        <f>'[11]C1 - Costs Matrix 2012'!$N$10</f>
        <v>0</v>
      </c>
      <c r="J46" s="275">
        <f>'[11]C1 - Costs Matrix 2012'!$O$10</f>
        <v>0</v>
      </c>
      <c r="K46" s="275">
        <f>'[11]C1 - Costs Matrix 2012'!$P$10</f>
        <v>0</v>
      </c>
      <c r="L46" s="275">
        <f>'[11]C1 - Costs Matrix 2012'!$W$10</f>
        <v>0</v>
      </c>
      <c r="M46" s="192">
        <f>SUM(F46:L46)</f>
        <v>0</v>
      </c>
      <c r="N46" s="275">
        <f>'[11]C1 - Costs Matrix 2012'!$X$10</f>
        <v>0</v>
      </c>
      <c r="O46" s="275">
        <f>'[11]C1 - Costs Matrix 2012'!$Y$10</f>
        <v>0</v>
      </c>
      <c r="P46" s="275">
        <f>'[11]C1 - Costs Matrix 2012'!$Z$10</f>
        <v>0</v>
      </c>
      <c r="Q46" s="275">
        <f>'[11]C1 - Costs Matrix 2012'!$AA$10</f>
        <v>0</v>
      </c>
      <c r="R46" s="275">
        <f>'[11]C1 - Costs Matrix 2012'!$AB$10</f>
        <v>0</v>
      </c>
      <c r="S46" s="275">
        <f>'[11]C1 - Costs Matrix 2012'!$AC$10</f>
        <v>0</v>
      </c>
      <c r="T46" s="275">
        <f>'[11]C1 - Costs Matrix 2012'!$AD$10</f>
        <v>0</v>
      </c>
      <c r="U46" s="275">
        <f>'[11]C1 - Costs Matrix 2012'!$AE$10</f>
        <v>0</v>
      </c>
      <c r="V46" s="275">
        <f>'[11]C1 - Costs Matrix 2012'!$AF$10</f>
        <v>0</v>
      </c>
      <c r="W46" s="275">
        <f>'[11]C1 - Costs Matrix 2012'!$AJ$10</f>
        <v>0</v>
      </c>
      <c r="X46" s="275">
        <f>'[11]C1 - Costs Matrix 2012'!$AK$10</f>
        <v>0</v>
      </c>
      <c r="Y46" s="275">
        <f>'[11]C1 - Costs Matrix 2012'!$AL$10</f>
        <v>0</v>
      </c>
      <c r="Z46" s="275">
        <f>'[11]C1 - Costs Matrix 2012'!$AM$10</f>
        <v>0</v>
      </c>
      <c r="AA46" s="275">
        <f>'[11]C1 - Costs Matrix 2012'!$AN$10</f>
        <v>0</v>
      </c>
      <c r="AB46" s="275">
        <f>'[11]C1 - Costs Matrix 2012'!$AO$10</f>
        <v>0</v>
      </c>
      <c r="AC46" s="275">
        <f>'[11]C1 - Costs Matrix 2012'!$AQ$10</f>
        <v>0</v>
      </c>
      <c r="AD46" s="275">
        <f>'[11]C1 - Costs Matrix 2012'!$AR$10</f>
        <v>0</v>
      </c>
      <c r="AE46" s="275">
        <f>'[11]C1 - Costs Matrix 2012'!$AS$10</f>
        <v>0</v>
      </c>
      <c r="AF46" s="275">
        <f>'[11]C1 - Costs Matrix 2012'!$AU$10</f>
        <v>0</v>
      </c>
      <c r="AG46" s="275">
        <f>'[11]C1 - Costs Matrix 2012'!$AV$10</f>
        <v>0</v>
      </c>
      <c r="AH46" s="275">
        <f>'[11]C1 - Costs Matrix 2012'!$AW$10</f>
        <v>0</v>
      </c>
      <c r="AI46" s="275">
        <f>'[11]C1 - Costs Matrix 2012'!$AY$10</f>
        <v>0</v>
      </c>
      <c r="AJ46" s="275">
        <f>'[11]C1 - Costs Matrix 2012'!$AZ$10</f>
        <v>0</v>
      </c>
      <c r="AK46" s="194"/>
      <c r="AL46" s="207">
        <f>SUM(M46:AK46)</f>
        <v>0</v>
      </c>
    </row>
    <row r="47" spans="1:40" outlineLevel="1">
      <c r="A47" s="150" t="s">
        <v>169</v>
      </c>
      <c r="B47" s="151"/>
      <c r="C47" s="151"/>
      <c r="D47" s="151"/>
      <c r="E47" s="150" t="s">
        <v>2</v>
      </c>
      <c r="F47" s="275">
        <f>'[11]C1 - Costs Matrix 2012'!$B$29</f>
        <v>0</v>
      </c>
      <c r="G47" s="275">
        <f>'[11]C1 - Costs Matrix 2012'!$C$29+'[11]C1 - Costs Matrix 2012'!$D$29</f>
        <v>0</v>
      </c>
      <c r="H47" s="275">
        <f>'[11]C1 - Costs Matrix 2012'!$M$29</f>
        <v>0</v>
      </c>
      <c r="I47" s="275">
        <f>'[11]C1 - Costs Matrix 2012'!$N$29</f>
        <v>0</v>
      </c>
      <c r="J47" s="275">
        <f>'[11]C1 - Costs Matrix 2012'!$O$29</f>
        <v>0</v>
      </c>
      <c r="K47" s="275">
        <f>'[11]C1 - Costs Matrix 2012'!$P$29</f>
        <v>0</v>
      </c>
      <c r="L47" s="275">
        <f>'[11]C1 - Costs Matrix 2012'!$W$29</f>
        <v>0</v>
      </c>
      <c r="M47" s="192">
        <f>SUM(F47:L47)</f>
        <v>0</v>
      </c>
      <c r="N47" s="275">
        <f>'[11]C1 - Costs Matrix 2012'!$X$29</f>
        <v>0</v>
      </c>
      <c r="O47" s="275">
        <f>'[11]C1 - Costs Matrix 2012'!$Y$29</f>
        <v>0</v>
      </c>
      <c r="P47" s="275">
        <f>'[11]C1 - Costs Matrix 2012'!$Z$29</f>
        <v>0</v>
      </c>
      <c r="Q47" s="275">
        <f>'[11]C1 - Costs Matrix 2012'!$AA$29</f>
        <v>0</v>
      </c>
      <c r="R47" s="275">
        <f>'[11]C1 - Costs Matrix 2012'!$AB$29</f>
        <v>0</v>
      </c>
      <c r="S47" s="275">
        <f>'[11]C1 - Costs Matrix 2012'!$AC$29</f>
        <v>0</v>
      </c>
      <c r="T47" s="275">
        <f>'[11]C1 - Costs Matrix 2012'!$AD$29</f>
        <v>0</v>
      </c>
      <c r="U47" s="275">
        <f>'[11]C1 - Costs Matrix 2012'!$AE$29</f>
        <v>0</v>
      </c>
      <c r="V47" s="275">
        <f>'[11]C1 - Costs Matrix 2012'!$AF$29</f>
        <v>0</v>
      </c>
      <c r="W47" s="275">
        <f>'[11]C1 - Costs Matrix 2012'!$AJ$29</f>
        <v>0</v>
      </c>
      <c r="X47" s="275">
        <f>'[11]C1 - Costs Matrix 2012'!$AK$29</f>
        <v>0</v>
      </c>
      <c r="Y47" s="275">
        <f>'[11]C1 - Costs Matrix 2012'!$AL$29</f>
        <v>0</v>
      </c>
      <c r="Z47" s="275">
        <f>'[11]C1 - Costs Matrix 2012'!$AM$29</f>
        <v>0</v>
      </c>
      <c r="AA47" s="275">
        <f>'[11]C1 - Costs Matrix 2012'!$AN$29</f>
        <v>0</v>
      </c>
      <c r="AB47" s="275">
        <f>'[11]C1 - Costs Matrix 2012'!$AO$29</f>
        <v>0</v>
      </c>
      <c r="AC47" s="275">
        <f>'[11]C1 - Costs Matrix 2012'!$AQ$29</f>
        <v>0</v>
      </c>
      <c r="AD47" s="275">
        <f>'[11]C1 - Costs Matrix 2012'!$AR$29</f>
        <v>0</v>
      </c>
      <c r="AE47" s="275">
        <f>'[11]C1 - Costs Matrix 2012'!$AS$29</f>
        <v>0</v>
      </c>
      <c r="AF47" s="275">
        <f>'[11]C1 - Costs Matrix 2012'!$AU$29</f>
        <v>0</v>
      </c>
      <c r="AG47" s="275">
        <f>'[11]C1 - Costs Matrix 2012'!$AV$29</f>
        <v>0</v>
      </c>
      <c r="AH47" s="275">
        <f>'[11]C1 - Costs Matrix 2012'!$AW$29</f>
        <v>0</v>
      </c>
      <c r="AI47" s="275">
        <f>'[11]C1 - Costs Matrix 2012'!$AY$29</f>
        <v>0</v>
      </c>
      <c r="AJ47" s="275">
        <f>'[11]C1 - Costs Matrix 2012'!$AZ$29</f>
        <v>0</v>
      </c>
      <c r="AK47" s="194"/>
      <c r="AL47" s="207">
        <f>SUM(M47:AK47)</f>
        <v>0</v>
      </c>
    </row>
    <row r="48" spans="1:40" s="154" customFormat="1" outlineLevel="1">
      <c r="A48" s="153"/>
      <c r="B48" s="153"/>
      <c r="C48" s="153"/>
      <c r="D48" s="153"/>
      <c r="E48" s="15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211"/>
      <c r="AK48" s="395"/>
      <c r="AL48" s="211"/>
    </row>
    <row r="49" spans="1:40" outlineLevel="1">
      <c r="A49" s="155" t="s">
        <v>177</v>
      </c>
      <c r="B49" s="149"/>
      <c r="C49" s="149"/>
      <c r="D49" s="149"/>
      <c r="E49" s="149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93"/>
      <c r="AJ49" s="212"/>
      <c r="AK49" s="212"/>
      <c r="AL49" s="212"/>
    </row>
    <row r="50" spans="1:40" outlineLevel="1">
      <c r="A50" s="150" t="s">
        <v>168</v>
      </c>
      <c r="B50" s="151"/>
      <c r="C50" s="151"/>
      <c r="D50" s="151"/>
      <c r="E50" s="150" t="s">
        <v>175</v>
      </c>
      <c r="F50" s="156" t="str">
        <f>IF(F43=0,"-",F46*1000/F43)</f>
        <v>-</v>
      </c>
      <c r="G50" s="156" t="str">
        <f>IF(G43=0,"-",G46*1000/G43)</f>
        <v>-</v>
      </c>
      <c r="H50" s="156" t="str">
        <f>IF(H43=0,"-",H46*1000/H43)</f>
        <v>-</v>
      </c>
      <c r="I50" s="156" t="str">
        <f>IF(I43=0,"-",I46*1000/I43)</f>
        <v>-</v>
      </c>
      <c r="J50" s="156" t="str">
        <f>IF(J43=0,"-",J46*1000/J43)</f>
        <v>-</v>
      </c>
      <c r="K50" s="156" t="str">
        <f t="shared" ref="K50:AJ50" si="8">IF(K43=0,"-",K46*1000/K43)</f>
        <v>-</v>
      </c>
      <c r="L50" s="156" t="str">
        <f t="shared" si="8"/>
        <v>-</v>
      </c>
      <c r="M50" s="156" t="str">
        <f>IF(M43=0,"-",M46*1000/M43)</f>
        <v>-</v>
      </c>
      <c r="N50" s="156" t="str">
        <f t="shared" si="8"/>
        <v>-</v>
      </c>
      <c r="O50" s="156" t="str">
        <f t="shared" si="8"/>
        <v>-</v>
      </c>
      <c r="P50" s="156" t="str">
        <f>IF(P43=0,"-",P46*1000/P43)</f>
        <v>-</v>
      </c>
      <c r="Q50" s="156" t="str">
        <f t="shared" si="8"/>
        <v>-</v>
      </c>
      <c r="R50" s="156" t="str">
        <f>IF(R43=0,"-",R46*1000/R43)</f>
        <v>-</v>
      </c>
      <c r="S50" s="156" t="str">
        <f t="shared" si="8"/>
        <v>-</v>
      </c>
      <c r="T50" s="156" t="str">
        <f t="shared" si="8"/>
        <v>-</v>
      </c>
      <c r="U50" s="156" t="str">
        <f>IF(U43=0,"-",U46*1000/U43)</f>
        <v>-</v>
      </c>
      <c r="V50" s="156" t="str">
        <f t="shared" si="8"/>
        <v>-</v>
      </c>
      <c r="W50" s="156" t="str">
        <f t="shared" si="8"/>
        <v>-</v>
      </c>
      <c r="X50" s="156" t="str">
        <f t="shared" si="8"/>
        <v>-</v>
      </c>
      <c r="Y50" s="156" t="str">
        <f t="shared" si="8"/>
        <v>-</v>
      </c>
      <c r="Z50" s="156" t="str">
        <f t="shared" si="8"/>
        <v>-</v>
      </c>
      <c r="AA50" s="156" t="str">
        <f t="shared" si="8"/>
        <v>-</v>
      </c>
      <c r="AB50" s="156" t="str">
        <f t="shared" si="8"/>
        <v>-</v>
      </c>
      <c r="AC50" s="156" t="str">
        <f t="shared" si="8"/>
        <v>-</v>
      </c>
      <c r="AD50" s="156" t="str">
        <f t="shared" si="8"/>
        <v>-</v>
      </c>
      <c r="AE50" s="156" t="str">
        <f t="shared" si="8"/>
        <v>-</v>
      </c>
      <c r="AF50" s="156" t="str">
        <f t="shared" si="8"/>
        <v>-</v>
      </c>
      <c r="AG50" s="156" t="str">
        <f t="shared" si="8"/>
        <v>-</v>
      </c>
      <c r="AH50" s="156" t="str">
        <f t="shared" si="8"/>
        <v>-</v>
      </c>
      <c r="AI50" s="156" t="str">
        <f t="shared" si="8"/>
        <v>-</v>
      </c>
      <c r="AJ50" s="156" t="str">
        <f t="shared" si="8"/>
        <v>-</v>
      </c>
      <c r="AK50" s="156" t="str">
        <f>IF(AK43=0,"-",AK46*1000/AK43)</f>
        <v>-</v>
      </c>
      <c r="AL50" s="156" t="str">
        <f>IF(AL43=0,"-",AL46*1000/AL43)</f>
        <v>-</v>
      </c>
    </row>
    <row r="51" spans="1:40" outlineLevel="1">
      <c r="A51" s="150" t="s">
        <v>167</v>
      </c>
      <c r="B51" s="151"/>
      <c r="C51" s="151"/>
      <c r="D51" s="151"/>
      <c r="E51" s="150" t="s">
        <v>175</v>
      </c>
      <c r="F51" s="156" t="str">
        <f>IF(F43=0,"-",(F46+F47)*1000/F43)</f>
        <v>-</v>
      </c>
      <c r="G51" s="156" t="str">
        <f>IF(G43=0,"-",(G46+G47)*1000/G43)</f>
        <v>-</v>
      </c>
      <c r="H51" s="156" t="str">
        <f>IF(H43=0,"-",(H46+H47)*1000/H43)</f>
        <v>-</v>
      </c>
      <c r="I51" s="156" t="str">
        <f t="shared" ref="I51:AJ51" si="9">IF(I43=0,"-",(I46+I47)*1000/I43)</f>
        <v>-</v>
      </c>
      <c r="J51" s="156" t="str">
        <f t="shared" si="9"/>
        <v>-</v>
      </c>
      <c r="K51" s="156" t="str">
        <f t="shared" si="9"/>
        <v>-</v>
      </c>
      <c r="L51" s="156" t="str">
        <f t="shared" si="9"/>
        <v>-</v>
      </c>
      <c r="M51" s="156" t="str">
        <f>IF(M43=0,"-",(M46+M47)*1000/M43)</f>
        <v>-</v>
      </c>
      <c r="N51" s="156" t="str">
        <f t="shared" si="9"/>
        <v>-</v>
      </c>
      <c r="O51" s="156" t="str">
        <f t="shared" si="9"/>
        <v>-</v>
      </c>
      <c r="P51" s="156" t="str">
        <f t="shared" si="9"/>
        <v>-</v>
      </c>
      <c r="Q51" s="156" t="str">
        <f t="shared" si="9"/>
        <v>-</v>
      </c>
      <c r="R51" s="156" t="str">
        <f t="shared" si="9"/>
        <v>-</v>
      </c>
      <c r="S51" s="156" t="str">
        <f>IF(S43=0,"-",(S46+S47)*1000/S43)</f>
        <v>-</v>
      </c>
      <c r="T51" s="156" t="str">
        <f>IF(T43=0,"-",(T46+T47)*1000/T43)</f>
        <v>-</v>
      </c>
      <c r="U51" s="156" t="str">
        <f t="shared" si="9"/>
        <v>-</v>
      </c>
      <c r="V51" s="156" t="str">
        <f t="shared" si="9"/>
        <v>-</v>
      </c>
      <c r="W51" s="156" t="str">
        <f t="shared" si="9"/>
        <v>-</v>
      </c>
      <c r="X51" s="156" t="str">
        <f t="shared" si="9"/>
        <v>-</v>
      </c>
      <c r="Y51" s="156" t="str">
        <f t="shared" si="9"/>
        <v>-</v>
      </c>
      <c r="Z51" s="156" t="str">
        <f t="shared" si="9"/>
        <v>-</v>
      </c>
      <c r="AA51" s="156" t="str">
        <f t="shared" si="9"/>
        <v>-</v>
      </c>
      <c r="AB51" s="156" t="str">
        <f t="shared" si="9"/>
        <v>-</v>
      </c>
      <c r="AC51" s="156" t="str">
        <f t="shared" si="9"/>
        <v>-</v>
      </c>
      <c r="AD51" s="156" t="str">
        <f t="shared" si="9"/>
        <v>-</v>
      </c>
      <c r="AE51" s="156" t="str">
        <f t="shared" si="9"/>
        <v>-</v>
      </c>
      <c r="AF51" s="156" t="str">
        <f t="shared" si="9"/>
        <v>-</v>
      </c>
      <c r="AG51" s="156" t="str">
        <f t="shared" si="9"/>
        <v>-</v>
      </c>
      <c r="AH51" s="156" t="str">
        <f t="shared" si="9"/>
        <v>-</v>
      </c>
      <c r="AI51" s="156" t="str">
        <f t="shared" si="9"/>
        <v>-</v>
      </c>
      <c r="AJ51" s="156" t="str">
        <f t="shared" si="9"/>
        <v>-</v>
      </c>
      <c r="AK51" s="156" t="str">
        <f>IF(AK43=0,"-",(AK46+AK47)*1000/AK43)</f>
        <v>-</v>
      </c>
      <c r="AL51" s="156" t="str">
        <f>IF(AL43=0,"-",(AL46+AL47)*1000/AL43)</f>
        <v>-</v>
      </c>
    </row>
    <row r="52" spans="1:40" outlineLevel="1"/>
    <row r="54" spans="1:40" s="17" customFormat="1" ht="18">
      <c r="A54" s="495">
        <v>2013</v>
      </c>
      <c r="B54" s="496"/>
      <c r="C54" s="496"/>
      <c r="D54" s="496"/>
      <c r="E54" s="496"/>
      <c r="F54" s="496"/>
      <c r="G54" s="496"/>
      <c r="H54" s="496"/>
      <c r="I54" s="496"/>
      <c r="J54" s="497"/>
      <c r="K54" s="497"/>
      <c r="L54" s="497"/>
      <c r="M54" s="497"/>
      <c r="N54" s="497"/>
      <c r="O54" s="497"/>
      <c r="P54" s="497"/>
      <c r="Q54" s="497"/>
      <c r="R54" s="497"/>
      <c r="S54" s="497"/>
      <c r="T54" s="497"/>
      <c r="U54" s="497"/>
      <c r="V54" s="497"/>
      <c r="W54" s="497"/>
      <c r="X54" s="497"/>
      <c r="Y54" s="497"/>
      <c r="Z54" s="497"/>
      <c r="AA54" s="497"/>
      <c r="AB54" s="497"/>
      <c r="AC54" s="497"/>
      <c r="AD54" s="497"/>
      <c r="AE54" s="497"/>
      <c r="AF54" s="497"/>
      <c r="AG54" s="497"/>
      <c r="AH54" s="497"/>
      <c r="AI54" s="497"/>
      <c r="AJ54" s="497"/>
      <c r="AK54" s="497"/>
      <c r="AL54" s="497"/>
      <c r="AM54" s="497"/>
      <c r="AN54" s="497"/>
    </row>
    <row r="56" spans="1:40" hidden="1" outlineLevel="1">
      <c r="A56" s="155" t="s">
        <v>176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49"/>
      <c r="AH56" s="149"/>
      <c r="AI56" s="149"/>
      <c r="AJ56" s="155"/>
      <c r="AL56" s="155"/>
    </row>
    <row r="57" spans="1:40" hidden="1" outlineLevel="1">
      <c r="A57" s="150" t="s">
        <v>172</v>
      </c>
      <c r="B57" s="151"/>
      <c r="C57" s="151"/>
      <c r="D57" s="151"/>
      <c r="E57" s="150" t="s">
        <v>145</v>
      </c>
      <c r="F57" s="194"/>
      <c r="G57" s="194"/>
      <c r="H57" s="194"/>
      <c r="I57" s="194"/>
      <c r="J57" s="194"/>
      <c r="K57" s="194"/>
      <c r="L57" s="194"/>
      <c r="M57" s="192">
        <f>SUM(F57:L57)</f>
        <v>0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207">
        <f>SUM(M57:AK57)</f>
        <v>0</v>
      </c>
    </row>
    <row r="58" spans="1:40" hidden="1" outlineLevel="1">
      <c r="A58" s="150" t="s">
        <v>171</v>
      </c>
      <c r="B58" s="151"/>
      <c r="C58" s="151"/>
      <c r="D58" s="151"/>
      <c r="E58" s="150" t="s">
        <v>145</v>
      </c>
      <c r="F58" s="194"/>
      <c r="G58" s="194"/>
      <c r="H58" s="194"/>
      <c r="I58" s="194"/>
      <c r="J58" s="194"/>
      <c r="K58" s="194"/>
      <c r="L58" s="194"/>
      <c r="M58" s="192">
        <f>SUM(F58:L58)</f>
        <v>0</v>
      </c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207">
        <f>SUM(M58:AK58)</f>
        <v>0</v>
      </c>
    </row>
    <row r="59" spans="1:40" hidden="1" outlineLevel="1">
      <c r="A59" s="150" t="s">
        <v>1</v>
      </c>
      <c r="B59" s="151"/>
      <c r="C59" s="151"/>
      <c r="D59" s="151"/>
      <c r="E59" s="150" t="s">
        <v>145</v>
      </c>
      <c r="F59" s="192">
        <f>SUM(F57:F58)</f>
        <v>0</v>
      </c>
      <c r="G59" s="192">
        <f t="shared" ref="G59:AK59" si="10">SUM(G57:G58)</f>
        <v>0</v>
      </c>
      <c r="H59" s="192">
        <f t="shared" si="10"/>
        <v>0</v>
      </c>
      <c r="I59" s="192">
        <f t="shared" si="10"/>
        <v>0</v>
      </c>
      <c r="J59" s="192">
        <f t="shared" si="10"/>
        <v>0</v>
      </c>
      <c r="K59" s="192">
        <f t="shared" si="10"/>
        <v>0</v>
      </c>
      <c r="L59" s="192">
        <f>SUM(L57:L58)</f>
        <v>0</v>
      </c>
      <c r="M59" s="192">
        <f>SUM(M57:M58)</f>
        <v>0</v>
      </c>
      <c r="N59" s="192">
        <f t="shared" si="10"/>
        <v>0</v>
      </c>
      <c r="O59" s="192">
        <f>SUM(O57:O58)</f>
        <v>0</v>
      </c>
      <c r="P59" s="192">
        <f t="shared" si="10"/>
        <v>0</v>
      </c>
      <c r="Q59" s="192">
        <f>SUM(Q57:Q58)</f>
        <v>0</v>
      </c>
      <c r="R59" s="192">
        <f t="shared" si="10"/>
        <v>0</v>
      </c>
      <c r="S59" s="192">
        <f t="shared" si="10"/>
        <v>0</v>
      </c>
      <c r="T59" s="192">
        <f t="shared" si="10"/>
        <v>0</v>
      </c>
      <c r="U59" s="192">
        <f t="shared" si="10"/>
        <v>0</v>
      </c>
      <c r="V59" s="192">
        <f t="shared" si="10"/>
        <v>0</v>
      </c>
      <c r="W59" s="192">
        <f t="shared" si="10"/>
        <v>0</v>
      </c>
      <c r="X59" s="192">
        <f t="shared" si="10"/>
        <v>0</v>
      </c>
      <c r="Y59" s="192">
        <f t="shared" si="10"/>
        <v>0</v>
      </c>
      <c r="Z59" s="192">
        <f t="shared" si="10"/>
        <v>0</v>
      </c>
      <c r="AA59" s="192">
        <f t="shared" si="10"/>
        <v>0</v>
      </c>
      <c r="AB59" s="192">
        <f t="shared" si="10"/>
        <v>0</v>
      </c>
      <c r="AC59" s="192">
        <f>SUM(AC57:AC58)</f>
        <v>0</v>
      </c>
      <c r="AD59" s="192">
        <f t="shared" si="10"/>
        <v>0</v>
      </c>
      <c r="AE59" s="192">
        <f t="shared" si="10"/>
        <v>0</v>
      </c>
      <c r="AF59" s="192">
        <f t="shared" si="10"/>
        <v>0</v>
      </c>
      <c r="AG59" s="192">
        <f>SUM(AG57:AG58)</f>
        <v>0</v>
      </c>
      <c r="AH59" s="192">
        <f t="shared" si="10"/>
        <v>0</v>
      </c>
      <c r="AI59" s="192">
        <f t="shared" si="10"/>
        <v>0</v>
      </c>
      <c r="AJ59" s="192">
        <f t="shared" si="10"/>
        <v>0</v>
      </c>
      <c r="AK59" s="192">
        <f t="shared" si="10"/>
        <v>0</v>
      </c>
      <c r="AL59" s="207">
        <f>SUM(M59:AK59)</f>
        <v>0</v>
      </c>
    </row>
    <row r="60" spans="1:40" hidden="1" outlineLevel="1">
      <c r="A60" s="152"/>
      <c r="B60" s="152"/>
      <c r="C60" s="152"/>
      <c r="D60" s="152"/>
      <c r="E60" s="149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210"/>
      <c r="AK60" s="210"/>
      <c r="AL60" s="210"/>
    </row>
    <row r="61" spans="1:40" hidden="1" outlineLevel="1">
      <c r="A61" s="155" t="s">
        <v>178</v>
      </c>
      <c r="B61" s="149"/>
      <c r="C61" s="149"/>
      <c r="D61" s="149"/>
      <c r="E61" s="149"/>
      <c r="F61" s="157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  <c r="AH61" s="157"/>
      <c r="AI61" s="157"/>
      <c r="AJ61" s="210"/>
      <c r="AK61" s="210"/>
      <c r="AL61" s="210"/>
    </row>
    <row r="62" spans="1:40" hidden="1" outlineLevel="1">
      <c r="A62" s="150" t="s">
        <v>170</v>
      </c>
      <c r="B62" s="151"/>
      <c r="C62" s="151"/>
      <c r="D62" s="151"/>
      <c r="E62" s="150" t="s">
        <v>2</v>
      </c>
      <c r="F62" s="275">
        <f>'[11]C1 - Costs Matrix 2013'!$B$10</f>
        <v>0</v>
      </c>
      <c r="G62" s="275">
        <f>'[11]C1 - Costs Matrix 2013'!$C$10+'[11]C1 - Costs Matrix 2013'!$D$10</f>
        <v>0</v>
      </c>
      <c r="H62" s="275">
        <f>'[11]C1 - Costs Matrix 2013'!$M$10</f>
        <v>0</v>
      </c>
      <c r="I62" s="275">
        <f>'[11]C1 - Costs Matrix 2013'!$N$10</f>
        <v>0</v>
      </c>
      <c r="J62" s="275">
        <f>'[11]C1 - Costs Matrix 2013'!$O$10</f>
        <v>0</v>
      </c>
      <c r="K62" s="275">
        <f>'[11]C1 - Costs Matrix 2013'!$P$10</f>
        <v>0</v>
      </c>
      <c r="L62" s="275">
        <f>'[11]C1 - Costs Matrix 2013'!$W$10</f>
        <v>0</v>
      </c>
      <c r="M62" s="192">
        <f>SUM(F62:L62)</f>
        <v>0</v>
      </c>
      <c r="N62" s="275">
        <f>'[11]C1 - Costs Matrix 2013'!$X$10</f>
        <v>0</v>
      </c>
      <c r="O62" s="275">
        <f>'[11]C1 - Costs Matrix 2013'!$Y$10</f>
        <v>0</v>
      </c>
      <c r="P62" s="275">
        <f>'[11]C1 - Costs Matrix 2013'!$Z$10</f>
        <v>0</v>
      </c>
      <c r="Q62" s="275">
        <f>'[11]C1 - Costs Matrix 2013'!$AA$10</f>
        <v>0</v>
      </c>
      <c r="R62" s="275">
        <f>'[11]C1 - Costs Matrix 2013'!$AB$10</f>
        <v>0</v>
      </c>
      <c r="S62" s="275">
        <f>'[11]C1 - Costs Matrix 2013'!$AC$10</f>
        <v>0</v>
      </c>
      <c r="T62" s="275">
        <f>'[11]C1 - Costs Matrix 2013'!$AD$10</f>
        <v>0</v>
      </c>
      <c r="U62" s="275">
        <f>'[11]C1 - Costs Matrix 2013'!$AE$10</f>
        <v>0</v>
      </c>
      <c r="V62" s="275">
        <f>'[11]C1 - Costs Matrix 2013'!$AF$10</f>
        <v>0</v>
      </c>
      <c r="W62" s="275">
        <f>'[11]C1 - Costs Matrix 2013'!$AJ$10</f>
        <v>0</v>
      </c>
      <c r="X62" s="275">
        <f>'[11]C1 - Costs Matrix 2013'!$AK$10</f>
        <v>0</v>
      </c>
      <c r="Y62" s="275">
        <f>'[11]C1 - Costs Matrix 2013'!$AL$10</f>
        <v>0</v>
      </c>
      <c r="Z62" s="275">
        <f>'[11]C1 - Costs Matrix 2013'!$AM$10</f>
        <v>0</v>
      </c>
      <c r="AA62" s="275">
        <f>'[11]C1 - Costs Matrix 2013'!$AN$10</f>
        <v>0</v>
      </c>
      <c r="AB62" s="275">
        <f>'[11]C1 - Costs Matrix 2013'!$AO$10</f>
        <v>0</v>
      </c>
      <c r="AC62" s="275">
        <f>'[11]C1 - Costs Matrix 2013'!$AQ$10</f>
        <v>0</v>
      </c>
      <c r="AD62" s="275">
        <f>'[11]C1 - Costs Matrix 2013'!$AR$10</f>
        <v>0</v>
      </c>
      <c r="AE62" s="275">
        <f>'[11]C1 - Costs Matrix 2013'!$AS$10</f>
        <v>0</v>
      </c>
      <c r="AF62" s="275">
        <f>'[11]C1 - Costs Matrix 2013'!$AU$10</f>
        <v>0</v>
      </c>
      <c r="AG62" s="275">
        <f>'[11]C1 - Costs Matrix 2013'!$AV$10</f>
        <v>0</v>
      </c>
      <c r="AH62" s="275">
        <f>'[11]C1 - Costs Matrix 2013'!$AW$10</f>
        <v>0</v>
      </c>
      <c r="AI62" s="275">
        <f>'[11]C1 - Costs Matrix 2013'!$AY$10</f>
        <v>0</v>
      </c>
      <c r="AJ62" s="275">
        <f>'[11]C1 - Costs Matrix 2013'!$AZ$10</f>
        <v>0</v>
      </c>
      <c r="AK62" s="194"/>
      <c r="AL62" s="207">
        <f>SUM(M62:AK62)</f>
        <v>0</v>
      </c>
    </row>
    <row r="63" spans="1:40" hidden="1" outlineLevel="1">
      <c r="A63" s="150" t="s">
        <v>169</v>
      </c>
      <c r="B63" s="151"/>
      <c r="C63" s="151"/>
      <c r="D63" s="151"/>
      <c r="E63" s="150" t="s">
        <v>2</v>
      </c>
      <c r="F63" s="275">
        <f>'[11]C1 - Costs Matrix 2013'!$B$29</f>
        <v>0</v>
      </c>
      <c r="G63" s="275">
        <f>'[11]C1 - Costs Matrix 2013'!$C$29+'[11]C1 - Costs Matrix 2013'!$D$29</f>
        <v>0</v>
      </c>
      <c r="H63" s="275">
        <f>'[11]C1 - Costs Matrix 2013'!$M$29</f>
        <v>0</v>
      </c>
      <c r="I63" s="275">
        <f>'[11]C1 - Costs Matrix 2013'!$N$29</f>
        <v>0</v>
      </c>
      <c r="J63" s="275">
        <f>'[11]C1 - Costs Matrix 2013'!$O$29</f>
        <v>0</v>
      </c>
      <c r="K63" s="275">
        <f>'[11]C1 - Costs Matrix 2013'!$P$29</f>
        <v>0</v>
      </c>
      <c r="L63" s="275">
        <f>'[11]C1 - Costs Matrix 2013'!$W$29</f>
        <v>0</v>
      </c>
      <c r="M63" s="192">
        <f>SUM(F63:L63)</f>
        <v>0</v>
      </c>
      <c r="N63" s="275">
        <f>'[11]C1 - Costs Matrix 2013'!$X$29</f>
        <v>0</v>
      </c>
      <c r="O63" s="275">
        <f>'[11]C1 - Costs Matrix 2013'!$Y$29</f>
        <v>0</v>
      </c>
      <c r="P63" s="275">
        <f>'[11]C1 - Costs Matrix 2013'!$Z$29</f>
        <v>0</v>
      </c>
      <c r="Q63" s="275">
        <f>'[11]C1 - Costs Matrix 2013'!$AA$29</f>
        <v>0</v>
      </c>
      <c r="R63" s="275">
        <f>'[11]C1 - Costs Matrix 2013'!$AB$29</f>
        <v>0</v>
      </c>
      <c r="S63" s="275">
        <f>'[11]C1 - Costs Matrix 2013'!$AC$29</f>
        <v>0</v>
      </c>
      <c r="T63" s="275">
        <f>'[11]C1 - Costs Matrix 2013'!$AD$29</f>
        <v>0</v>
      </c>
      <c r="U63" s="275">
        <f>'[11]C1 - Costs Matrix 2013'!$AE$29</f>
        <v>0</v>
      </c>
      <c r="V63" s="275">
        <f>'[11]C1 - Costs Matrix 2013'!$AF$29</f>
        <v>0</v>
      </c>
      <c r="W63" s="275">
        <f>'[11]C1 - Costs Matrix 2013'!$AJ$29</f>
        <v>0</v>
      </c>
      <c r="X63" s="275">
        <f>'[11]C1 - Costs Matrix 2013'!$AK$29</f>
        <v>0</v>
      </c>
      <c r="Y63" s="275">
        <f>'[11]C1 - Costs Matrix 2013'!$AL$29</f>
        <v>0</v>
      </c>
      <c r="Z63" s="275">
        <f>'[11]C1 - Costs Matrix 2013'!$AM$29</f>
        <v>0</v>
      </c>
      <c r="AA63" s="275">
        <f>'[11]C1 - Costs Matrix 2013'!$AN$29</f>
        <v>0</v>
      </c>
      <c r="AB63" s="275">
        <f>'[11]C1 - Costs Matrix 2013'!$AO$29</f>
        <v>0</v>
      </c>
      <c r="AC63" s="275">
        <f>'[11]C1 - Costs Matrix 2013'!$AQ$29</f>
        <v>0</v>
      </c>
      <c r="AD63" s="275">
        <f>'[11]C1 - Costs Matrix 2013'!$AR$29</f>
        <v>0</v>
      </c>
      <c r="AE63" s="275">
        <f>'[11]C1 - Costs Matrix 2013'!$AS$29</f>
        <v>0</v>
      </c>
      <c r="AF63" s="275">
        <f>'[11]C1 - Costs Matrix 2013'!$AU$29</f>
        <v>0</v>
      </c>
      <c r="AG63" s="275">
        <f>'[11]C1 - Costs Matrix 2013'!$AV$29</f>
        <v>0</v>
      </c>
      <c r="AH63" s="275">
        <f>'[11]C1 - Costs Matrix 2013'!$AW$29</f>
        <v>0</v>
      </c>
      <c r="AI63" s="275">
        <f>'[11]C1 - Costs Matrix 2013'!$AY$29</f>
        <v>0</v>
      </c>
      <c r="AJ63" s="275">
        <f>'[11]C1 - Costs Matrix 2013'!$AZ$29</f>
        <v>0</v>
      </c>
      <c r="AK63" s="194"/>
      <c r="AL63" s="207">
        <f>SUM(M63:AK63)</f>
        <v>0</v>
      </c>
    </row>
    <row r="64" spans="1:40" s="154" customFormat="1" hidden="1" outlineLevel="1">
      <c r="A64" s="153"/>
      <c r="B64" s="153"/>
      <c r="C64" s="153"/>
      <c r="D64" s="153"/>
      <c r="E64" s="15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  <c r="AB64" s="193"/>
      <c r="AC64" s="193"/>
      <c r="AD64" s="193"/>
      <c r="AE64" s="193"/>
      <c r="AF64" s="193"/>
      <c r="AG64" s="193"/>
      <c r="AH64" s="193"/>
      <c r="AI64" s="193"/>
      <c r="AJ64" s="211"/>
      <c r="AK64" s="395"/>
      <c r="AL64" s="211"/>
    </row>
    <row r="65" spans="1:40" hidden="1" outlineLevel="1">
      <c r="A65" s="155" t="s">
        <v>177</v>
      </c>
      <c r="B65" s="149"/>
      <c r="C65" s="149"/>
      <c r="D65" s="149"/>
      <c r="E65" s="149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193"/>
      <c r="AJ65" s="212"/>
      <c r="AK65" s="212"/>
      <c r="AL65" s="212"/>
    </row>
    <row r="66" spans="1:40" hidden="1" outlineLevel="1">
      <c r="A66" s="150" t="s">
        <v>168</v>
      </c>
      <c r="B66" s="151"/>
      <c r="C66" s="151"/>
      <c r="D66" s="151"/>
      <c r="E66" s="150" t="s">
        <v>175</v>
      </c>
      <c r="F66" s="156" t="str">
        <f>IF(F59=0,"-",F62*1000/F59)</f>
        <v>-</v>
      </c>
      <c r="G66" s="156" t="str">
        <f>IF(G59=0,"-",G62*1000/G59)</f>
        <v>-</v>
      </c>
      <c r="H66" s="156" t="str">
        <f>IF(H59=0,"-",H62*1000/H59)</f>
        <v>-</v>
      </c>
      <c r="I66" s="156" t="str">
        <f>IF(I59=0,"-",I62*1000/I59)</f>
        <v>-</v>
      </c>
      <c r="J66" s="156" t="str">
        <f>IF(J59=0,"-",J62*1000/J59)</f>
        <v>-</v>
      </c>
      <c r="K66" s="156" t="str">
        <f t="shared" ref="K66:AI66" si="11">IF(K59=0,"-",K62*1000/K59)</f>
        <v>-</v>
      </c>
      <c r="L66" s="156" t="str">
        <f t="shared" si="11"/>
        <v>-</v>
      </c>
      <c r="M66" s="156" t="str">
        <f>IF(M59=0,"-",M62*1000/M59)</f>
        <v>-</v>
      </c>
      <c r="N66" s="156" t="str">
        <f t="shared" si="11"/>
        <v>-</v>
      </c>
      <c r="O66" s="156" t="str">
        <f t="shared" si="11"/>
        <v>-</v>
      </c>
      <c r="P66" s="156" t="str">
        <f>IF(P59=0,"-",P62*1000/P59)</f>
        <v>-</v>
      </c>
      <c r="Q66" s="156" t="str">
        <f t="shared" si="11"/>
        <v>-</v>
      </c>
      <c r="R66" s="156" t="str">
        <f>IF(R59=0,"-",R62*1000/R59)</f>
        <v>-</v>
      </c>
      <c r="S66" s="156" t="str">
        <f t="shared" si="11"/>
        <v>-</v>
      </c>
      <c r="T66" s="156" t="str">
        <f t="shared" si="11"/>
        <v>-</v>
      </c>
      <c r="U66" s="156" t="str">
        <f>IF(U59=0,"-",U62*1000/U59)</f>
        <v>-</v>
      </c>
      <c r="V66" s="156" t="str">
        <f t="shared" si="11"/>
        <v>-</v>
      </c>
      <c r="W66" s="156" t="str">
        <f t="shared" si="11"/>
        <v>-</v>
      </c>
      <c r="X66" s="156" t="str">
        <f t="shared" si="11"/>
        <v>-</v>
      </c>
      <c r="Y66" s="156" t="str">
        <f t="shared" si="11"/>
        <v>-</v>
      </c>
      <c r="Z66" s="156" t="str">
        <f t="shared" si="11"/>
        <v>-</v>
      </c>
      <c r="AA66" s="156" t="str">
        <f t="shared" si="11"/>
        <v>-</v>
      </c>
      <c r="AB66" s="156" t="str">
        <f t="shared" si="11"/>
        <v>-</v>
      </c>
      <c r="AC66" s="156" t="str">
        <f t="shared" si="11"/>
        <v>-</v>
      </c>
      <c r="AD66" s="156" t="str">
        <f t="shared" si="11"/>
        <v>-</v>
      </c>
      <c r="AE66" s="156" t="str">
        <f t="shared" si="11"/>
        <v>-</v>
      </c>
      <c r="AF66" s="156" t="str">
        <f t="shared" si="11"/>
        <v>-</v>
      </c>
      <c r="AG66" s="156" t="str">
        <f t="shared" si="11"/>
        <v>-</v>
      </c>
      <c r="AH66" s="156" t="str">
        <f t="shared" si="11"/>
        <v>-</v>
      </c>
      <c r="AI66" s="156" t="str">
        <f t="shared" si="11"/>
        <v>-</v>
      </c>
      <c r="AJ66" s="156" t="str">
        <f>IF(AJ59=0,"-",AJ62*1000/AJ59)</f>
        <v>-</v>
      </c>
      <c r="AK66" s="156" t="str">
        <f>IF(AK59=0,"-",AK62*1000/AK59)</f>
        <v>-</v>
      </c>
      <c r="AL66" s="156" t="str">
        <f>IF(AL59=0,"-",AL62*1000/AL59)</f>
        <v>-</v>
      </c>
    </row>
    <row r="67" spans="1:40" hidden="1" outlineLevel="1">
      <c r="A67" s="150" t="s">
        <v>167</v>
      </c>
      <c r="B67" s="151"/>
      <c r="C67" s="151"/>
      <c r="D67" s="151"/>
      <c r="E67" s="150" t="s">
        <v>175</v>
      </c>
      <c r="F67" s="156" t="str">
        <f>IF(F59=0,"-",(F62+F63)*1000/F59)</f>
        <v>-</v>
      </c>
      <c r="G67" s="156" t="str">
        <f>IF(G59=0,"-",(G62+G63)*1000/G59)</f>
        <v>-</v>
      </c>
      <c r="H67" s="156" t="str">
        <f>IF(H59=0,"-",(H62+H63)*1000/H59)</f>
        <v>-</v>
      </c>
      <c r="I67" s="156" t="str">
        <f t="shared" ref="I67:AJ67" si="12">IF(I59=0,"-",(I62+I63)*1000/I59)</f>
        <v>-</v>
      </c>
      <c r="J67" s="156" t="str">
        <f t="shared" si="12"/>
        <v>-</v>
      </c>
      <c r="K67" s="156" t="str">
        <f t="shared" si="12"/>
        <v>-</v>
      </c>
      <c r="L67" s="156" t="str">
        <f t="shared" si="12"/>
        <v>-</v>
      </c>
      <c r="M67" s="156" t="str">
        <f>IF(M59=0,"-",(M62+M63)*1000/M59)</f>
        <v>-</v>
      </c>
      <c r="N67" s="156" t="str">
        <f t="shared" si="12"/>
        <v>-</v>
      </c>
      <c r="O67" s="156" t="str">
        <f t="shared" si="12"/>
        <v>-</v>
      </c>
      <c r="P67" s="156" t="str">
        <f t="shared" si="12"/>
        <v>-</v>
      </c>
      <c r="Q67" s="156" t="str">
        <f t="shared" si="12"/>
        <v>-</v>
      </c>
      <c r="R67" s="156" t="str">
        <f t="shared" si="12"/>
        <v>-</v>
      </c>
      <c r="S67" s="156" t="str">
        <f>IF(S59=0,"-",(S62+S63)*1000/S59)</f>
        <v>-</v>
      </c>
      <c r="T67" s="156" t="str">
        <f>IF(T59=0,"-",(T62+T63)*1000/T59)</f>
        <v>-</v>
      </c>
      <c r="U67" s="156" t="str">
        <f t="shared" si="12"/>
        <v>-</v>
      </c>
      <c r="V67" s="156" t="str">
        <f t="shared" si="12"/>
        <v>-</v>
      </c>
      <c r="W67" s="156" t="str">
        <f t="shared" si="12"/>
        <v>-</v>
      </c>
      <c r="X67" s="156" t="str">
        <f t="shared" si="12"/>
        <v>-</v>
      </c>
      <c r="Y67" s="156" t="str">
        <f t="shared" si="12"/>
        <v>-</v>
      </c>
      <c r="Z67" s="156" t="str">
        <f t="shared" si="12"/>
        <v>-</v>
      </c>
      <c r="AA67" s="156" t="str">
        <f t="shared" si="12"/>
        <v>-</v>
      </c>
      <c r="AB67" s="156" t="str">
        <f t="shared" si="12"/>
        <v>-</v>
      </c>
      <c r="AC67" s="156" t="str">
        <f t="shared" si="12"/>
        <v>-</v>
      </c>
      <c r="AD67" s="156" t="str">
        <f t="shared" si="12"/>
        <v>-</v>
      </c>
      <c r="AE67" s="156" t="str">
        <f t="shared" si="12"/>
        <v>-</v>
      </c>
      <c r="AF67" s="156" t="str">
        <f t="shared" si="12"/>
        <v>-</v>
      </c>
      <c r="AG67" s="156" t="str">
        <f t="shared" si="12"/>
        <v>-</v>
      </c>
      <c r="AH67" s="156" t="str">
        <f t="shared" si="12"/>
        <v>-</v>
      </c>
      <c r="AI67" s="156" t="str">
        <f t="shared" si="12"/>
        <v>-</v>
      </c>
      <c r="AJ67" s="156" t="str">
        <f t="shared" si="12"/>
        <v>-</v>
      </c>
      <c r="AK67" s="156" t="str">
        <f>IF(AK59=0,"-",(AK62+AK63)*1000/AK59)</f>
        <v>-</v>
      </c>
      <c r="AL67" s="156" t="str">
        <f>IF(AL59=0,"-",(AL62+AL63)*1000/AL59)</f>
        <v>-</v>
      </c>
    </row>
    <row r="68" spans="1:40" hidden="1" outlineLevel="1"/>
    <row r="69" spans="1:40" collapsed="1"/>
    <row r="70" spans="1:40" s="17" customFormat="1" ht="18">
      <c r="A70" s="495">
        <v>2014</v>
      </c>
      <c r="B70" s="496"/>
      <c r="C70" s="496"/>
      <c r="D70" s="496"/>
      <c r="E70" s="496"/>
      <c r="F70" s="496"/>
      <c r="G70" s="496"/>
      <c r="H70" s="496"/>
      <c r="I70" s="496"/>
      <c r="J70" s="497"/>
      <c r="K70" s="497"/>
      <c r="L70" s="497"/>
      <c r="M70" s="497"/>
      <c r="N70" s="497"/>
      <c r="O70" s="497"/>
      <c r="P70" s="497"/>
      <c r="Q70" s="497"/>
      <c r="R70" s="497"/>
      <c r="S70" s="497"/>
      <c r="T70" s="497"/>
      <c r="U70" s="497"/>
      <c r="V70" s="497"/>
      <c r="W70" s="497"/>
      <c r="X70" s="497"/>
      <c r="Y70" s="497"/>
      <c r="Z70" s="497"/>
      <c r="AA70" s="497"/>
      <c r="AB70" s="497"/>
      <c r="AC70" s="497"/>
      <c r="AD70" s="497"/>
      <c r="AE70" s="497"/>
      <c r="AF70" s="497"/>
      <c r="AG70" s="497"/>
      <c r="AH70" s="497"/>
      <c r="AI70" s="497"/>
      <c r="AJ70" s="497"/>
      <c r="AK70" s="497"/>
      <c r="AL70" s="497"/>
      <c r="AM70" s="497"/>
      <c r="AN70" s="497"/>
    </row>
    <row r="72" spans="1:40" hidden="1" outlineLevel="1">
      <c r="A72" s="155" t="s">
        <v>176</v>
      </c>
      <c r="B72" s="149"/>
      <c r="C72" s="149"/>
      <c r="D72" s="149"/>
      <c r="E72" s="149"/>
      <c r="F72" s="149"/>
      <c r="G72" s="149"/>
      <c r="H72" s="149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55"/>
      <c r="AL72" s="155"/>
    </row>
    <row r="73" spans="1:40" hidden="1" outlineLevel="1">
      <c r="A73" s="150" t="s">
        <v>172</v>
      </c>
      <c r="B73" s="151"/>
      <c r="C73" s="151"/>
      <c r="D73" s="151"/>
      <c r="E73" s="150" t="s">
        <v>145</v>
      </c>
      <c r="F73" s="194"/>
      <c r="G73" s="194"/>
      <c r="H73" s="194"/>
      <c r="I73" s="194"/>
      <c r="J73" s="194"/>
      <c r="K73" s="194"/>
      <c r="L73" s="194"/>
      <c r="M73" s="192">
        <f>SUM(F73:L73)</f>
        <v>0</v>
      </c>
      <c r="N73" s="194"/>
      <c r="O73" s="194"/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207">
        <f>SUM(M73:AK73)</f>
        <v>0</v>
      </c>
    </row>
    <row r="74" spans="1:40" hidden="1" outlineLevel="1">
      <c r="A74" s="150" t="s">
        <v>171</v>
      </c>
      <c r="B74" s="151"/>
      <c r="C74" s="151"/>
      <c r="D74" s="151"/>
      <c r="E74" s="150" t="s">
        <v>145</v>
      </c>
      <c r="F74" s="194"/>
      <c r="G74" s="194"/>
      <c r="H74" s="194"/>
      <c r="I74" s="194"/>
      <c r="J74" s="194"/>
      <c r="K74" s="194"/>
      <c r="L74" s="194"/>
      <c r="M74" s="192">
        <f>SUM(F74:L74)</f>
        <v>0</v>
      </c>
      <c r="N74" s="194"/>
      <c r="O74" s="194"/>
      <c r="P74" s="194"/>
      <c r="Q74" s="194"/>
      <c r="R74" s="194"/>
      <c r="S74" s="194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207">
        <f>SUM(M74:AK74)</f>
        <v>0</v>
      </c>
    </row>
    <row r="75" spans="1:40" hidden="1" outlineLevel="1">
      <c r="A75" s="150" t="s">
        <v>1</v>
      </c>
      <c r="B75" s="151"/>
      <c r="C75" s="151"/>
      <c r="D75" s="151"/>
      <c r="E75" s="150" t="s">
        <v>145</v>
      </c>
      <c r="F75" s="192">
        <f>SUM(F73:F74)</f>
        <v>0</v>
      </c>
      <c r="G75" s="192">
        <f t="shared" ref="G75:AK75" si="13">SUM(G73:G74)</f>
        <v>0</v>
      </c>
      <c r="H75" s="192">
        <f t="shared" si="13"/>
        <v>0</v>
      </c>
      <c r="I75" s="192">
        <f t="shared" si="13"/>
        <v>0</v>
      </c>
      <c r="J75" s="192">
        <f t="shared" si="13"/>
        <v>0</v>
      </c>
      <c r="K75" s="192">
        <f t="shared" si="13"/>
        <v>0</v>
      </c>
      <c r="L75" s="192">
        <f>SUM(L73:L74)</f>
        <v>0</v>
      </c>
      <c r="M75" s="192">
        <f>SUM(M73:M74)</f>
        <v>0</v>
      </c>
      <c r="N75" s="192">
        <f t="shared" si="13"/>
        <v>0</v>
      </c>
      <c r="O75" s="192">
        <f>SUM(O73:O74)</f>
        <v>0</v>
      </c>
      <c r="P75" s="192">
        <f t="shared" si="13"/>
        <v>0</v>
      </c>
      <c r="Q75" s="192">
        <f>SUM(Q73:Q74)</f>
        <v>0</v>
      </c>
      <c r="R75" s="192">
        <f t="shared" si="13"/>
        <v>0</v>
      </c>
      <c r="S75" s="192">
        <f t="shared" si="13"/>
        <v>0</v>
      </c>
      <c r="T75" s="192">
        <f t="shared" si="13"/>
        <v>0</v>
      </c>
      <c r="U75" s="192">
        <f t="shared" si="13"/>
        <v>0</v>
      </c>
      <c r="V75" s="192">
        <f t="shared" si="13"/>
        <v>0</v>
      </c>
      <c r="W75" s="192">
        <f t="shared" si="13"/>
        <v>0</v>
      </c>
      <c r="X75" s="192">
        <f t="shared" si="13"/>
        <v>0</v>
      </c>
      <c r="Y75" s="192">
        <f t="shared" si="13"/>
        <v>0</v>
      </c>
      <c r="Z75" s="192">
        <f t="shared" si="13"/>
        <v>0</v>
      </c>
      <c r="AA75" s="192">
        <f t="shared" si="13"/>
        <v>0</v>
      </c>
      <c r="AB75" s="192">
        <f t="shared" si="13"/>
        <v>0</v>
      </c>
      <c r="AC75" s="192">
        <f>SUM(AC73:AC74)</f>
        <v>0</v>
      </c>
      <c r="AD75" s="192">
        <f t="shared" si="13"/>
        <v>0</v>
      </c>
      <c r="AE75" s="192">
        <f t="shared" si="13"/>
        <v>0</v>
      </c>
      <c r="AF75" s="192">
        <f t="shared" si="13"/>
        <v>0</v>
      </c>
      <c r="AG75" s="192">
        <f>SUM(AG73:AG74)</f>
        <v>0</v>
      </c>
      <c r="AH75" s="192">
        <f t="shared" si="13"/>
        <v>0</v>
      </c>
      <c r="AI75" s="192">
        <f t="shared" si="13"/>
        <v>0</v>
      </c>
      <c r="AJ75" s="192">
        <f t="shared" si="13"/>
        <v>0</v>
      </c>
      <c r="AK75" s="192">
        <f t="shared" si="13"/>
        <v>0</v>
      </c>
      <c r="AL75" s="207">
        <f>SUM(M75:AK75)</f>
        <v>0</v>
      </c>
    </row>
    <row r="76" spans="1:40" hidden="1" outlineLevel="1">
      <c r="A76" s="152"/>
      <c r="B76" s="152"/>
      <c r="C76" s="152"/>
      <c r="D76" s="152"/>
      <c r="E76" s="149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210"/>
      <c r="AK76" s="210"/>
      <c r="AL76" s="210"/>
    </row>
    <row r="77" spans="1:40" hidden="1" outlineLevel="1">
      <c r="A77" s="155" t="s">
        <v>178</v>
      </c>
      <c r="B77" s="149"/>
      <c r="C77" s="149"/>
      <c r="D77" s="149"/>
      <c r="E77" s="149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  <c r="AH77" s="157"/>
      <c r="AI77" s="157"/>
      <c r="AJ77" s="210"/>
      <c r="AK77" s="210"/>
      <c r="AL77" s="210"/>
    </row>
    <row r="78" spans="1:40" hidden="1" outlineLevel="1">
      <c r="A78" s="150" t="s">
        <v>170</v>
      </c>
      <c r="B78" s="151"/>
      <c r="C78" s="151"/>
      <c r="D78" s="151"/>
      <c r="E78" s="150" t="s">
        <v>2</v>
      </c>
      <c r="F78" s="275">
        <f>'[11]C1 - Costs Matrix 2014'!$B$10</f>
        <v>0</v>
      </c>
      <c r="G78" s="275">
        <f>'[11]C1 - Costs Matrix 2014'!$C$10+'[11]C1 - Costs Matrix 2014'!$D$10</f>
        <v>0</v>
      </c>
      <c r="H78" s="275">
        <f>'[11]C1 - Costs Matrix 2014'!$M$10</f>
        <v>0</v>
      </c>
      <c r="I78" s="275">
        <f>'[11]C1 - Costs Matrix 2014'!$N$10</f>
        <v>0</v>
      </c>
      <c r="J78" s="275">
        <f>'[11]C1 - Costs Matrix 2014'!$O$10</f>
        <v>0</v>
      </c>
      <c r="K78" s="275">
        <f>'[11]C1 - Costs Matrix 2014'!$P$10</f>
        <v>0</v>
      </c>
      <c r="L78" s="275">
        <f>'[11]C1 - Costs Matrix 2014'!$W$10</f>
        <v>0</v>
      </c>
      <c r="M78" s="192">
        <f>SUM(F78:L78)</f>
        <v>0</v>
      </c>
      <c r="N78" s="275">
        <f>'[11]C1 - Costs Matrix 2014'!$X$10</f>
        <v>0</v>
      </c>
      <c r="O78" s="275">
        <f>'[11]C1 - Costs Matrix 2014'!$Y$10</f>
        <v>0</v>
      </c>
      <c r="P78" s="275">
        <f>'[11]C1 - Costs Matrix 2014'!$Z$10</f>
        <v>0</v>
      </c>
      <c r="Q78" s="275">
        <f>'[11]C1 - Costs Matrix 2014'!$AA$10</f>
        <v>0</v>
      </c>
      <c r="R78" s="275">
        <f>'[11]C1 - Costs Matrix 2014'!$AB$10</f>
        <v>0</v>
      </c>
      <c r="S78" s="275">
        <f>'[11]C1 - Costs Matrix 2014'!$AC$10</f>
        <v>0</v>
      </c>
      <c r="T78" s="275">
        <f>'[11]C1 - Costs Matrix 2014'!$AD$10</f>
        <v>0</v>
      </c>
      <c r="U78" s="275">
        <f>'[11]C1 - Costs Matrix 2014'!$AE$10</f>
        <v>0</v>
      </c>
      <c r="V78" s="275">
        <f>'[11]C1 - Costs Matrix 2014'!$AF$10</f>
        <v>0</v>
      </c>
      <c r="W78" s="275">
        <f>'[11]C1 - Costs Matrix 2014'!$AJ$10</f>
        <v>0</v>
      </c>
      <c r="X78" s="275">
        <f>'[11]C1 - Costs Matrix 2014'!$AK$10</f>
        <v>0</v>
      </c>
      <c r="Y78" s="275">
        <f>'[11]C1 - Costs Matrix 2014'!$AL$10</f>
        <v>0</v>
      </c>
      <c r="Z78" s="275">
        <f>'[11]C1 - Costs Matrix 2014'!$AM$10</f>
        <v>0</v>
      </c>
      <c r="AA78" s="275">
        <f>'[11]C1 - Costs Matrix 2014'!$AN$10</f>
        <v>0</v>
      </c>
      <c r="AB78" s="275">
        <f>'[11]C1 - Costs Matrix 2014'!$AO$10</f>
        <v>0</v>
      </c>
      <c r="AC78" s="275">
        <f>'[11]C1 - Costs Matrix 2014'!$AQ$10</f>
        <v>0</v>
      </c>
      <c r="AD78" s="275">
        <f>'[11]C1 - Costs Matrix 2014'!$AR$10</f>
        <v>0</v>
      </c>
      <c r="AE78" s="275">
        <f>'[11]C1 - Costs Matrix 2014'!$AS$10</f>
        <v>0</v>
      </c>
      <c r="AF78" s="275">
        <f>'[11]C1 - Costs Matrix 2014'!$AU$10</f>
        <v>0</v>
      </c>
      <c r="AG78" s="275">
        <f>'[11]C1 - Costs Matrix 2014'!$AV$10</f>
        <v>0</v>
      </c>
      <c r="AH78" s="275">
        <f>'[11]C1 - Costs Matrix 2014'!$AW$10</f>
        <v>0</v>
      </c>
      <c r="AI78" s="275">
        <f>'[11]C1 - Costs Matrix 2014'!$AY$10</f>
        <v>0</v>
      </c>
      <c r="AJ78" s="275">
        <f>'[11]C1 - Costs Matrix 2014'!$AZ$10</f>
        <v>0</v>
      </c>
      <c r="AK78" s="194"/>
      <c r="AL78" s="207">
        <f>SUM(M78:AK78)</f>
        <v>0</v>
      </c>
    </row>
    <row r="79" spans="1:40" hidden="1" outlineLevel="1">
      <c r="A79" s="150" t="s">
        <v>169</v>
      </c>
      <c r="B79" s="151"/>
      <c r="C79" s="151"/>
      <c r="D79" s="151"/>
      <c r="E79" s="150" t="s">
        <v>2</v>
      </c>
      <c r="F79" s="275">
        <f>'[11]C1 - Costs Matrix 2014'!$B$29</f>
        <v>0</v>
      </c>
      <c r="G79" s="275">
        <f>'[11]C1 - Costs Matrix 2014'!$C$29+'[11]C1 - Costs Matrix 2014'!$D$29</f>
        <v>0</v>
      </c>
      <c r="H79" s="275">
        <f>'[11]C1 - Costs Matrix 2014'!$M$29</f>
        <v>0</v>
      </c>
      <c r="I79" s="275">
        <f>'[11]C1 - Costs Matrix 2014'!$N$29</f>
        <v>0</v>
      </c>
      <c r="J79" s="275">
        <f>'[11]C1 - Costs Matrix 2014'!$O$29</f>
        <v>0</v>
      </c>
      <c r="K79" s="275">
        <f>'[11]C1 - Costs Matrix 2014'!$P$29</f>
        <v>0</v>
      </c>
      <c r="L79" s="275">
        <f>'[11]C1 - Costs Matrix 2014'!$W$29</f>
        <v>0</v>
      </c>
      <c r="M79" s="192">
        <f>SUM(F79:L79)</f>
        <v>0</v>
      </c>
      <c r="N79" s="275">
        <f>'[11]C1 - Costs Matrix 2014'!$X$29</f>
        <v>0</v>
      </c>
      <c r="O79" s="275">
        <f>'[11]C1 - Costs Matrix 2014'!$Y$29</f>
        <v>0</v>
      </c>
      <c r="P79" s="275">
        <f>'[11]C1 - Costs Matrix 2014'!$Z$29</f>
        <v>0</v>
      </c>
      <c r="Q79" s="275">
        <f>'[11]C1 - Costs Matrix 2014'!$AA$29</f>
        <v>0</v>
      </c>
      <c r="R79" s="275">
        <f>'[11]C1 - Costs Matrix 2014'!$AB$29</f>
        <v>0</v>
      </c>
      <c r="S79" s="275">
        <f>'[11]C1 - Costs Matrix 2014'!$AC$29</f>
        <v>0</v>
      </c>
      <c r="T79" s="275">
        <f>'[11]C1 - Costs Matrix 2014'!$AD$29</f>
        <v>0</v>
      </c>
      <c r="U79" s="275">
        <f>'[11]C1 - Costs Matrix 2014'!$AE$29</f>
        <v>0</v>
      </c>
      <c r="V79" s="275">
        <f>'[11]C1 - Costs Matrix 2014'!$AF$29</f>
        <v>0</v>
      </c>
      <c r="W79" s="275">
        <f>'[11]C1 - Costs Matrix 2014'!$AJ$29</f>
        <v>0</v>
      </c>
      <c r="X79" s="275">
        <f>'[11]C1 - Costs Matrix 2014'!$AK$29</f>
        <v>0</v>
      </c>
      <c r="Y79" s="275">
        <f>'[11]C1 - Costs Matrix 2014'!$AL$29</f>
        <v>0</v>
      </c>
      <c r="Z79" s="275">
        <f>'[11]C1 - Costs Matrix 2014'!$AM$29</f>
        <v>0</v>
      </c>
      <c r="AA79" s="275">
        <f>'[11]C1 - Costs Matrix 2014'!$AN$29</f>
        <v>0</v>
      </c>
      <c r="AB79" s="275">
        <f>'[11]C1 - Costs Matrix 2014'!$AO$29</f>
        <v>0</v>
      </c>
      <c r="AC79" s="275">
        <f>'[11]C1 - Costs Matrix 2014'!$AQ$29</f>
        <v>0</v>
      </c>
      <c r="AD79" s="275">
        <f>'[11]C1 - Costs Matrix 2014'!$AR$29</f>
        <v>0</v>
      </c>
      <c r="AE79" s="275">
        <f>'[11]C1 - Costs Matrix 2014'!$AS$29</f>
        <v>0</v>
      </c>
      <c r="AF79" s="275">
        <f>'[11]C1 - Costs Matrix 2014'!$AU$29</f>
        <v>0</v>
      </c>
      <c r="AG79" s="275">
        <f>'[11]C1 - Costs Matrix 2014'!$AV$29</f>
        <v>0</v>
      </c>
      <c r="AH79" s="275">
        <f>'[11]C1 - Costs Matrix 2014'!$AW$29</f>
        <v>0</v>
      </c>
      <c r="AI79" s="275">
        <f>'[11]C1 - Costs Matrix 2014'!$AY$29</f>
        <v>0</v>
      </c>
      <c r="AJ79" s="275">
        <f>'[11]C1 - Costs Matrix 2014'!$AZ$29</f>
        <v>0</v>
      </c>
      <c r="AK79" s="194"/>
      <c r="AL79" s="207">
        <f>SUM(M79:AK79)</f>
        <v>0</v>
      </c>
    </row>
    <row r="80" spans="1:40" s="154" customFormat="1" hidden="1" outlineLevel="1">
      <c r="A80" s="153"/>
      <c r="B80" s="153"/>
      <c r="C80" s="153"/>
      <c r="D80" s="153"/>
      <c r="E80" s="153"/>
      <c r="F80" s="193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211"/>
      <c r="AK80" s="395"/>
      <c r="AL80" s="211"/>
    </row>
    <row r="81" spans="1:40" hidden="1" outlineLevel="1">
      <c r="A81" s="155" t="s">
        <v>177</v>
      </c>
      <c r="B81" s="149"/>
      <c r="C81" s="149"/>
      <c r="D81" s="149"/>
      <c r="E81" s="149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93"/>
      <c r="AJ81" s="212"/>
      <c r="AK81" s="212"/>
      <c r="AL81" s="212"/>
    </row>
    <row r="82" spans="1:40" hidden="1" outlineLevel="1">
      <c r="A82" s="150" t="s">
        <v>168</v>
      </c>
      <c r="B82" s="151"/>
      <c r="C82" s="151"/>
      <c r="D82" s="151"/>
      <c r="E82" s="150" t="s">
        <v>175</v>
      </c>
      <c r="F82" s="156" t="str">
        <f>IF(F75=0,"-",F78*1000/F75)</f>
        <v>-</v>
      </c>
      <c r="G82" s="156" t="str">
        <f>IF(G75=0,"-",G78*1000/G75)</f>
        <v>-</v>
      </c>
      <c r="H82" s="156" t="str">
        <f>IF(H75=0,"-",H78*1000/H75)</f>
        <v>-</v>
      </c>
      <c r="I82" s="156" t="str">
        <f>IF(I75=0,"-",I78*1000/I75)</f>
        <v>-</v>
      </c>
      <c r="J82" s="156" t="str">
        <f>IF(J75=0,"-",J78*1000/J75)</f>
        <v>-</v>
      </c>
      <c r="K82" s="156" t="str">
        <f t="shared" ref="K82:AJ82" si="14">IF(K75=0,"-",K78*1000/K75)</f>
        <v>-</v>
      </c>
      <c r="L82" s="156" t="str">
        <f t="shared" si="14"/>
        <v>-</v>
      </c>
      <c r="M82" s="156" t="str">
        <f>IF(M75=0,"-",M78*1000/M75)</f>
        <v>-</v>
      </c>
      <c r="N82" s="156" t="str">
        <f t="shared" si="14"/>
        <v>-</v>
      </c>
      <c r="O82" s="156" t="str">
        <f t="shared" si="14"/>
        <v>-</v>
      </c>
      <c r="P82" s="156" t="str">
        <f>IF(P75=0,"-",P78*1000/P75)</f>
        <v>-</v>
      </c>
      <c r="Q82" s="156" t="str">
        <f t="shared" si="14"/>
        <v>-</v>
      </c>
      <c r="R82" s="156" t="str">
        <f>IF(R75=0,"-",R78*1000/R75)</f>
        <v>-</v>
      </c>
      <c r="S82" s="156" t="str">
        <f t="shared" si="14"/>
        <v>-</v>
      </c>
      <c r="T82" s="156" t="str">
        <f t="shared" si="14"/>
        <v>-</v>
      </c>
      <c r="U82" s="156" t="str">
        <f>IF(U75=0,"-",U78*1000/U75)</f>
        <v>-</v>
      </c>
      <c r="V82" s="156" t="str">
        <f t="shared" si="14"/>
        <v>-</v>
      </c>
      <c r="W82" s="156" t="str">
        <f t="shared" si="14"/>
        <v>-</v>
      </c>
      <c r="X82" s="156" t="str">
        <f t="shared" si="14"/>
        <v>-</v>
      </c>
      <c r="Y82" s="156" t="str">
        <f t="shared" si="14"/>
        <v>-</v>
      </c>
      <c r="Z82" s="156" t="str">
        <f t="shared" si="14"/>
        <v>-</v>
      </c>
      <c r="AA82" s="156" t="str">
        <f t="shared" si="14"/>
        <v>-</v>
      </c>
      <c r="AB82" s="156" t="str">
        <f t="shared" si="14"/>
        <v>-</v>
      </c>
      <c r="AC82" s="156" t="str">
        <f t="shared" si="14"/>
        <v>-</v>
      </c>
      <c r="AD82" s="156" t="str">
        <f t="shared" si="14"/>
        <v>-</v>
      </c>
      <c r="AE82" s="156" t="str">
        <f t="shared" si="14"/>
        <v>-</v>
      </c>
      <c r="AF82" s="156" t="str">
        <f t="shared" si="14"/>
        <v>-</v>
      </c>
      <c r="AG82" s="156" t="str">
        <f t="shared" si="14"/>
        <v>-</v>
      </c>
      <c r="AH82" s="156" t="str">
        <f t="shared" si="14"/>
        <v>-</v>
      </c>
      <c r="AI82" s="156" t="str">
        <f t="shared" si="14"/>
        <v>-</v>
      </c>
      <c r="AJ82" s="156" t="str">
        <f t="shared" si="14"/>
        <v>-</v>
      </c>
      <c r="AK82" s="156" t="str">
        <f>IF(AK75=0,"-",AK78*1000/AK75)</f>
        <v>-</v>
      </c>
      <c r="AL82" s="156" t="str">
        <f>IF(AL75=0,"-",AL78*1000/AL75)</f>
        <v>-</v>
      </c>
    </row>
    <row r="83" spans="1:40" hidden="1" outlineLevel="1">
      <c r="A83" s="150" t="s">
        <v>167</v>
      </c>
      <c r="B83" s="151"/>
      <c r="C83" s="151"/>
      <c r="D83" s="151"/>
      <c r="E83" s="150" t="s">
        <v>175</v>
      </c>
      <c r="F83" s="156" t="str">
        <f>IF(F75=0,"-",(F78+F79)*1000/F75)</f>
        <v>-</v>
      </c>
      <c r="G83" s="156" t="str">
        <f>IF(G75=0,"-",(G78+G79)*1000/G75)</f>
        <v>-</v>
      </c>
      <c r="H83" s="156" t="str">
        <f>IF(H75=0,"-",(H78+H79)*1000/H75)</f>
        <v>-</v>
      </c>
      <c r="I83" s="156" t="str">
        <f t="shared" ref="I83:AJ83" si="15">IF(I75=0,"-",(I78+I79)*1000/I75)</f>
        <v>-</v>
      </c>
      <c r="J83" s="156" t="str">
        <f t="shared" si="15"/>
        <v>-</v>
      </c>
      <c r="K83" s="156" t="str">
        <f t="shared" si="15"/>
        <v>-</v>
      </c>
      <c r="L83" s="156" t="str">
        <f t="shared" si="15"/>
        <v>-</v>
      </c>
      <c r="M83" s="156" t="str">
        <f>IF(M75=0,"-",(M78+M79)*1000/M75)</f>
        <v>-</v>
      </c>
      <c r="N83" s="156" t="str">
        <f t="shared" si="15"/>
        <v>-</v>
      </c>
      <c r="O83" s="156" t="str">
        <f t="shared" si="15"/>
        <v>-</v>
      </c>
      <c r="P83" s="156" t="str">
        <f t="shared" si="15"/>
        <v>-</v>
      </c>
      <c r="Q83" s="156" t="str">
        <f t="shared" si="15"/>
        <v>-</v>
      </c>
      <c r="R83" s="156" t="str">
        <f t="shared" si="15"/>
        <v>-</v>
      </c>
      <c r="S83" s="156" t="str">
        <f>IF(S75=0,"-",(S78+S79)*1000/S75)</f>
        <v>-</v>
      </c>
      <c r="T83" s="156" t="str">
        <f>IF(T75=0,"-",(T78+T79)*1000/T75)</f>
        <v>-</v>
      </c>
      <c r="U83" s="156" t="str">
        <f t="shared" si="15"/>
        <v>-</v>
      </c>
      <c r="V83" s="156" t="str">
        <f t="shared" si="15"/>
        <v>-</v>
      </c>
      <c r="W83" s="156" t="str">
        <f t="shared" si="15"/>
        <v>-</v>
      </c>
      <c r="X83" s="156" t="str">
        <f t="shared" si="15"/>
        <v>-</v>
      </c>
      <c r="Y83" s="156" t="str">
        <f t="shared" si="15"/>
        <v>-</v>
      </c>
      <c r="Z83" s="156" t="str">
        <f t="shared" si="15"/>
        <v>-</v>
      </c>
      <c r="AA83" s="156" t="str">
        <f t="shared" si="15"/>
        <v>-</v>
      </c>
      <c r="AB83" s="156" t="str">
        <f t="shared" si="15"/>
        <v>-</v>
      </c>
      <c r="AC83" s="156" t="str">
        <f t="shared" si="15"/>
        <v>-</v>
      </c>
      <c r="AD83" s="156" t="str">
        <f t="shared" si="15"/>
        <v>-</v>
      </c>
      <c r="AE83" s="156" t="str">
        <f t="shared" si="15"/>
        <v>-</v>
      </c>
      <c r="AF83" s="156" t="str">
        <f t="shared" si="15"/>
        <v>-</v>
      </c>
      <c r="AG83" s="156" t="str">
        <f t="shared" si="15"/>
        <v>-</v>
      </c>
      <c r="AH83" s="156" t="str">
        <f t="shared" si="15"/>
        <v>-</v>
      </c>
      <c r="AI83" s="156" t="str">
        <f t="shared" si="15"/>
        <v>-</v>
      </c>
      <c r="AJ83" s="156" t="str">
        <f t="shared" si="15"/>
        <v>-</v>
      </c>
      <c r="AK83" s="156" t="str">
        <f>IF(AK75=0,"-",(AK78+AK79)*1000/AK75)</f>
        <v>-</v>
      </c>
      <c r="AL83" s="156" t="str">
        <f>IF(AL75=0,"-",(AL78+AL79)*1000/AL75)</f>
        <v>-</v>
      </c>
    </row>
    <row r="84" spans="1:40" hidden="1" outlineLevel="1"/>
    <row r="85" spans="1:40" collapsed="1"/>
    <row r="86" spans="1:40" s="17" customFormat="1" ht="18">
      <c r="A86" s="495">
        <v>2015</v>
      </c>
      <c r="B86" s="496"/>
      <c r="C86" s="496"/>
      <c r="D86" s="496"/>
      <c r="E86" s="496"/>
      <c r="F86" s="496"/>
      <c r="G86" s="496"/>
      <c r="H86" s="496"/>
      <c r="I86" s="496"/>
      <c r="J86" s="497"/>
      <c r="K86" s="497"/>
      <c r="L86" s="497"/>
      <c r="M86" s="497"/>
      <c r="N86" s="497"/>
      <c r="O86" s="497"/>
      <c r="P86" s="497"/>
      <c r="Q86" s="497"/>
      <c r="R86" s="497"/>
      <c r="S86" s="497"/>
      <c r="T86" s="497"/>
      <c r="U86" s="497"/>
      <c r="V86" s="497"/>
      <c r="W86" s="497"/>
      <c r="X86" s="497"/>
      <c r="Y86" s="497"/>
      <c r="Z86" s="497"/>
      <c r="AA86" s="497"/>
      <c r="AB86" s="497"/>
      <c r="AC86" s="497"/>
      <c r="AD86" s="497"/>
      <c r="AE86" s="497"/>
      <c r="AF86" s="497"/>
      <c r="AG86" s="497"/>
      <c r="AH86" s="497"/>
      <c r="AI86" s="497"/>
      <c r="AJ86" s="497"/>
      <c r="AK86" s="497"/>
      <c r="AL86" s="497"/>
      <c r="AM86" s="497"/>
      <c r="AN86" s="497"/>
    </row>
    <row r="88" spans="1:40" hidden="1" outlineLevel="1">
      <c r="A88" s="155" t="s">
        <v>176</v>
      </c>
      <c r="B88" s="149"/>
      <c r="C88" s="149"/>
      <c r="D88" s="149"/>
      <c r="E88" s="149"/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49"/>
      <c r="AF88" s="149"/>
      <c r="AG88" s="149"/>
      <c r="AH88" s="149"/>
      <c r="AI88" s="149"/>
      <c r="AJ88" s="155"/>
      <c r="AL88" s="155"/>
    </row>
    <row r="89" spans="1:40" hidden="1" outlineLevel="1">
      <c r="A89" s="150" t="s">
        <v>172</v>
      </c>
      <c r="B89" s="151"/>
      <c r="C89" s="151"/>
      <c r="D89" s="151"/>
      <c r="E89" s="150" t="s">
        <v>145</v>
      </c>
      <c r="F89" s="194"/>
      <c r="G89" s="194"/>
      <c r="H89" s="194"/>
      <c r="I89" s="194"/>
      <c r="J89" s="194"/>
      <c r="K89" s="194"/>
      <c r="L89" s="194"/>
      <c r="M89" s="192">
        <f>SUM(F89:L89)</f>
        <v>0</v>
      </c>
      <c r="N89" s="194"/>
      <c r="O89" s="194"/>
      <c r="P89" s="194"/>
      <c r="Q89" s="194"/>
      <c r="R89" s="194"/>
      <c r="S89" s="19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94"/>
      <c r="AG89" s="194"/>
      <c r="AH89" s="194"/>
      <c r="AI89" s="194"/>
      <c r="AJ89" s="194"/>
      <c r="AK89" s="194"/>
      <c r="AL89" s="207">
        <f>SUM(M89:AK89)</f>
        <v>0</v>
      </c>
    </row>
    <row r="90" spans="1:40" hidden="1" outlineLevel="1">
      <c r="A90" s="150" t="s">
        <v>171</v>
      </c>
      <c r="B90" s="151"/>
      <c r="C90" s="151"/>
      <c r="D90" s="151"/>
      <c r="E90" s="150" t="s">
        <v>145</v>
      </c>
      <c r="F90" s="194"/>
      <c r="G90" s="194"/>
      <c r="H90" s="194"/>
      <c r="I90" s="194"/>
      <c r="J90" s="194"/>
      <c r="K90" s="194"/>
      <c r="L90" s="194"/>
      <c r="M90" s="192">
        <f>SUM(F90:L90)</f>
        <v>0</v>
      </c>
      <c r="N90" s="194"/>
      <c r="O90" s="194"/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207">
        <f>SUM(M90:AK90)</f>
        <v>0</v>
      </c>
    </row>
    <row r="91" spans="1:40" hidden="1" outlineLevel="1">
      <c r="A91" s="150" t="s">
        <v>1</v>
      </c>
      <c r="B91" s="151"/>
      <c r="C91" s="151"/>
      <c r="D91" s="151"/>
      <c r="E91" s="150" t="s">
        <v>145</v>
      </c>
      <c r="F91" s="192">
        <f>SUM(F89:F90)</f>
        <v>0</v>
      </c>
      <c r="G91" s="192">
        <f t="shared" ref="G91:AK91" si="16">SUM(G89:G90)</f>
        <v>0</v>
      </c>
      <c r="H91" s="192">
        <f t="shared" si="16"/>
        <v>0</v>
      </c>
      <c r="I91" s="192">
        <f t="shared" si="16"/>
        <v>0</v>
      </c>
      <c r="J91" s="192">
        <f t="shared" si="16"/>
        <v>0</v>
      </c>
      <c r="K91" s="192">
        <f t="shared" si="16"/>
        <v>0</v>
      </c>
      <c r="L91" s="192">
        <f>SUM(L89:L90)</f>
        <v>0</v>
      </c>
      <c r="M91" s="192">
        <f>SUM(M89:M90)</f>
        <v>0</v>
      </c>
      <c r="N91" s="192">
        <f t="shared" si="16"/>
        <v>0</v>
      </c>
      <c r="O91" s="192">
        <f>SUM(O89:O90)</f>
        <v>0</v>
      </c>
      <c r="P91" s="192">
        <f t="shared" si="16"/>
        <v>0</v>
      </c>
      <c r="Q91" s="192">
        <f>SUM(Q89:Q90)</f>
        <v>0</v>
      </c>
      <c r="R91" s="192">
        <f t="shared" si="16"/>
        <v>0</v>
      </c>
      <c r="S91" s="192">
        <f t="shared" si="16"/>
        <v>0</v>
      </c>
      <c r="T91" s="192">
        <f t="shared" si="16"/>
        <v>0</v>
      </c>
      <c r="U91" s="192">
        <f t="shared" si="16"/>
        <v>0</v>
      </c>
      <c r="V91" s="192">
        <f t="shared" si="16"/>
        <v>0</v>
      </c>
      <c r="W91" s="192">
        <f t="shared" si="16"/>
        <v>0</v>
      </c>
      <c r="X91" s="192">
        <f t="shared" si="16"/>
        <v>0</v>
      </c>
      <c r="Y91" s="192">
        <f t="shared" si="16"/>
        <v>0</v>
      </c>
      <c r="Z91" s="192">
        <f t="shared" si="16"/>
        <v>0</v>
      </c>
      <c r="AA91" s="192">
        <f t="shared" si="16"/>
        <v>0</v>
      </c>
      <c r="AB91" s="192">
        <f t="shared" si="16"/>
        <v>0</v>
      </c>
      <c r="AC91" s="192">
        <f>SUM(AC89:AC90)</f>
        <v>0</v>
      </c>
      <c r="AD91" s="192">
        <f t="shared" si="16"/>
        <v>0</v>
      </c>
      <c r="AE91" s="192">
        <f t="shared" si="16"/>
        <v>0</v>
      </c>
      <c r="AF91" s="192">
        <f t="shared" si="16"/>
        <v>0</v>
      </c>
      <c r="AG91" s="192">
        <f>SUM(AG89:AG90)</f>
        <v>0</v>
      </c>
      <c r="AH91" s="192">
        <f t="shared" si="16"/>
        <v>0</v>
      </c>
      <c r="AI91" s="192">
        <f t="shared" si="16"/>
        <v>0</v>
      </c>
      <c r="AJ91" s="192">
        <f t="shared" si="16"/>
        <v>0</v>
      </c>
      <c r="AK91" s="192">
        <f t="shared" si="16"/>
        <v>0</v>
      </c>
      <c r="AL91" s="207">
        <f>SUM(M91:AK91)</f>
        <v>0</v>
      </c>
    </row>
    <row r="92" spans="1:40" hidden="1" outlineLevel="1">
      <c r="A92" s="152"/>
      <c r="B92" s="152"/>
      <c r="C92" s="152"/>
      <c r="D92" s="152"/>
      <c r="E92" s="149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210"/>
      <c r="AK92" s="210"/>
      <c r="AL92" s="210"/>
    </row>
    <row r="93" spans="1:40" hidden="1" outlineLevel="1">
      <c r="A93" s="155" t="s">
        <v>178</v>
      </c>
      <c r="B93" s="149"/>
      <c r="C93" s="149"/>
      <c r="D93" s="149"/>
      <c r="E93" s="149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210"/>
      <c r="AK93" s="210"/>
      <c r="AL93" s="210"/>
    </row>
    <row r="94" spans="1:40" hidden="1" outlineLevel="1">
      <c r="A94" s="150" t="s">
        <v>170</v>
      </c>
      <c r="B94" s="151"/>
      <c r="C94" s="151"/>
      <c r="D94" s="151"/>
      <c r="E94" s="150" t="s">
        <v>2</v>
      </c>
      <c r="F94" s="275">
        <f>'[11]C1 - Costs Matrix 2015'!$B$10</f>
        <v>0</v>
      </c>
      <c r="G94" s="275">
        <f>'[11]C1 - Costs Matrix 2015'!$C$10+'[11]C1 - Costs Matrix 2015'!$D$10</f>
        <v>0</v>
      </c>
      <c r="H94" s="275">
        <f>'[11]C1 - Costs Matrix 2015'!$M$10</f>
        <v>0</v>
      </c>
      <c r="I94" s="275">
        <f>'[11]C1 - Costs Matrix 2015'!$N$10</f>
        <v>0</v>
      </c>
      <c r="J94" s="275">
        <f>'[11]C1 - Costs Matrix 2015'!$O$10</f>
        <v>0</v>
      </c>
      <c r="K94" s="275">
        <f>'[11]C1 - Costs Matrix 2015'!$P$10</f>
        <v>0</v>
      </c>
      <c r="L94" s="275">
        <f>'[11]C1 - Costs Matrix 2015'!$W$10</f>
        <v>0</v>
      </c>
      <c r="M94" s="192">
        <f>SUM(F94:L94)</f>
        <v>0</v>
      </c>
      <c r="N94" s="275">
        <f>'[11]C1 - Costs Matrix 2015'!$X$10</f>
        <v>0</v>
      </c>
      <c r="O94" s="275">
        <f>'[11]C1 - Costs Matrix 2015'!$Y$10</f>
        <v>0</v>
      </c>
      <c r="P94" s="275">
        <f>'[11]C1 - Costs Matrix 2015'!$Z$10</f>
        <v>0</v>
      </c>
      <c r="Q94" s="275">
        <f>'[11]C1 - Costs Matrix 2015'!$AA$10</f>
        <v>0</v>
      </c>
      <c r="R94" s="275">
        <f>'[11]C1 - Costs Matrix 2015'!$AB$10</f>
        <v>0</v>
      </c>
      <c r="S94" s="275">
        <f>'[11]C1 - Costs Matrix 2015'!$AC$10</f>
        <v>0</v>
      </c>
      <c r="T94" s="275">
        <f>'[11]C1 - Costs Matrix 2015'!$AD$10</f>
        <v>0</v>
      </c>
      <c r="U94" s="275">
        <f>'[11]C1 - Costs Matrix 2015'!$AE$10</f>
        <v>0</v>
      </c>
      <c r="V94" s="275">
        <f>'[11]C1 - Costs Matrix 2015'!$AF$10</f>
        <v>0</v>
      </c>
      <c r="W94" s="275">
        <f>'[11]C1 - Costs Matrix 2015'!$AJ$10</f>
        <v>0</v>
      </c>
      <c r="X94" s="275">
        <f>'[11]C1 - Costs Matrix 2015'!$AK$10</f>
        <v>0</v>
      </c>
      <c r="Y94" s="275">
        <f>'[11]C1 - Costs Matrix 2015'!$AL$10</f>
        <v>0</v>
      </c>
      <c r="Z94" s="275">
        <f>'[11]C1 - Costs Matrix 2015'!$AM$10</f>
        <v>0</v>
      </c>
      <c r="AA94" s="275">
        <f>'[11]C1 - Costs Matrix 2015'!$AN$10</f>
        <v>0</v>
      </c>
      <c r="AB94" s="275">
        <f>'[11]C1 - Costs Matrix 2015'!$AO$10</f>
        <v>0</v>
      </c>
      <c r="AC94" s="275">
        <f>'[11]C1 - Costs Matrix 2015'!$AQ$10</f>
        <v>0</v>
      </c>
      <c r="AD94" s="275">
        <f>'[11]C1 - Costs Matrix 2015'!$AR$10</f>
        <v>0</v>
      </c>
      <c r="AE94" s="275">
        <f>'[11]C1 - Costs Matrix 2015'!$AS$10</f>
        <v>0</v>
      </c>
      <c r="AF94" s="275">
        <f>'[11]C1 - Costs Matrix 2015'!$AU$10</f>
        <v>0</v>
      </c>
      <c r="AG94" s="275">
        <f>'[11]C1 - Costs Matrix 2015'!$AV$10</f>
        <v>0</v>
      </c>
      <c r="AH94" s="275">
        <f>'[11]C1 - Costs Matrix 2015'!$AW$10</f>
        <v>0</v>
      </c>
      <c r="AI94" s="275">
        <f>'[11]C1 - Costs Matrix 2015'!$AY$10</f>
        <v>0</v>
      </c>
      <c r="AJ94" s="275">
        <f>'[11]C1 - Costs Matrix 2015'!$AZ$10</f>
        <v>0</v>
      </c>
      <c r="AK94" s="194"/>
      <c r="AL94" s="207">
        <f>SUM(M94:AK94)</f>
        <v>0</v>
      </c>
    </row>
    <row r="95" spans="1:40" hidden="1" outlineLevel="1">
      <c r="A95" s="150" t="s">
        <v>169</v>
      </c>
      <c r="B95" s="151"/>
      <c r="C95" s="151"/>
      <c r="D95" s="151"/>
      <c r="E95" s="150" t="s">
        <v>2</v>
      </c>
      <c r="F95" s="275">
        <f>'[11]C1 - Costs Matrix 2015'!$B$29</f>
        <v>0</v>
      </c>
      <c r="G95" s="275">
        <f>'[11]C1 - Costs Matrix 2015'!$C$29+'[11]C1 - Costs Matrix 2015'!$D$29</f>
        <v>0</v>
      </c>
      <c r="H95" s="275">
        <f>'[11]C1 - Costs Matrix 2015'!$M$29</f>
        <v>0</v>
      </c>
      <c r="I95" s="275">
        <f>'[11]C1 - Costs Matrix 2015'!$N$29</f>
        <v>0</v>
      </c>
      <c r="J95" s="275">
        <f>'[11]C1 - Costs Matrix 2015'!$O$29</f>
        <v>0</v>
      </c>
      <c r="K95" s="275">
        <f>'[11]C1 - Costs Matrix 2015'!$P$29</f>
        <v>0</v>
      </c>
      <c r="L95" s="275">
        <f>'[11]C1 - Costs Matrix 2015'!$W$29</f>
        <v>0</v>
      </c>
      <c r="M95" s="192">
        <f>SUM(F95:L95)</f>
        <v>0</v>
      </c>
      <c r="N95" s="275">
        <f>'[11]C1 - Costs Matrix 2015'!$X$29</f>
        <v>0</v>
      </c>
      <c r="O95" s="275">
        <f>'[11]C1 - Costs Matrix 2015'!$Y$29</f>
        <v>0</v>
      </c>
      <c r="P95" s="275">
        <f>'[11]C1 - Costs Matrix 2015'!$Z$29</f>
        <v>0</v>
      </c>
      <c r="Q95" s="275">
        <f>'[11]C1 - Costs Matrix 2015'!$AA$29</f>
        <v>0</v>
      </c>
      <c r="R95" s="275">
        <f>'[11]C1 - Costs Matrix 2015'!$AB$29</f>
        <v>0</v>
      </c>
      <c r="S95" s="275">
        <f>'[11]C1 - Costs Matrix 2015'!$AC$29</f>
        <v>0</v>
      </c>
      <c r="T95" s="275">
        <f>'[11]C1 - Costs Matrix 2015'!$AD$29</f>
        <v>0</v>
      </c>
      <c r="U95" s="275">
        <f>'[11]C1 - Costs Matrix 2015'!$AE$29</f>
        <v>0</v>
      </c>
      <c r="V95" s="275">
        <f>'[11]C1 - Costs Matrix 2015'!$AF$29</f>
        <v>0</v>
      </c>
      <c r="W95" s="275">
        <f>'[11]C1 - Costs Matrix 2015'!$AJ$29</f>
        <v>0</v>
      </c>
      <c r="X95" s="275">
        <f>'[11]C1 - Costs Matrix 2015'!$AK$29</f>
        <v>0</v>
      </c>
      <c r="Y95" s="275">
        <f>'[11]C1 - Costs Matrix 2015'!$AL$29</f>
        <v>0</v>
      </c>
      <c r="Z95" s="275">
        <f>'[11]C1 - Costs Matrix 2015'!$AM$29</f>
        <v>0</v>
      </c>
      <c r="AA95" s="275">
        <f>'[11]C1 - Costs Matrix 2015'!$AN$29</f>
        <v>0</v>
      </c>
      <c r="AB95" s="275">
        <f>'[11]C1 - Costs Matrix 2015'!$AO$29</f>
        <v>0</v>
      </c>
      <c r="AC95" s="275">
        <f>'[11]C1 - Costs Matrix 2015'!$AQ$29</f>
        <v>0</v>
      </c>
      <c r="AD95" s="275">
        <f>'[11]C1 - Costs Matrix 2015'!$AR$29</f>
        <v>0</v>
      </c>
      <c r="AE95" s="275">
        <f>'[11]C1 - Costs Matrix 2015'!$AS$29</f>
        <v>0</v>
      </c>
      <c r="AF95" s="275">
        <f>'[11]C1 - Costs Matrix 2015'!$AU$29</f>
        <v>0</v>
      </c>
      <c r="AG95" s="275">
        <f>'[11]C1 - Costs Matrix 2015'!$AV$29</f>
        <v>0</v>
      </c>
      <c r="AH95" s="275">
        <f>'[11]C1 - Costs Matrix 2015'!$AW$29</f>
        <v>0</v>
      </c>
      <c r="AI95" s="275">
        <f>'[11]C1 - Costs Matrix 2015'!$AY$29</f>
        <v>0</v>
      </c>
      <c r="AJ95" s="275">
        <f>'[11]C1 - Costs Matrix 2015'!$AZ$29</f>
        <v>0</v>
      </c>
      <c r="AK95" s="194"/>
      <c r="AL95" s="207">
        <f>SUM(M95:AK95)</f>
        <v>0</v>
      </c>
    </row>
    <row r="96" spans="1:40" s="154" customFormat="1" hidden="1" outlineLevel="1">
      <c r="A96" s="153"/>
      <c r="B96" s="153"/>
      <c r="C96" s="153"/>
      <c r="D96" s="153"/>
      <c r="E96" s="15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193"/>
      <c r="AJ96" s="211"/>
      <c r="AK96" s="395"/>
      <c r="AL96" s="211"/>
    </row>
    <row r="97" spans="1:38" hidden="1" outlineLevel="1">
      <c r="A97" s="155" t="s">
        <v>177</v>
      </c>
      <c r="B97" s="149"/>
      <c r="C97" s="149"/>
      <c r="D97" s="149"/>
      <c r="E97" s="149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93"/>
      <c r="AJ97" s="212"/>
      <c r="AK97" s="212"/>
      <c r="AL97" s="212"/>
    </row>
    <row r="98" spans="1:38" hidden="1" outlineLevel="1">
      <c r="A98" s="150" t="s">
        <v>168</v>
      </c>
      <c r="B98" s="151"/>
      <c r="C98" s="151"/>
      <c r="D98" s="151"/>
      <c r="E98" s="150" t="s">
        <v>175</v>
      </c>
      <c r="F98" s="156" t="str">
        <f>IF(F91=0,"-",F94*1000/F91)</f>
        <v>-</v>
      </c>
      <c r="G98" s="156" t="str">
        <f>IF(G91=0,"-",G94*1000/G91)</f>
        <v>-</v>
      </c>
      <c r="H98" s="156" t="str">
        <f>IF(H91=0,"-",H94*1000/H91)</f>
        <v>-</v>
      </c>
      <c r="I98" s="156" t="str">
        <f>IF(I91=0,"-",I94*1000/I91)</f>
        <v>-</v>
      </c>
      <c r="J98" s="156" t="str">
        <f>IF(J91=0,"-",J94*1000/J91)</f>
        <v>-</v>
      </c>
      <c r="K98" s="156" t="str">
        <f t="shared" ref="K98:AJ98" si="17">IF(K91=0,"-",K94*1000/K91)</f>
        <v>-</v>
      </c>
      <c r="L98" s="156" t="str">
        <f t="shared" si="17"/>
        <v>-</v>
      </c>
      <c r="M98" s="156" t="str">
        <f>IF(M91=0,"-",M94*1000/M91)</f>
        <v>-</v>
      </c>
      <c r="N98" s="156" t="str">
        <f t="shared" si="17"/>
        <v>-</v>
      </c>
      <c r="O98" s="156" t="str">
        <f t="shared" si="17"/>
        <v>-</v>
      </c>
      <c r="P98" s="156" t="str">
        <f>IF(P91=0,"-",P94*1000/P91)</f>
        <v>-</v>
      </c>
      <c r="Q98" s="156" t="str">
        <f t="shared" si="17"/>
        <v>-</v>
      </c>
      <c r="R98" s="156" t="str">
        <f>IF(R91=0,"-",R94*1000/R91)</f>
        <v>-</v>
      </c>
      <c r="S98" s="156" t="str">
        <f t="shared" si="17"/>
        <v>-</v>
      </c>
      <c r="T98" s="156" t="str">
        <f t="shared" si="17"/>
        <v>-</v>
      </c>
      <c r="U98" s="156" t="str">
        <f>IF(U91=0,"-",U94*1000/U91)</f>
        <v>-</v>
      </c>
      <c r="V98" s="156" t="str">
        <f t="shared" si="17"/>
        <v>-</v>
      </c>
      <c r="W98" s="156" t="str">
        <f t="shared" si="17"/>
        <v>-</v>
      </c>
      <c r="X98" s="156" t="str">
        <f t="shared" si="17"/>
        <v>-</v>
      </c>
      <c r="Y98" s="156" t="str">
        <f t="shared" si="17"/>
        <v>-</v>
      </c>
      <c r="Z98" s="156" t="str">
        <f t="shared" si="17"/>
        <v>-</v>
      </c>
      <c r="AA98" s="156" t="str">
        <f t="shared" si="17"/>
        <v>-</v>
      </c>
      <c r="AB98" s="156" t="str">
        <f t="shared" si="17"/>
        <v>-</v>
      </c>
      <c r="AC98" s="156" t="str">
        <f t="shared" si="17"/>
        <v>-</v>
      </c>
      <c r="AD98" s="156" t="str">
        <f t="shared" si="17"/>
        <v>-</v>
      </c>
      <c r="AE98" s="156" t="str">
        <f t="shared" si="17"/>
        <v>-</v>
      </c>
      <c r="AF98" s="156" t="str">
        <f t="shared" si="17"/>
        <v>-</v>
      </c>
      <c r="AG98" s="156" t="str">
        <f t="shared" si="17"/>
        <v>-</v>
      </c>
      <c r="AH98" s="156" t="str">
        <f t="shared" si="17"/>
        <v>-</v>
      </c>
      <c r="AI98" s="156" t="str">
        <f t="shared" si="17"/>
        <v>-</v>
      </c>
      <c r="AJ98" s="156" t="str">
        <f t="shared" si="17"/>
        <v>-</v>
      </c>
      <c r="AK98" s="156" t="str">
        <f>IF(AK91=0,"-",AK94*1000/AK91)</f>
        <v>-</v>
      </c>
      <c r="AL98" s="156" t="str">
        <f>IF(AL91=0,"-",AL94*1000/AL91)</f>
        <v>-</v>
      </c>
    </row>
    <row r="99" spans="1:38" hidden="1" outlineLevel="1">
      <c r="A99" s="150" t="s">
        <v>167</v>
      </c>
      <c r="B99" s="151"/>
      <c r="C99" s="151"/>
      <c r="D99" s="151"/>
      <c r="E99" s="150" t="s">
        <v>175</v>
      </c>
      <c r="F99" s="156" t="str">
        <f>IF(F91=0,"-",(F94+F95)*1000/F91)</f>
        <v>-</v>
      </c>
      <c r="G99" s="156" t="str">
        <f>IF(G91=0,"-",(G94+G95)*1000/G91)</f>
        <v>-</v>
      </c>
      <c r="H99" s="156" t="str">
        <f>IF(H91=0,"-",(H94+H95)*1000/H91)</f>
        <v>-</v>
      </c>
      <c r="I99" s="156" t="str">
        <f t="shared" ref="I99:AJ99" si="18">IF(I91=0,"-",(I94+I95)*1000/I91)</f>
        <v>-</v>
      </c>
      <c r="J99" s="156" t="str">
        <f t="shared" si="18"/>
        <v>-</v>
      </c>
      <c r="K99" s="156" t="str">
        <f t="shared" si="18"/>
        <v>-</v>
      </c>
      <c r="L99" s="156" t="str">
        <f t="shared" si="18"/>
        <v>-</v>
      </c>
      <c r="M99" s="156" t="str">
        <f>IF(M91=0,"-",(M94+M95)*1000/M91)</f>
        <v>-</v>
      </c>
      <c r="N99" s="156" t="str">
        <f t="shared" si="18"/>
        <v>-</v>
      </c>
      <c r="O99" s="156" t="str">
        <f t="shared" si="18"/>
        <v>-</v>
      </c>
      <c r="P99" s="156" t="str">
        <f t="shared" si="18"/>
        <v>-</v>
      </c>
      <c r="Q99" s="156" t="str">
        <f t="shared" si="18"/>
        <v>-</v>
      </c>
      <c r="R99" s="156" t="str">
        <f t="shared" si="18"/>
        <v>-</v>
      </c>
      <c r="S99" s="156" t="str">
        <f>IF(S91=0,"-",(S94+S95)*1000/S91)</f>
        <v>-</v>
      </c>
      <c r="T99" s="156" t="str">
        <f>IF(T91=0,"-",(T94+T95)*1000/T91)</f>
        <v>-</v>
      </c>
      <c r="U99" s="156" t="str">
        <f t="shared" si="18"/>
        <v>-</v>
      </c>
      <c r="V99" s="156" t="str">
        <f t="shared" si="18"/>
        <v>-</v>
      </c>
      <c r="W99" s="156" t="str">
        <f t="shared" si="18"/>
        <v>-</v>
      </c>
      <c r="X99" s="156" t="str">
        <f t="shared" si="18"/>
        <v>-</v>
      </c>
      <c r="Y99" s="156" t="str">
        <f t="shared" si="18"/>
        <v>-</v>
      </c>
      <c r="Z99" s="156" t="str">
        <f t="shared" si="18"/>
        <v>-</v>
      </c>
      <c r="AA99" s="156" t="str">
        <f t="shared" si="18"/>
        <v>-</v>
      </c>
      <c r="AB99" s="156" t="str">
        <f t="shared" si="18"/>
        <v>-</v>
      </c>
      <c r="AC99" s="156" t="str">
        <f t="shared" si="18"/>
        <v>-</v>
      </c>
      <c r="AD99" s="156" t="str">
        <f t="shared" si="18"/>
        <v>-</v>
      </c>
      <c r="AE99" s="156" t="str">
        <f t="shared" si="18"/>
        <v>-</v>
      </c>
      <c r="AF99" s="156" t="str">
        <f t="shared" si="18"/>
        <v>-</v>
      </c>
      <c r="AG99" s="156" t="str">
        <f t="shared" si="18"/>
        <v>-</v>
      </c>
      <c r="AH99" s="156" t="str">
        <f t="shared" si="18"/>
        <v>-</v>
      </c>
      <c r="AI99" s="156" t="str">
        <f t="shared" si="18"/>
        <v>-</v>
      </c>
      <c r="AJ99" s="156" t="str">
        <f t="shared" si="18"/>
        <v>-</v>
      </c>
      <c r="AK99" s="156" t="str">
        <f>IF(AK91=0,"-",(AK94+AK95)*1000/AK91)</f>
        <v>-</v>
      </c>
      <c r="AL99" s="156" t="str">
        <f>IF(AL91=0,"-",(AL94+AL95)*1000/AL91)</f>
        <v>-</v>
      </c>
    </row>
    <row r="100" spans="1:38" hidden="1" outlineLevel="1"/>
    <row r="101" spans="1:38" collapsed="1"/>
  </sheetData>
  <mergeCells count="5">
    <mergeCell ref="N3:V3"/>
    <mergeCell ref="W3:AB3"/>
    <mergeCell ref="F3:G3"/>
    <mergeCell ref="F2:M2"/>
    <mergeCell ref="H3:M3"/>
  </mergeCells>
  <pageMargins left="0.35433070866141736" right="0.11811023622047245" top="0.59055118110236227" bottom="0.39370078740157483" header="0.31496062992125984" footer="0.11811023622047245"/>
  <pageSetup paperSize="8" scale="61" orientation="landscape" r:id="rId1"/>
  <headerFooter alignWithMargins="0">
    <oddHeader>&amp;R&amp;"Verdana,Bold"&amp;14&amp;A</oddHeader>
    <oddFooter>&amp;L&amp;D &amp;T&amp;C&amp;Z &amp;F&amp;R&amp;A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A118"/>
  <sheetViews>
    <sheetView zoomScale="70" zoomScaleNormal="70" workbookViewId="0">
      <selection activeCell="A2" sqref="A2:A3"/>
    </sheetView>
  </sheetViews>
  <sheetFormatPr defaultRowHeight="12.75"/>
  <cols>
    <col min="1" max="1" width="53.375" style="148" customWidth="1"/>
    <col min="2" max="7" width="9" style="148"/>
    <col min="8" max="8" width="11.5" style="148" customWidth="1"/>
    <col min="9" max="35" width="9" style="148"/>
    <col min="36" max="36" width="9" style="209"/>
    <col min="37" max="37" width="9" style="148"/>
    <col min="38" max="38" width="9" style="209"/>
    <col min="39" max="16384" width="9" style="148"/>
  </cols>
  <sheetData>
    <row r="1" spans="1:51" s="271" customFormat="1" ht="15">
      <c r="A1" s="117" t="s">
        <v>259</v>
      </c>
      <c r="B1" s="463"/>
      <c r="C1" s="463"/>
      <c r="D1" s="463"/>
      <c r="E1" s="493"/>
      <c r="F1" s="493"/>
      <c r="G1" s="463"/>
      <c r="H1" s="463"/>
      <c r="I1" s="463"/>
      <c r="J1" s="463"/>
      <c r="K1" s="463"/>
      <c r="L1" s="463"/>
      <c r="M1" s="463"/>
      <c r="N1" s="517">
        <v>2010</v>
      </c>
      <c r="O1" s="517">
        <v>2008</v>
      </c>
      <c r="P1" s="518" t="s">
        <v>603</v>
      </c>
      <c r="Q1" s="272"/>
      <c r="R1" s="463"/>
      <c r="S1" s="463"/>
      <c r="T1" s="463"/>
      <c r="U1" s="463"/>
      <c r="V1" s="463"/>
      <c r="W1" s="463"/>
      <c r="X1" s="463"/>
      <c r="Y1" s="463"/>
      <c r="Z1" s="463"/>
      <c r="AA1" s="463"/>
      <c r="AB1" s="463"/>
      <c r="AC1" s="463"/>
      <c r="AD1" s="463"/>
      <c r="AE1" s="463"/>
      <c r="AF1" s="463"/>
      <c r="AG1" s="463"/>
      <c r="AH1" s="463"/>
      <c r="AI1" s="463"/>
      <c r="AJ1" s="463"/>
      <c r="AK1" s="463"/>
      <c r="AL1" s="463"/>
      <c r="AM1" s="463"/>
      <c r="AN1" s="463"/>
      <c r="AO1" s="463"/>
      <c r="AP1" s="463"/>
      <c r="AQ1" s="463"/>
      <c r="AR1" s="463"/>
      <c r="AS1" s="463"/>
      <c r="AT1" s="463"/>
      <c r="AU1" s="463"/>
      <c r="AV1" s="463"/>
      <c r="AW1" s="463"/>
      <c r="AX1" s="463"/>
      <c r="AY1" s="463"/>
    </row>
    <row r="2" spans="1:51" s="271" customFormat="1" ht="15">
      <c r="A2" s="117" t="str">
        <f>Cover!D15</f>
        <v>[DNO]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519">
        <v>2011</v>
      </c>
      <c r="O2" s="519">
        <v>2009</v>
      </c>
      <c r="P2" s="518" t="s">
        <v>567</v>
      </c>
      <c r="Q2" s="272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  <c r="AF2" s="463"/>
      <c r="AG2" s="463"/>
      <c r="AH2" s="463"/>
      <c r="AI2" s="463"/>
      <c r="AJ2" s="463"/>
      <c r="AK2" s="463"/>
      <c r="AL2" s="463"/>
      <c r="AM2" s="463"/>
      <c r="AN2" s="463"/>
      <c r="AO2" s="463"/>
      <c r="AP2" s="463"/>
      <c r="AQ2" s="463"/>
      <c r="AR2" s="463"/>
      <c r="AS2" s="463"/>
      <c r="AT2" s="463"/>
      <c r="AU2" s="463"/>
      <c r="AV2" s="463"/>
      <c r="AW2" s="463"/>
      <c r="AX2" s="463"/>
      <c r="AY2" s="494"/>
    </row>
    <row r="3" spans="1:51" s="272" customFormat="1" ht="15">
      <c r="A3" s="117" t="str">
        <f>Cover!D17</f>
        <v>[Year]</v>
      </c>
      <c r="B3" s="117"/>
      <c r="C3" s="117"/>
      <c r="D3" s="117"/>
      <c r="E3" s="117"/>
      <c r="F3" s="117"/>
      <c r="G3" s="117"/>
      <c r="N3" s="519">
        <v>2012</v>
      </c>
      <c r="O3" s="517">
        <v>2010</v>
      </c>
      <c r="P3" s="518" t="s">
        <v>568</v>
      </c>
      <c r="R3" s="463"/>
      <c r="S3" s="463"/>
      <c r="T3" s="463"/>
      <c r="U3" s="463"/>
      <c r="V3" s="463"/>
      <c r="W3" s="463"/>
      <c r="X3" s="463"/>
      <c r="Y3" s="463"/>
      <c r="Z3" s="463"/>
      <c r="AA3" s="463"/>
      <c r="AB3" s="463"/>
      <c r="AC3" s="463"/>
      <c r="AD3" s="463"/>
      <c r="AE3" s="463"/>
      <c r="AF3" s="463"/>
      <c r="AG3" s="463"/>
      <c r="AH3" s="463"/>
      <c r="AI3" s="463"/>
      <c r="AJ3" s="463"/>
      <c r="AK3" s="463"/>
      <c r="AL3" s="463"/>
      <c r="AM3" s="463"/>
      <c r="AN3" s="463"/>
      <c r="AO3" s="463"/>
      <c r="AP3" s="463"/>
      <c r="AQ3" s="463"/>
      <c r="AR3" s="463"/>
      <c r="AS3" s="463"/>
      <c r="AT3" s="463"/>
      <c r="AU3" s="463"/>
      <c r="AV3" s="463"/>
      <c r="AW3" s="463"/>
      <c r="AX3" s="463"/>
      <c r="AY3" s="464"/>
    </row>
    <row r="4" spans="1:51" s="272" customFormat="1" ht="15">
      <c r="A4" s="117"/>
      <c r="B4" s="117"/>
      <c r="C4" s="272" t="s">
        <v>567</v>
      </c>
      <c r="D4" s="272" t="s">
        <v>568</v>
      </c>
      <c r="E4" s="272" t="s">
        <v>569</v>
      </c>
      <c r="F4" s="272" t="s">
        <v>570</v>
      </c>
      <c r="G4" s="272" t="s">
        <v>571</v>
      </c>
      <c r="H4" s="272" t="s">
        <v>572</v>
      </c>
      <c r="N4" s="519">
        <v>2013</v>
      </c>
      <c r="O4" s="519">
        <v>2011</v>
      </c>
      <c r="P4" s="518" t="s">
        <v>569</v>
      </c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3"/>
      <c r="AW4" s="463"/>
      <c r="AX4" s="463"/>
      <c r="AY4" s="464"/>
    </row>
    <row r="5" spans="1:51" s="272" customFormat="1" ht="15">
      <c r="A5" s="117"/>
      <c r="B5" s="117"/>
      <c r="C5" s="290">
        <v>2010</v>
      </c>
      <c r="D5" s="2">
        <v>2011</v>
      </c>
      <c r="E5" s="2">
        <v>2012</v>
      </c>
      <c r="F5" s="2">
        <v>2013</v>
      </c>
      <c r="G5" s="2">
        <v>2014</v>
      </c>
      <c r="H5" s="2">
        <v>2015</v>
      </c>
      <c r="I5" s="490" t="s">
        <v>1</v>
      </c>
      <c r="N5" s="519">
        <v>2014</v>
      </c>
      <c r="O5" s="517">
        <v>2012</v>
      </c>
      <c r="P5" s="518" t="s">
        <v>570</v>
      </c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  <c r="AY5" s="464"/>
    </row>
    <row r="6" spans="1:51" s="271" customFormat="1" ht="14.25">
      <c r="A6" s="435" t="s">
        <v>604</v>
      </c>
      <c r="B6" s="16" t="s">
        <v>141</v>
      </c>
      <c r="C6" s="131"/>
      <c r="D6" s="131"/>
      <c r="E6" s="131"/>
      <c r="F6" s="131"/>
      <c r="G6" s="131"/>
      <c r="H6" s="131"/>
      <c r="I6" s="491">
        <f>SUM(D6:H6)</f>
        <v>0</v>
      </c>
      <c r="J6" s="463"/>
      <c r="K6" s="463"/>
      <c r="L6" s="463"/>
      <c r="M6" s="463"/>
      <c r="N6" s="519">
        <v>2015</v>
      </c>
      <c r="O6" s="519">
        <v>2013</v>
      </c>
      <c r="P6" s="518" t="s">
        <v>571</v>
      </c>
      <c r="Q6" s="272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</row>
    <row r="7" spans="1:51" s="271" customFormat="1" ht="14.25">
      <c r="J7" s="463"/>
      <c r="K7" s="463"/>
      <c r="L7" s="463"/>
      <c r="M7" s="463"/>
      <c r="N7" s="272"/>
      <c r="O7" s="272"/>
      <c r="P7" s="272"/>
      <c r="Q7" s="272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</row>
    <row r="8" spans="1:51" s="271" customFormat="1" ht="14.25">
      <c r="J8" s="463"/>
      <c r="K8" s="463"/>
      <c r="L8" s="463"/>
      <c r="M8" s="463"/>
      <c r="N8" s="272"/>
      <c r="O8" s="272"/>
      <c r="P8" s="272"/>
      <c r="Q8" s="272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3"/>
      <c r="AR8" s="463"/>
      <c r="AS8" s="463"/>
      <c r="AT8" s="463"/>
      <c r="AU8" s="463"/>
      <c r="AV8" s="463"/>
      <c r="AW8" s="463"/>
      <c r="AX8" s="463"/>
      <c r="AY8" s="463"/>
    </row>
    <row r="9" spans="1:51" s="271" customFormat="1" ht="14.25" customHeight="1">
      <c r="J9" s="463"/>
      <c r="K9" s="463"/>
      <c r="L9" s="463"/>
      <c r="M9" s="463"/>
      <c r="N9" s="272"/>
      <c r="O9" s="272"/>
      <c r="P9" s="272"/>
      <c r="Q9" s="272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</row>
    <row r="10" spans="1:51" s="271" customFormat="1" ht="15">
      <c r="A10" s="514" t="s">
        <v>586</v>
      </c>
      <c r="J10" s="463"/>
      <c r="K10" s="463"/>
      <c r="L10" s="463"/>
      <c r="M10" s="463"/>
      <c r="N10" s="272"/>
      <c r="O10" s="272"/>
      <c r="P10" s="272"/>
      <c r="Q10" s="272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3"/>
      <c r="AN10" s="463"/>
      <c r="AO10" s="463"/>
      <c r="AP10" s="463"/>
      <c r="AQ10" s="463"/>
      <c r="AR10" s="463"/>
      <c r="AS10" s="463"/>
      <c r="AT10" s="463"/>
      <c r="AU10" s="463"/>
      <c r="AV10" s="463"/>
      <c r="AW10" s="463"/>
      <c r="AX10" s="463"/>
      <c r="AY10" s="463"/>
    </row>
    <row r="11" spans="1:51" s="271" customFormat="1" ht="14.25">
      <c r="A11" s="520" t="s">
        <v>601</v>
      </c>
      <c r="B11" s="271" t="e">
        <f>VLOOKUP($D$11,N1:O6,2,0)</f>
        <v>#N/A</v>
      </c>
      <c r="C11" s="271" t="s">
        <v>602</v>
      </c>
      <c r="D11" s="271" t="str">
        <f>A3</f>
        <v>[Year]</v>
      </c>
      <c r="J11" s="463"/>
      <c r="K11" s="463"/>
      <c r="L11" s="463"/>
      <c r="M11" s="463"/>
      <c r="N11" s="272"/>
      <c r="P11" s="272"/>
      <c r="Q11" s="272"/>
      <c r="R11" s="463"/>
      <c r="S11" s="463"/>
      <c r="T11" s="463"/>
      <c r="U11" s="463"/>
      <c r="V11" s="463"/>
      <c r="W11" s="463"/>
      <c r="X11" s="463"/>
      <c r="Y11" s="463"/>
      <c r="Z11" s="463"/>
      <c r="AA11" s="463"/>
      <c r="AB11" s="463"/>
      <c r="AC11" s="463"/>
      <c r="AD11" s="463"/>
      <c r="AE11" s="463"/>
      <c r="AF11" s="463"/>
      <c r="AG11" s="463"/>
      <c r="AH11" s="463"/>
      <c r="AI11" s="463"/>
      <c r="AJ11" s="463"/>
      <c r="AK11" s="463"/>
      <c r="AL11" s="463"/>
      <c r="AM11" s="463"/>
      <c r="AN11" s="463"/>
      <c r="AO11" s="463"/>
      <c r="AP11" s="463"/>
      <c r="AQ11" s="463"/>
      <c r="AR11" s="463"/>
      <c r="AS11" s="463"/>
      <c r="AT11" s="463"/>
      <c r="AU11" s="463"/>
      <c r="AV11" s="463"/>
      <c r="AW11" s="463"/>
      <c r="AX11" s="463"/>
      <c r="AY11" s="463"/>
    </row>
    <row r="12" spans="1:51" s="271" customFormat="1" ht="14.25">
      <c r="B12" s="435" t="s">
        <v>587</v>
      </c>
      <c r="C12" s="515"/>
      <c r="D12" s="515"/>
      <c r="E12" s="515"/>
      <c r="F12" s="515"/>
      <c r="G12" s="516"/>
      <c r="J12" s="463"/>
      <c r="K12" s="463"/>
      <c r="L12" s="463"/>
      <c r="M12" s="463"/>
      <c r="N12" s="272"/>
      <c r="P12" s="272"/>
      <c r="Q12" s="272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3"/>
      <c r="AN12" s="463"/>
      <c r="AO12" s="463"/>
      <c r="AP12" s="463"/>
      <c r="AQ12" s="463"/>
      <c r="AR12" s="463"/>
      <c r="AS12" s="463"/>
      <c r="AT12" s="463"/>
      <c r="AU12" s="463"/>
      <c r="AV12" s="463"/>
      <c r="AW12" s="463"/>
      <c r="AX12" s="463"/>
      <c r="AY12" s="463"/>
    </row>
    <row r="13" spans="1:51" s="271" customFormat="1" ht="14.25">
      <c r="A13" s="435" t="s">
        <v>588</v>
      </c>
      <c r="B13" s="290">
        <v>0</v>
      </c>
      <c r="C13" s="2">
        <v>1</v>
      </c>
      <c r="D13" s="2">
        <v>2</v>
      </c>
      <c r="E13" s="2">
        <v>3</v>
      </c>
      <c r="F13" s="2">
        <v>4</v>
      </c>
      <c r="G13" s="2" t="s">
        <v>589</v>
      </c>
      <c r="J13" s="463"/>
      <c r="K13" s="463"/>
      <c r="L13" s="463"/>
      <c r="M13" s="463"/>
      <c r="N13" s="272"/>
      <c r="P13" s="272"/>
      <c r="Q13" s="272"/>
      <c r="R13" s="463"/>
      <c r="S13" s="463"/>
      <c r="T13" s="463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</row>
    <row r="14" spans="1:51" s="271" customFormat="1" ht="14.25">
      <c r="A14" s="435" t="s">
        <v>590</v>
      </c>
      <c r="B14" s="131"/>
      <c r="C14" s="131"/>
      <c r="D14" s="131"/>
      <c r="E14" s="131"/>
      <c r="F14" s="131"/>
      <c r="G14" s="131"/>
      <c r="J14" s="463"/>
      <c r="K14" s="463"/>
      <c r="L14" s="463"/>
      <c r="M14" s="463"/>
      <c r="N14" s="272"/>
      <c r="P14" s="272"/>
      <c r="Q14" s="272"/>
      <c r="R14" s="463"/>
      <c r="S14" s="463"/>
      <c r="T14" s="463"/>
      <c r="U14" s="463"/>
      <c r="V14" s="463"/>
      <c r="W14" s="463"/>
      <c r="X14" s="463"/>
      <c r="Y14" s="463"/>
      <c r="Z14" s="463"/>
      <c r="AA14" s="463"/>
      <c r="AB14" s="463"/>
      <c r="AC14" s="463"/>
      <c r="AD14" s="463"/>
      <c r="AE14" s="463"/>
      <c r="AF14" s="463"/>
      <c r="AG14" s="463"/>
      <c r="AH14" s="463"/>
      <c r="AI14" s="463"/>
      <c r="AJ14" s="463"/>
      <c r="AK14" s="463"/>
      <c r="AL14" s="463"/>
      <c r="AM14" s="463"/>
      <c r="AN14" s="463"/>
      <c r="AO14" s="463"/>
      <c r="AP14" s="463"/>
      <c r="AQ14" s="463"/>
      <c r="AR14" s="463"/>
      <c r="AS14" s="463"/>
      <c r="AT14" s="463"/>
      <c r="AU14" s="463"/>
      <c r="AV14" s="463"/>
      <c r="AW14" s="463"/>
      <c r="AX14" s="463"/>
      <c r="AY14" s="463"/>
    </row>
    <row r="15" spans="1:51" s="271" customFormat="1" ht="14.25">
      <c r="A15" s="435" t="s">
        <v>591</v>
      </c>
      <c r="B15" s="131"/>
      <c r="C15" s="131"/>
      <c r="D15" s="131"/>
      <c r="E15" s="131"/>
      <c r="F15" s="131"/>
      <c r="G15" s="131"/>
      <c r="J15" s="463"/>
      <c r="K15" s="463"/>
      <c r="L15" s="463"/>
      <c r="M15" s="463"/>
      <c r="N15" s="272"/>
      <c r="P15" s="272"/>
      <c r="Q15" s="272"/>
      <c r="R15" s="463"/>
      <c r="S15" s="463"/>
      <c r="T15" s="463"/>
      <c r="U15" s="463"/>
      <c r="V15" s="463"/>
      <c r="W15" s="463"/>
      <c r="X15" s="463"/>
      <c r="Y15" s="463"/>
      <c r="Z15" s="463"/>
      <c r="AA15" s="463"/>
      <c r="AB15" s="463"/>
      <c r="AC15" s="463"/>
      <c r="AD15" s="463"/>
      <c r="AE15" s="463"/>
      <c r="AF15" s="463"/>
      <c r="AG15" s="463"/>
      <c r="AH15" s="463"/>
      <c r="AI15" s="463"/>
      <c r="AJ15" s="463"/>
      <c r="AK15" s="463"/>
      <c r="AL15" s="463"/>
      <c r="AM15" s="463"/>
      <c r="AN15" s="463"/>
      <c r="AO15" s="463"/>
      <c r="AP15" s="463"/>
      <c r="AQ15" s="463"/>
      <c r="AR15" s="463"/>
      <c r="AS15" s="463"/>
      <c r="AT15" s="463"/>
      <c r="AU15" s="463"/>
      <c r="AV15" s="463"/>
      <c r="AW15" s="463"/>
      <c r="AX15" s="463"/>
      <c r="AY15" s="463"/>
    </row>
    <row r="16" spans="1:51" s="271" customFormat="1" ht="14.25">
      <c r="A16" s="435" t="s">
        <v>592</v>
      </c>
      <c r="B16" s="131"/>
      <c r="C16" s="131"/>
      <c r="D16" s="131"/>
      <c r="E16" s="131"/>
      <c r="F16" s="131"/>
      <c r="G16" s="131"/>
      <c r="J16" s="463"/>
      <c r="K16" s="463"/>
      <c r="L16" s="463"/>
      <c r="M16" s="463"/>
      <c r="N16" s="272"/>
      <c r="O16" s="272"/>
      <c r="P16" s="272"/>
      <c r="Q16" s="272"/>
      <c r="R16" s="463"/>
      <c r="S16" s="463"/>
      <c r="T16" s="463"/>
      <c r="U16" s="463"/>
      <c r="V16" s="463"/>
      <c r="W16" s="463"/>
      <c r="X16" s="463"/>
      <c r="Y16" s="463"/>
      <c r="Z16" s="463"/>
      <c r="AA16" s="463"/>
      <c r="AB16" s="463"/>
      <c r="AC16" s="463"/>
      <c r="AD16" s="463"/>
      <c r="AE16" s="463"/>
      <c r="AF16" s="463"/>
      <c r="AG16" s="463"/>
      <c r="AH16" s="463"/>
      <c r="AI16" s="463"/>
      <c r="AJ16" s="463"/>
      <c r="AK16" s="463"/>
      <c r="AL16" s="463"/>
      <c r="AM16" s="463"/>
      <c r="AN16" s="463"/>
      <c r="AO16" s="463"/>
      <c r="AP16" s="463"/>
      <c r="AQ16" s="463"/>
      <c r="AR16" s="463"/>
      <c r="AS16" s="463"/>
      <c r="AT16" s="463"/>
      <c r="AU16" s="463"/>
      <c r="AV16" s="463"/>
      <c r="AW16" s="463"/>
      <c r="AX16" s="463"/>
      <c r="AY16" s="463"/>
    </row>
    <row r="17" spans="1:51" s="271" customFormat="1" ht="14.25">
      <c r="A17" s="435" t="s">
        <v>593</v>
      </c>
      <c r="B17" s="131"/>
      <c r="C17" s="131"/>
      <c r="D17" s="131"/>
      <c r="E17" s="131"/>
      <c r="F17" s="131"/>
      <c r="G17" s="131"/>
      <c r="J17" s="463"/>
      <c r="K17" s="463"/>
      <c r="L17" s="463"/>
      <c r="M17" s="463"/>
      <c r="N17" s="272"/>
      <c r="O17" s="272"/>
      <c r="P17" s="272"/>
      <c r="Q17" s="272"/>
      <c r="R17" s="463"/>
      <c r="S17" s="463"/>
      <c r="T17" s="463"/>
      <c r="U17" s="463"/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3"/>
      <c r="AI17" s="463"/>
      <c r="AJ17" s="463"/>
      <c r="AK17" s="463"/>
      <c r="AL17" s="463"/>
      <c r="AM17" s="463"/>
      <c r="AN17" s="463"/>
      <c r="AO17" s="463"/>
      <c r="AP17" s="463"/>
      <c r="AQ17" s="463"/>
      <c r="AR17" s="463"/>
      <c r="AS17" s="463"/>
      <c r="AT17" s="463"/>
      <c r="AU17" s="463"/>
      <c r="AV17" s="463"/>
      <c r="AW17" s="463"/>
      <c r="AX17" s="463"/>
      <c r="AY17" s="463"/>
    </row>
    <row r="18" spans="1:51" s="271" customFormat="1" ht="14.25">
      <c r="A18" s="435" t="s">
        <v>594</v>
      </c>
      <c r="B18" s="131"/>
      <c r="C18" s="131"/>
      <c r="D18" s="131"/>
      <c r="E18" s="131"/>
      <c r="F18" s="131"/>
      <c r="G18" s="131"/>
      <c r="J18" s="463"/>
      <c r="K18" s="463"/>
      <c r="L18" s="463"/>
      <c r="M18" s="463"/>
      <c r="N18" s="272"/>
      <c r="O18" s="272"/>
      <c r="P18" s="272"/>
      <c r="Q18" s="272"/>
      <c r="R18" s="463"/>
      <c r="S18" s="463"/>
      <c r="T18" s="463"/>
      <c r="U18" s="463"/>
      <c r="V18" s="463"/>
      <c r="W18" s="463"/>
      <c r="X18" s="463"/>
      <c r="Y18" s="463"/>
      <c r="Z18" s="463"/>
      <c r="AA18" s="463"/>
      <c r="AB18" s="463"/>
      <c r="AC18" s="463"/>
      <c r="AD18" s="463"/>
      <c r="AE18" s="463"/>
      <c r="AF18" s="463"/>
      <c r="AG18" s="463"/>
      <c r="AH18" s="463"/>
      <c r="AI18" s="463"/>
      <c r="AJ18" s="463"/>
      <c r="AK18" s="463"/>
      <c r="AL18" s="463"/>
      <c r="AM18" s="463"/>
      <c r="AN18" s="463"/>
      <c r="AO18" s="463"/>
      <c r="AP18" s="463"/>
      <c r="AQ18" s="463"/>
      <c r="AR18" s="463"/>
      <c r="AS18" s="463"/>
      <c r="AT18" s="463"/>
      <c r="AU18" s="463"/>
      <c r="AV18" s="463"/>
      <c r="AW18" s="463"/>
      <c r="AX18" s="463"/>
      <c r="AY18" s="463"/>
    </row>
    <row r="19" spans="1:51" s="271" customFormat="1" ht="14.25">
      <c r="A19" s="435" t="s">
        <v>595</v>
      </c>
      <c r="B19" s="131"/>
      <c r="C19" s="131"/>
      <c r="D19" s="131"/>
      <c r="E19" s="131"/>
      <c r="F19" s="131"/>
      <c r="G19" s="131"/>
      <c r="J19" s="463"/>
      <c r="K19" s="463"/>
      <c r="L19" s="463"/>
      <c r="M19" s="463"/>
      <c r="N19" s="272"/>
      <c r="O19" s="272"/>
      <c r="P19" s="272"/>
      <c r="Q19" s="272"/>
      <c r="R19" s="463"/>
      <c r="S19" s="463"/>
      <c r="T19" s="463"/>
      <c r="U19" s="463"/>
      <c r="V19" s="463"/>
      <c r="W19" s="463"/>
      <c r="X19" s="463"/>
      <c r="Y19" s="463"/>
      <c r="Z19" s="463"/>
      <c r="AA19" s="463"/>
      <c r="AB19" s="463"/>
      <c r="AC19" s="463"/>
      <c r="AD19" s="463"/>
      <c r="AE19" s="463"/>
      <c r="AF19" s="463"/>
      <c r="AG19" s="463"/>
      <c r="AH19" s="463"/>
      <c r="AI19" s="463"/>
      <c r="AJ19" s="463"/>
      <c r="AK19" s="463"/>
      <c r="AL19" s="463"/>
      <c r="AM19" s="463"/>
      <c r="AN19" s="463"/>
      <c r="AO19" s="463"/>
      <c r="AP19" s="463"/>
      <c r="AQ19" s="463"/>
      <c r="AR19" s="463"/>
      <c r="AS19" s="463"/>
      <c r="AT19" s="463"/>
      <c r="AU19" s="463"/>
      <c r="AV19" s="463"/>
      <c r="AW19" s="463"/>
      <c r="AX19" s="463"/>
      <c r="AY19" s="463"/>
    </row>
    <row r="20" spans="1:51" s="271" customFormat="1" ht="14.25">
      <c r="A20" s="435" t="s">
        <v>596</v>
      </c>
      <c r="B20" s="131"/>
      <c r="C20" s="131"/>
      <c r="D20" s="131"/>
      <c r="E20" s="131"/>
      <c r="F20" s="131"/>
      <c r="G20" s="131"/>
      <c r="J20" s="463"/>
      <c r="K20" s="463"/>
      <c r="L20" s="463"/>
      <c r="M20" s="463"/>
      <c r="N20" s="272"/>
      <c r="O20" s="272"/>
      <c r="P20" s="272"/>
      <c r="Q20" s="272"/>
      <c r="R20" s="463"/>
      <c r="S20" s="463"/>
      <c r="T20" s="463"/>
      <c r="U20" s="463"/>
      <c r="V20" s="463"/>
      <c r="W20" s="463"/>
      <c r="X20" s="463"/>
      <c r="Y20" s="463"/>
      <c r="Z20" s="463"/>
      <c r="AA20" s="463"/>
      <c r="AB20" s="463"/>
      <c r="AC20" s="463"/>
      <c r="AD20" s="463"/>
      <c r="AE20" s="463"/>
      <c r="AF20" s="463"/>
      <c r="AG20" s="463"/>
      <c r="AH20" s="463"/>
      <c r="AI20" s="463"/>
      <c r="AJ20" s="463"/>
      <c r="AK20" s="463"/>
      <c r="AL20" s="463"/>
      <c r="AM20" s="463"/>
      <c r="AN20" s="463"/>
      <c r="AO20" s="463"/>
      <c r="AP20" s="463"/>
      <c r="AQ20" s="463"/>
      <c r="AR20" s="463"/>
      <c r="AS20" s="463"/>
      <c r="AT20" s="463"/>
      <c r="AU20" s="463"/>
      <c r="AV20" s="463"/>
      <c r="AW20" s="463"/>
      <c r="AX20" s="463"/>
      <c r="AY20" s="463"/>
    </row>
    <row r="21" spans="1:51" s="271" customFormat="1" ht="14.25">
      <c r="A21" s="435" t="s">
        <v>597</v>
      </c>
      <c r="B21" s="131"/>
      <c r="C21" s="131"/>
      <c r="D21" s="131"/>
      <c r="E21" s="131"/>
      <c r="F21" s="131"/>
      <c r="G21" s="131"/>
      <c r="J21" s="463"/>
      <c r="K21" s="463"/>
      <c r="L21" s="463"/>
      <c r="M21" s="463"/>
      <c r="N21" s="272"/>
      <c r="O21" s="272"/>
      <c r="P21" s="272"/>
      <c r="Q21" s="272"/>
      <c r="R21" s="463"/>
      <c r="S21" s="463"/>
      <c r="T21" s="463"/>
      <c r="U21" s="463"/>
      <c r="V21" s="463"/>
      <c r="W21" s="463"/>
      <c r="X21" s="463"/>
      <c r="Y21" s="463"/>
      <c r="Z21" s="463"/>
      <c r="AA21" s="463"/>
      <c r="AB21" s="463"/>
      <c r="AC21" s="463"/>
      <c r="AD21" s="463"/>
      <c r="AE21" s="463"/>
      <c r="AF21" s="463"/>
      <c r="AG21" s="463"/>
      <c r="AH21" s="463"/>
      <c r="AI21" s="463"/>
      <c r="AJ21" s="463"/>
      <c r="AK21" s="463"/>
      <c r="AL21" s="463"/>
      <c r="AM21" s="463"/>
      <c r="AN21" s="463"/>
      <c r="AO21" s="463"/>
      <c r="AP21" s="463"/>
      <c r="AQ21" s="463"/>
      <c r="AR21" s="463"/>
      <c r="AS21" s="463"/>
      <c r="AT21" s="463"/>
      <c r="AU21" s="463"/>
      <c r="AV21" s="463"/>
      <c r="AW21" s="463"/>
      <c r="AX21" s="463"/>
      <c r="AY21" s="463"/>
    </row>
    <row r="22" spans="1:51" s="271" customFormat="1" ht="14.25">
      <c r="A22" s="435" t="s">
        <v>598</v>
      </c>
      <c r="B22" s="131"/>
      <c r="C22" s="131"/>
      <c r="D22" s="131"/>
      <c r="E22" s="131"/>
      <c r="F22" s="131"/>
      <c r="G22" s="131"/>
      <c r="J22" s="463"/>
      <c r="K22" s="463"/>
      <c r="L22" s="463"/>
      <c r="M22" s="463"/>
      <c r="N22" s="272"/>
      <c r="O22" s="272"/>
      <c r="P22" s="272"/>
      <c r="Q22" s="272"/>
      <c r="R22" s="463"/>
      <c r="S22" s="463"/>
      <c r="T22" s="463"/>
      <c r="U22" s="463"/>
      <c r="V22" s="463"/>
      <c r="W22" s="463"/>
      <c r="X22" s="463"/>
      <c r="Y22" s="463"/>
      <c r="Z22" s="463"/>
      <c r="AA22" s="463"/>
      <c r="AB22" s="463"/>
      <c r="AC22" s="463"/>
      <c r="AD22" s="463"/>
      <c r="AE22" s="463"/>
      <c r="AF22" s="463"/>
      <c r="AG22" s="463"/>
      <c r="AH22" s="463"/>
      <c r="AI22" s="463"/>
      <c r="AJ22" s="463"/>
      <c r="AK22" s="463"/>
      <c r="AL22" s="463"/>
      <c r="AM22" s="463"/>
      <c r="AN22" s="463"/>
      <c r="AO22" s="463"/>
      <c r="AP22" s="463"/>
      <c r="AQ22" s="463"/>
      <c r="AR22" s="463"/>
      <c r="AS22" s="463"/>
      <c r="AT22" s="463"/>
      <c r="AU22" s="463"/>
      <c r="AV22" s="463"/>
      <c r="AW22" s="463"/>
      <c r="AX22" s="463"/>
      <c r="AY22" s="463"/>
    </row>
    <row r="23" spans="1:51" s="271" customFormat="1" ht="14.25">
      <c r="A23" s="435" t="s">
        <v>599</v>
      </c>
      <c r="B23" s="131"/>
      <c r="C23" s="131"/>
      <c r="D23" s="131"/>
      <c r="E23" s="131"/>
      <c r="F23" s="131"/>
      <c r="G23" s="131"/>
      <c r="J23" s="463"/>
      <c r="K23" s="463"/>
      <c r="L23" s="463"/>
      <c r="M23" s="463"/>
      <c r="N23" s="272"/>
      <c r="O23" s="272"/>
      <c r="P23" s="272"/>
      <c r="Q23" s="272"/>
      <c r="R23" s="463"/>
      <c r="S23" s="463"/>
      <c r="T23" s="463"/>
      <c r="U23" s="463"/>
      <c r="V23" s="463"/>
      <c r="W23" s="463"/>
      <c r="X23" s="463"/>
      <c r="Y23" s="463"/>
      <c r="Z23" s="463"/>
      <c r="AA23" s="463"/>
      <c r="AB23" s="463"/>
      <c r="AC23" s="463"/>
      <c r="AD23" s="463"/>
      <c r="AE23" s="463"/>
      <c r="AF23" s="463"/>
      <c r="AG23" s="463"/>
      <c r="AH23" s="463"/>
      <c r="AI23" s="463"/>
      <c r="AJ23" s="463"/>
      <c r="AK23" s="463"/>
      <c r="AL23" s="463"/>
      <c r="AM23" s="463"/>
      <c r="AN23" s="463"/>
      <c r="AO23" s="463"/>
      <c r="AP23" s="463"/>
      <c r="AQ23" s="463"/>
      <c r="AR23" s="463"/>
      <c r="AS23" s="463"/>
      <c r="AT23" s="463"/>
      <c r="AU23" s="463"/>
      <c r="AV23" s="463"/>
      <c r="AW23" s="463"/>
      <c r="AX23" s="463"/>
      <c r="AY23" s="463"/>
    </row>
    <row r="24" spans="1:51" s="271" customFormat="1" ht="14.25">
      <c r="A24" s="435" t="s">
        <v>600</v>
      </c>
      <c r="B24" s="131"/>
      <c r="C24" s="131"/>
      <c r="D24" s="131"/>
      <c r="E24" s="131"/>
      <c r="F24" s="131"/>
      <c r="G24" s="131"/>
      <c r="J24" s="463"/>
      <c r="K24" s="463"/>
      <c r="L24" s="463"/>
      <c r="M24" s="463"/>
      <c r="N24" s="272"/>
      <c r="O24" s="272"/>
      <c r="P24" s="272"/>
      <c r="Q24" s="272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463"/>
      <c r="AG24" s="463"/>
      <c r="AH24" s="463"/>
      <c r="AI24" s="463"/>
      <c r="AJ24" s="463"/>
      <c r="AK24" s="463"/>
      <c r="AL24" s="463"/>
      <c r="AM24" s="463"/>
      <c r="AN24" s="463"/>
      <c r="AO24" s="463"/>
      <c r="AP24" s="463"/>
      <c r="AQ24" s="463"/>
      <c r="AR24" s="463"/>
      <c r="AS24" s="463"/>
      <c r="AT24" s="463"/>
      <c r="AU24" s="463"/>
      <c r="AV24" s="463"/>
      <c r="AW24" s="463"/>
      <c r="AX24" s="463"/>
      <c r="AY24" s="463"/>
    </row>
    <row r="25" spans="1:51" s="271" customFormat="1" ht="14.25">
      <c r="J25" s="463"/>
      <c r="K25" s="463"/>
      <c r="L25" s="463"/>
      <c r="M25" s="463"/>
      <c r="N25" s="272"/>
      <c r="O25" s="272"/>
      <c r="P25" s="272"/>
      <c r="Q25" s="272"/>
      <c r="R25" s="463"/>
      <c r="S25" s="463"/>
      <c r="T25" s="463"/>
      <c r="U25" s="463"/>
      <c r="V25" s="463"/>
      <c r="W25" s="463"/>
      <c r="X25" s="463"/>
      <c r="Y25" s="463"/>
      <c r="Z25" s="463"/>
      <c r="AA25" s="463"/>
      <c r="AB25" s="463"/>
      <c r="AC25" s="463"/>
      <c r="AD25" s="463"/>
      <c r="AE25" s="463"/>
      <c r="AF25" s="463"/>
      <c r="AG25" s="463"/>
      <c r="AH25" s="463"/>
      <c r="AI25" s="463"/>
      <c r="AJ25" s="463"/>
      <c r="AK25" s="463"/>
      <c r="AL25" s="463"/>
      <c r="AM25" s="463"/>
      <c r="AN25" s="463"/>
      <c r="AO25" s="463"/>
      <c r="AP25" s="463"/>
      <c r="AQ25" s="463"/>
      <c r="AR25" s="463"/>
      <c r="AS25" s="463"/>
      <c r="AT25" s="463"/>
      <c r="AU25" s="463"/>
      <c r="AV25" s="463"/>
      <c r="AW25" s="463"/>
      <c r="AX25" s="463"/>
      <c r="AY25" s="463"/>
    </row>
    <row r="26" spans="1:51" s="271" customFormat="1" ht="14.25">
      <c r="A26" s="463"/>
      <c r="B26" s="463"/>
      <c r="C26" s="463"/>
      <c r="D26" s="463"/>
      <c r="E26" s="463"/>
      <c r="F26" s="463"/>
      <c r="G26" s="463"/>
      <c r="H26" s="463"/>
      <c r="I26" s="463"/>
      <c r="J26" s="463"/>
      <c r="K26" s="463"/>
      <c r="L26" s="463"/>
      <c r="M26" s="463"/>
      <c r="N26" s="272"/>
      <c r="O26" s="272"/>
      <c r="P26" s="272"/>
      <c r="Q26" s="272"/>
      <c r="R26" s="463"/>
      <c r="S26" s="463"/>
      <c r="T26" s="463"/>
      <c r="U26" s="463"/>
      <c r="V26" s="463"/>
      <c r="W26" s="463"/>
      <c r="X26" s="463"/>
      <c r="Y26" s="463"/>
      <c r="Z26" s="463"/>
      <c r="AA26" s="463"/>
      <c r="AB26" s="463"/>
      <c r="AC26" s="463"/>
      <c r="AD26" s="463"/>
      <c r="AE26" s="463"/>
      <c r="AF26" s="463"/>
      <c r="AG26" s="463"/>
      <c r="AH26" s="463"/>
      <c r="AI26" s="463"/>
      <c r="AJ26" s="463"/>
      <c r="AK26" s="463"/>
      <c r="AL26" s="463"/>
      <c r="AM26" s="463"/>
      <c r="AN26" s="463"/>
      <c r="AO26" s="463"/>
      <c r="AP26" s="463"/>
      <c r="AQ26" s="463"/>
      <c r="AR26" s="463"/>
      <c r="AS26" s="463"/>
      <c r="AT26" s="463"/>
      <c r="AU26" s="463"/>
      <c r="AV26" s="463"/>
      <c r="AW26" s="463"/>
      <c r="AX26" s="463"/>
      <c r="AY26" s="463"/>
    </row>
    <row r="27" spans="1:51" s="271" customFormat="1" ht="15">
      <c r="B27" s="273"/>
      <c r="C27" s="273"/>
      <c r="D27" s="273"/>
      <c r="E27" s="273"/>
      <c r="F27" s="273"/>
      <c r="G27" s="273"/>
      <c r="H27" s="273"/>
      <c r="I27" s="463"/>
      <c r="J27" s="463"/>
      <c r="K27" s="463"/>
      <c r="L27" s="463"/>
      <c r="M27" s="463"/>
      <c r="N27" s="557" t="s">
        <v>563</v>
      </c>
      <c r="O27" s="558"/>
      <c r="P27" s="558"/>
      <c r="Q27" s="558"/>
      <c r="R27" s="558"/>
      <c r="S27" s="558"/>
      <c r="T27" s="558"/>
      <c r="U27" s="558"/>
      <c r="V27" s="558"/>
      <c r="W27" s="558"/>
      <c r="X27" s="558"/>
      <c r="Y27" s="558"/>
      <c r="Z27" s="558"/>
      <c r="AA27" s="558"/>
      <c r="AB27" s="558"/>
      <c r="AC27" s="558"/>
      <c r="AD27" s="558"/>
      <c r="AE27" s="558"/>
      <c r="AF27" s="558"/>
      <c r="AG27" s="558"/>
      <c r="AH27" s="558"/>
      <c r="AI27" s="558"/>
      <c r="AJ27" s="559"/>
      <c r="AK27" s="463"/>
      <c r="AL27" s="463"/>
      <c r="AM27" s="463"/>
      <c r="AN27" s="463"/>
      <c r="AO27" s="463"/>
      <c r="AP27" s="463"/>
      <c r="AQ27" s="463"/>
      <c r="AR27" s="463"/>
      <c r="AS27" s="463"/>
      <c r="AT27" s="463"/>
      <c r="AU27" s="463"/>
      <c r="AV27" s="463"/>
      <c r="AW27" s="463"/>
      <c r="AX27" s="463"/>
      <c r="AY27" s="463"/>
    </row>
    <row r="28" spans="1:51" s="271" customFormat="1" ht="15">
      <c r="B28" s="554" t="s">
        <v>530</v>
      </c>
      <c r="C28" s="555"/>
      <c r="D28" s="555"/>
      <c r="E28" s="555"/>
      <c r="F28" s="555"/>
      <c r="G28" s="555"/>
      <c r="H28" s="556"/>
      <c r="I28" s="463"/>
      <c r="J28" s="554" t="s">
        <v>537</v>
      </c>
      <c r="K28" s="556"/>
      <c r="L28" s="463"/>
      <c r="M28" s="353"/>
      <c r="N28" s="560" t="s">
        <v>538</v>
      </c>
      <c r="O28" s="561"/>
      <c r="P28" s="561"/>
      <c r="Q28" s="561"/>
      <c r="R28" s="561"/>
      <c r="S28" s="561"/>
      <c r="T28" s="561"/>
      <c r="U28" s="561"/>
      <c r="V28" s="561"/>
      <c r="W28" s="562"/>
      <c r="X28" s="464"/>
      <c r="Y28" s="560" t="s">
        <v>539</v>
      </c>
      <c r="Z28" s="561"/>
      <c r="AA28" s="561"/>
      <c r="AB28" s="561"/>
      <c r="AC28" s="561"/>
      <c r="AD28" s="561"/>
      <c r="AE28" s="561"/>
      <c r="AF28" s="561"/>
      <c r="AG28" s="562"/>
      <c r="AH28" s="464"/>
      <c r="AI28" s="463"/>
      <c r="AJ28" s="463"/>
      <c r="AK28" s="463"/>
      <c r="AL28" s="563" t="s">
        <v>540</v>
      </c>
      <c r="AM28" s="564"/>
      <c r="AN28" s="564"/>
      <c r="AO28" s="564"/>
      <c r="AP28" s="564"/>
      <c r="AQ28" s="565"/>
      <c r="AR28" s="464"/>
      <c r="AS28" s="463"/>
      <c r="AT28" s="463"/>
      <c r="AU28" s="554" t="s">
        <v>541</v>
      </c>
      <c r="AV28" s="555"/>
      <c r="AW28" s="555"/>
      <c r="AX28" s="555"/>
      <c r="AY28" s="556"/>
    </row>
    <row r="29" spans="1:51" s="271" customFormat="1" ht="114.75">
      <c r="B29" s="455" t="s">
        <v>531</v>
      </c>
      <c r="C29" s="455" t="s">
        <v>532</v>
      </c>
      <c r="D29" s="456" t="s">
        <v>533</v>
      </c>
      <c r="E29" s="456" t="s">
        <v>534</v>
      </c>
      <c r="F29" s="456" t="s">
        <v>556</v>
      </c>
      <c r="G29" s="456" t="s">
        <v>535</v>
      </c>
      <c r="H29" s="457" t="s">
        <v>536</v>
      </c>
      <c r="I29" s="465"/>
      <c r="J29" s="457" t="s">
        <v>542</v>
      </c>
      <c r="K29" s="466" t="s">
        <v>543</v>
      </c>
      <c r="L29" s="465"/>
      <c r="M29" s="467"/>
      <c r="N29" s="457">
        <v>2007</v>
      </c>
      <c r="O29" s="457">
        <v>2008</v>
      </c>
      <c r="P29" s="457">
        <v>2009</v>
      </c>
      <c r="Q29" s="457">
        <v>2010</v>
      </c>
      <c r="R29" s="457">
        <v>2011</v>
      </c>
      <c r="S29" s="457">
        <v>2012</v>
      </c>
      <c r="T29" s="457">
        <v>2013</v>
      </c>
      <c r="U29" s="457">
        <v>2014</v>
      </c>
      <c r="V29" s="457">
        <v>2015</v>
      </c>
      <c r="W29" s="457" t="s">
        <v>544</v>
      </c>
      <c r="X29" s="465"/>
      <c r="Y29" s="457">
        <v>2011</v>
      </c>
      <c r="Z29" s="457">
        <v>2012</v>
      </c>
      <c r="AA29" s="457">
        <v>2013</v>
      </c>
      <c r="AB29" s="457">
        <v>2014</v>
      </c>
      <c r="AC29" s="457">
        <v>2015</v>
      </c>
      <c r="AD29" s="457">
        <v>2016</v>
      </c>
      <c r="AE29" s="457">
        <v>2017</v>
      </c>
      <c r="AF29" s="457">
        <v>2018</v>
      </c>
      <c r="AG29" s="457" t="s">
        <v>544</v>
      </c>
      <c r="AH29" s="465"/>
      <c r="AI29" s="468" t="s">
        <v>545</v>
      </c>
      <c r="AJ29" s="468" t="s">
        <v>546</v>
      </c>
      <c r="AK29" s="465"/>
      <c r="AL29" s="469">
        <v>2011</v>
      </c>
      <c r="AM29" s="469">
        <v>2012</v>
      </c>
      <c r="AN29" s="469">
        <v>2013</v>
      </c>
      <c r="AO29" s="469">
        <v>2014</v>
      </c>
      <c r="AP29" s="469">
        <v>2015</v>
      </c>
      <c r="AQ29" s="470" t="s">
        <v>547</v>
      </c>
      <c r="AR29" s="471" t="s">
        <v>562</v>
      </c>
      <c r="AS29" s="471" t="s">
        <v>548</v>
      </c>
      <c r="AT29" s="465"/>
      <c r="AU29" s="466" t="s">
        <v>549</v>
      </c>
      <c r="AV29" s="466" t="s">
        <v>550</v>
      </c>
      <c r="AW29" s="466" t="s">
        <v>551</v>
      </c>
      <c r="AX29" s="466" t="s">
        <v>552</v>
      </c>
      <c r="AY29" s="466" t="s">
        <v>565</v>
      </c>
    </row>
    <row r="30" spans="1:51" s="271" customFormat="1" ht="14.25">
      <c r="B30" s="492">
        <v>1</v>
      </c>
      <c r="C30" s="458"/>
      <c r="D30" s="458"/>
      <c r="E30" s="458"/>
      <c r="F30" s="459"/>
      <c r="G30" s="459"/>
      <c r="H30" s="459"/>
      <c r="I30" s="472"/>
      <c r="J30" s="512">
        <f>SUMIF($E$53:$E$5052,E30,$J$53:$J$5052)</f>
        <v>0</v>
      </c>
      <c r="K30" s="512">
        <f t="shared" ref="K30:K46" si="0">SUMIF($E$53:$E$5052,E30,$K$53:$K$5052)</f>
        <v>0</v>
      </c>
      <c r="L30" s="472"/>
      <c r="M30" s="473"/>
      <c r="N30" s="512" t="str">
        <f>IF(AND(N$29&gt;=$C30,N$29&lt;$C30+3),SUMIF($E$53:$E$5052,$E$30,$AI$53:$AI$5052),"")</f>
        <v/>
      </c>
      <c r="O30" s="512" t="str">
        <f t="shared" ref="O30:O46" si="1">IF(AND(O$29&gt;=$C30,O$29&lt;$C30+3),SUMIF($E$53:$E$5052,$E$30,$AJ$53:$AJ$5052),"")</f>
        <v/>
      </c>
      <c r="P30" s="512" t="str">
        <f t="shared" ref="P30:P46" si="2">IF(AND(P$29&gt;=$C30,P$29&lt;$C30+3),SUMIF($E$53:$E$5052,$E$30,$AK$53:$AK$5052),"")</f>
        <v/>
      </c>
      <c r="Q30" s="512" t="str">
        <f t="shared" ref="Q30:Q46" si="3">IF(AND(Q$29&gt;=$C30,Q$29&lt;$C30+3),SUMIF($E$53:$E$5052,$E$30,$AL$53:$AL$5052),"")</f>
        <v/>
      </c>
      <c r="R30" s="512" t="str">
        <f t="shared" ref="R30:R46" si="4">IF(AND(R$29&gt;=$C30,R$29&lt;$C30+3),SUMIF($E$53:$E$5052,$E$30,$AM$53:$AM$5052),"")</f>
        <v/>
      </c>
      <c r="S30" s="512" t="str">
        <f t="shared" ref="S30:S46" si="5">IF(AND(S$29&gt;=$C30,S$29&lt;$C30+3),SUMIF($E$53:$E$5052,$E$30,$AN$53:$AN$5052),"")</f>
        <v/>
      </c>
      <c r="T30" s="512" t="str">
        <f t="shared" ref="T30:T46" si="6">IF(AND(T$29&gt;=$C30,T$29&lt;$C30+3),SUMIF($E$53:$E$5052,$E$30,$AO$53:$AO$5052),"")</f>
        <v/>
      </c>
      <c r="U30" s="512" t="str">
        <f t="shared" ref="U30:U46" si="7">IF(AND(U$29&gt;=$C30,U$29&lt;$C30+3),SUMIF($E$53:$E$5052,$E$30,$AP$53:$AP$5052),"")</f>
        <v/>
      </c>
      <c r="V30" s="512" t="str">
        <f t="shared" ref="V30:V46" si="8">IF(AND(V$29&gt;=$C30,V$29&lt;$C30+3),SUMIF($E$53:$E$5052,$E$30,$AQ$53:$AQ$5052),"")</f>
        <v/>
      </c>
      <c r="W30" s="474">
        <f>SUM(O30:V30)</f>
        <v>0</v>
      </c>
      <c r="X30" s="475"/>
      <c r="Y30" s="512" t="str">
        <f>IF(AND(Y$29&gt;$D30,Y$29&lt;=$D30+3),SUMIF($E$53:$E$5052,$E$30,$AT$53:$AT$5052),"")</f>
        <v/>
      </c>
      <c r="Z30" s="512" t="str">
        <f>IF(AND(Z$29&gt;$D30,Z$29&lt;=$D30+3),SUMIF($E$53:$E$5052,$E$30,$AU$53:$AU$5052),"")</f>
        <v/>
      </c>
      <c r="AA30" s="512" t="str">
        <f>IF(AND(AA$29&gt;$D30,AA$29&lt;=$D30+3),SUMIF($E$53:$E$5052,$E$30,$AV$53:$AV$5052),"")</f>
        <v/>
      </c>
      <c r="AB30" s="512" t="str">
        <f>IF(AND(AB$29&gt;$D30,AB$29&lt;=$D30+3),SUMIF($E$53:$E$5052,$E$30,$AW$53:$AW$5052),"")</f>
        <v/>
      </c>
      <c r="AC30" s="512" t="str">
        <f>IF(AND(AC$29&gt;$D30,AC$29&lt;=$D30+3),SUMIF($E$53:$E$5052,$E$30,$AX$53:$AX$5052),"")</f>
        <v/>
      </c>
      <c r="AD30" s="512" t="str">
        <f>IF(AND(AD$29&gt;$D30,AD$29&lt;=$D30+3),SUMIF($E$53:$E$5052,$E$30,$AY$53:$AY$5052),"")</f>
        <v/>
      </c>
      <c r="AE30" s="512" t="str">
        <f>IF(AND(AE$29&gt;$D30,AE$29&lt;=$D30+3),SUMIF($E$53:$E$5052,$E$30,$AZ$53:$AZ$5052),"")</f>
        <v/>
      </c>
      <c r="AF30" s="512" t="str">
        <f>IF(AND(AF$29&gt;$D30,AF$29&lt;=$D30+3),SUMIF($E$53:$E$5052,$E$30,$BA$53:$BA$5052),"")</f>
        <v/>
      </c>
      <c r="AG30" s="474">
        <f>SUM(Y30:AF30)</f>
        <v>0</v>
      </c>
      <c r="AH30" s="475"/>
      <c r="AI30" s="476" t="str">
        <f>IF(AG30=0,"-",(AG30-W30)/W30)</f>
        <v>-</v>
      </c>
      <c r="AJ30" s="476" t="str">
        <f>IF(AI30="-","-",IF(AI30&lt;-0.25,"yes","no"))</f>
        <v>-</v>
      </c>
      <c r="AK30" s="472"/>
      <c r="AL30" s="477"/>
      <c r="AM30" s="458"/>
      <c r="AN30" s="458"/>
      <c r="AO30" s="458"/>
      <c r="AP30" s="458"/>
      <c r="AQ30" s="478">
        <f>SUM(AL30:AP30)</f>
        <v>0</v>
      </c>
      <c r="AR30" s="479" t="str">
        <f>IF(AQ30=0,"-",AQ30/K30*1000)</f>
        <v>-</v>
      </c>
      <c r="AS30" s="458"/>
      <c r="AT30" s="463"/>
      <c r="AU30" s="480">
        <v>2014</v>
      </c>
      <c r="AV30" s="437">
        <f>SUMIFS($AQ$30:$AQ$46,$AS$30:$AS$46,$AU$30,$AJ$30:$AJ$46,"yes")</f>
        <v>0</v>
      </c>
      <c r="AW30" s="437">
        <f>SUMIFS($K$30:$K$46,$AS$30:$AS$46,$AU$30,$AJ$30:$AJ$46,"yes")</f>
        <v>0</v>
      </c>
      <c r="AX30" s="437">
        <f t="shared" ref="AX30" si="9">IF(AV30=0,0,AV30/AW30*1000)</f>
        <v>0</v>
      </c>
      <c r="AY30" s="437">
        <f t="shared" ref="AY30" si="10">IF(AX30&lt;1000,AV30,AW30*1)</f>
        <v>0</v>
      </c>
    </row>
    <row r="31" spans="1:51" s="271" customFormat="1" ht="14.25">
      <c r="B31" s="460">
        <v>2</v>
      </c>
      <c r="C31" s="458"/>
      <c r="D31" s="458"/>
      <c r="E31" s="458"/>
      <c r="F31" s="459"/>
      <c r="G31" s="459"/>
      <c r="H31" s="459"/>
      <c r="I31" s="472"/>
      <c r="J31" s="512">
        <f t="shared" ref="J31:J46" si="11">SUMIF($E$53:$E$5052,E31,$J$53:$J$5052)</f>
        <v>0</v>
      </c>
      <c r="K31" s="512">
        <f t="shared" si="0"/>
        <v>0</v>
      </c>
      <c r="L31" s="472"/>
      <c r="M31" s="473"/>
      <c r="N31" s="512" t="str">
        <f t="shared" ref="N31:N46" si="12">IF(AND(N$29&gt;=$C31,N$29&lt;$C31+3),SUMIF($E$53:$E$5052,$E$30,$AI$53:$AI$5052),"")</f>
        <v/>
      </c>
      <c r="O31" s="512" t="str">
        <f t="shared" si="1"/>
        <v/>
      </c>
      <c r="P31" s="512" t="str">
        <f t="shared" si="2"/>
        <v/>
      </c>
      <c r="Q31" s="512" t="str">
        <f t="shared" si="3"/>
        <v/>
      </c>
      <c r="R31" s="512" t="str">
        <f t="shared" si="4"/>
        <v/>
      </c>
      <c r="S31" s="512" t="str">
        <f t="shared" si="5"/>
        <v/>
      </c>
      <c r="T31" s="512" t="str">
        <f t="shared" si="6"/>
        <v/>
      </c>
      <c r="U31" s="512" t="str">
        <f t="shared" si="7"/>
        <v/>
      </c>
      <c r="V31" s="512" t="str">
        <f t="shared" si="8"/>
        <v/>
      </c>
      <c r="W31" s="474">
        <f t="shared" ref="W31:W45" si="13">SUM(O31:V31)</f>
        <v>0</v>
      </c>
      <c r="X31" s="475"/>
      <c r="Y31" s="512" t="str">
        <f>IF(AND(Y$29&gt;$D31,Y$29&lt;=$D31+3),SUMIF($E$53:$E$5052,$E$31,$AT$53:$AT$5052),"")</f>
        <v/>
      </c>
      <c r="Z31" s="512" t="str">
        <f>IF(AND(Z$29&gt;$D31,Z$29&lt;=$D31+3),SUMIF($E$53:$E$5052,$E$31,$AU$53:$AU$5052),"")</f>
        <v/>
      </c>
      <c r="AA31" s="512" t="str">
        <f>IF(AND(AA$29&gt;$D31,AA$29&lt;=$D31+3),SUMIF($E$53:$E$5052,$E$31,$AV$53:$AV$5052),"")</f>
        <v/>
      </c>
      <c r="AB31" s="512" t="str">
        <f>IF(AND(AB$29&gt;$D31,AB$29&lt;=$D31+3),SUMIF($E$53:$E$5052,$E$31,$AW$53:$AW$5052),"")</f>
        <v/>
      </c>
      <c r="AC31" s="512" t="str">
        <f>IF(AND(AC$29&gt;$D31,AC$29&lt;=$D31+3),SUMIF($E$53:$E$5052,$E$31,$AX$53:$AX$5052),"")</f>
        <v/>
      </c>
      <c r="AD31" s="512" t="str">
        <f>IF(AND(AD$29&gt;$D31,AD$29&lt;=$D31+3),SUMIF($E$53:$E$5052,$E$31,$AY$53:$AY$5052),"")</f>
        <v/>
      </c>
      <c r="AE31" s="512" t="str">
        <f>IF(AND(AE$29&gt;$D31,AE$29&lt;=$D31+3),SUMIF($E$53:$E$5052,$E$31,$AZ$53:$AZ$5052),"")</f>
        <v/>
      </c>
      <c r="AF31" s="512" t="str">
        <f>IF(AND(AF$29&gt;$D31,AF$29&lt;=$D31+3),SUMIF($E$53:$E$5052,$E$31,$BA$53:$BA$5052),"")</f>
        <v/>
      </c>
      <c r="AG31" s="474">
        <f>SUM(Y31:AF31)</f>
        <v>0</v>
      </c>
      <c r="AH31" s="475"/>
      <c r="AI31" s="476" t="str">
        <f>IF(AG31=0,"-",(AG31-W31)/W31)</f>
        <v>-</v>
      </c>
      <c r="AJ31" s="476" t="str">
        <f t="shared" ref="AJ31:AJ46" si="14">IF(AI31="-","-",IF(AI31&lt;-0.25,"yes","no"))</f>
        <v>-</v>
      </c>
      <c r="AK31" s="472"/>
      <c r="AL31" s="477"/>
      <c r="AM31" s="458"/>
      <c r="AN31" s="458"/>
      <c r="AO31" s="458"/>
      <c r="AP31" s="458"/>
      <c r="AQ31" s="478">
        <f>SUM(AL31:AP31)</f>
        <v>0</v>
      </c>
      <c r="AR31" s="479" t="str">
        <f>IF(AQ31=0,"-",AQ31/K31*1000)</f>
        <v>-</v>
      </c>
      <c r="AS31" s="458"/>
      <c r="AT31" s="463"/>
      <c r="AU31" s="480">
        <v>2015</v>
      </c>
      <c r="AV31" s="437">
        <f>SUMIFS($AQ$30:$AQ$46,$AS$30:$AS$46,$AU$31,$AJ$30:$AJ$46,"yes")</f>
        <v>0</v>
      </c>
      <c r="AW31" s="437">
        <f>SUMIFS($K$30:$K$46,$AS$30:$AS$46,$AU$31,$AJ$30:$AJ$46,"yes")</f>
        <v>0</v>
      </c>
      <c r="AX31" s="437">
        <f>IF(AV31=0,0,AV31/AW31*1000)</f>
        <v>0</v>
      </c>
      <c r="AY31" s="437">
        <f>IF(AX31&lt;1000,AV31,AW31*1)</f>
        <v>0</v>
      </c>
    </row>
    <row r="32" spans="1:51" s="271" customFormat="1" ht="14.25">
      <c r="B32" s="492">
        <v>3</v>
      </c>
      <c r="C32" s="458"/>
      <c r="D32" s="458"/>
      <c r="E32" s="458"/>
      <c r="F32" s="459"/>
      <c r="G32" s="459"/>
      <c r="H32" s="459"/>
      <c r="I32" s="472"/>
      <c r="J32" s="512">
        <f t="shared" si="11"/>
        <v>0</v>
      </c>
      <c r="K32" s="512">
        <f t="shared" si="0"/>
        <v>0</v>
      </c>
      <c r="L32" s="472"/>
      <c r="M32" s="473"/>
      <c r="N32" s="512" t="str">
        <f t="shared" si="12"/>
        <v/>
      </c>
      <c r="O32" s="512" t="str">
        <f t="shared" si="1"/>
        <v/>
      </c>
      <c r="P32" s="512" t="str">
        <f t="shared" si="2"/>
        <v/>
      </c>
      <c r="Q32" s="512" t="str">
        <f t="shared" si="3"/>
        <v/>
      </c>
      <c r="R32" s="512" t="str">
        <f t="shared" si="4"/>
        <v/>
      </c>
      <c r="S32" s="512" t="str">
        <f t="shared" si="5"/>
        <v/>
      </c>
      <c r="T32" s="512" t="str">
        <f t="shared" si="6"/>
        <v/>
      </c>
      <c r="U32" s="512" t="str">
        <f t="shared" si="7"/>
        <v/>
      </c>
      <c r="V32" s="512" t="str">
        <f t="shared" si="8"/>
        <v/>
      </c>
      <c r="W32" s="474">
        <f t="shared" si="13"/>
        <v>0</v>
      </c>
      <c r="X32" s="475"/>
      <c r="Y32" s="512" t="str">
        <f>IF(AND(Y$29&gt;$D32,Y$29&lt;=$D32+3),SUMIF($E$53:$E$5052,$E$32,$AT$53:$AT$5052),"")</f>
        <v/>
      </c>
      <c r="Z32" s="512" t="str">
        <f>IF(AND(Z$29&gt;$D32,Z$29&lt;=$D32+3),SUMIF($E$53:$E$5052,$E$32,$AU$53:$AU$5052),"")</f>
        <v/>
      </c>
      <c r="AA32" s="512" t="str">
        <f>IF(AND(AA$29&gt;$D32,AA$29&lt;=$D32+3),SUMIF($E$53:$E$5052,$E$32,$AV$53:$AV$5052),"")</f>
        <v/>
      </c>
      <c r="AB32" s="512" t="str">
        <f>IF(AND(AB$29&gt;$D32,AB$29&lt;=$D32+3),SUMIF($E$53:$E$5052,$E$32,$AW$53:$AW$5052),"")</f>
        <v/>
      </c>
      <c r="AC32" s="512" t="str">
        <f>IF(AND(AC$29&gt;$D32,AC$29&lt;=$D32+3),SUMIF($E$53:$E$5052,$E$32,$AX$53:$AX$5052),"")</f>
        <v/>
      </c>
      <c r="AD32" s="512" t="str">
        <f>IF(AND(AD$29&gt;$D32,AD$29&lt;=$D32+3),SUMIF($E$53:$E$5052,$E$32,$AY$53:$AY$5052),"")</f>
        <v/>
      </c>
      <c r="AE32" s="512" t="str">
        <f>IF(AND(AE$29&gt;$D32,AE$29&lt;=$D32+3),SUMIF($E$53:$E$5052,$E$32,$AZ$53:$AZ$5052),"")</f>
        <v/>
      </c>
      <c r="AF32" s="512" t="str">
        <f>IF(AND(AF$29&gt;$D32,AF$29&lt;=$D32+3),SUMIF($E$53:$E$5052,$E$32,$BA$53:$BA$5052),"")</f>
        <v/>
      </c>
      <c r="AG32" s="474">
        <f t="shared" ref="AG32:AG46" si="15">SUM(Y32:AF32)</f>
        <v>0</v>
      </c>
      <c r="AH32" s="475"/>
      <c r="AI32" s="476" t="str">
        <f t="shared" ref="AI32:AI35" si="16">IF(AG32=0,"-",(AG32-W32)/W32)</f>
        <v>-</v>
      </c>
      <c r="AJ32" s="476" t="str">
        <f t="shared" si="14"/>
        <v>-</v>
      </c>
      <c r="AK32" s="472"/>
      <c r="AL32" s="477"/>
      <c r="AM32" s="458"/>
      <c r="AN32" s="458"/>
      <c r="AO32" s="458"/>
      <c r="AP32" s="458"/>
      <c r="AQ32" s="478">
        <f>SUM(AL32:AP32)</f>
        <v>0</v>
      </c>
      <c r="AR32" s="479" t="str">
        <f t="shared" ref="AR32:AR46" si="17">IF(AQ32=0,"-",AQ32/K32*1000)</f>
        <v>-</v>
      </c>
      <c r="AS32" s="458"/>
      <c r="AT32" s="463"/>
      <c r="AU32" s="480">
        <v>2016</v>
      </c>
      <c r="AV32" s="437">
        <f>SUMIFS($AQ$30:$AQ$46,$AS$30:$AS$46,$AU$32,$AJ$30:$AJ$46,"yes")</f>
        <v>0</v>
      </c>
      <c r="AW32" s="437">
        <f>SUMIFS($K$30:$K$46,$AS$30:$AS$46,$AU$32,$AJ$30:$AJ$46,"yes")</f>
        <v>0</v>
      </c>
      <c r="AX32" s="437">
        <f t="shared" ref="AX32:AX36" si="18">IF(AV32=0,0,AV32/AW32*1000)</f>
        <v>0</v>
      </c>
      <c r="AY32" s="437">
        <f t="shared" ref="AY32:AY37" si="19">IF(AX32&lt;1000,AV32,AW32*1)</f>
        <v>0</v>
      </c>
    </row>
    <row r="33" spans="1:51" s="271" customFormat="1" ht="14.25">
      <c r="B33" s="460">
        <v>4</v>
      </c>
      <c r="C33" s="458"/>
      <c r="D33" s="458"/>
      <c r="E33" s="458"/>
      <c r="F33" s="459"/>
      <c r="G33" s="459"/>
      <c r="H33" s="459"/>
      <c r="I33" s="472"/>
      <c r="J33" s="512">
        <f t="shared" si="11"/>
        <v>0</v>
      </c>
      <c r="K33" s="512">
        <f t="shared" si="0"/>
        <v>0</v>
      </c>
      <c r="L33" s="472"/>
      <c r="M33" s="473"/>
      <c r="N33" s="512" t="str">
        <f t="shared" si="12"/>
        <v/>
      </c>
      <c r="O33" s="512" t="str">
        <f t="shared" si="1"/>
        <v/>
      </c>
      <c r="P33" s="512" t="str">
        <f t="shared" si="2"/>
        <v/>
      </c>
      <c r="Q33" s="512" t="str">
        <f t="shared" si="3"/>
        <v/>
      </c>
      <c r="R33" s="512" t="str">
        <f t="shared" si="4"/>
        <v/>
      </c>
      <c r="S33" s="512" t="str">
        <f t="shared" si="5"/>
        <v/>
      </c>
      <c r="T33" s="512" t="str">
        <f t="shared" si="6"/>
        <v/>
      </c>
      <c r="U33" s="512" t="str">
        <f t="shared" si="7"/>
        <v/>
      </c>
      <c r="V33" s="512" t="str">
        <f t="shared" si="8"/>
        <v/>
      </c>
      <c r="W33" s="474">
        <f t="shared" si="13"/>
        <v>0</v>
      </c>
      <c r="X33" s="475"/>
      <c r="Y33" s="512" t="str">
        <f>IF(AND(Y$29&gt;$D33,Y$29&lt;=$D33+3),SUMIF($E$53:$E$5052,$E$33,$AT$53:$AT$5052),"")</f>
        <v/>
      </c>
      <c r="Z33" s="512" t="str">
        <f>IF(AND(Z$29&gt;$D33,Z$29&lt;=$D33+3),SUMIF($E$53:$E$5052,$E$33,$AU$53:$AU$5052),"")</f>
        <v/>
      </c>
      <c r="AA33" s="512" t="str">
        <f>IF(AND(AA$29&gt;$D33,AA$29&lt;=$D33+3),SUMIF($E$53:$E$5052,$E$33,$AV$53:$AV$5052),"")</f>
        <v/>
      </c>
      <c r="AB33" s="512" t="str">
        <f>IF(AND(AB$29&gt;$D33,AB$29&lt;=$D33+3),SUMIF($E$53:$E$5052,$E$33,$AW$53:$AW$5052),"")</f>
        <v/>
      </c>
      <c r="AC33" s="512" t="str">
        <f>IF(AND(AC$29&gt;$D33,AC$29&lt;=$D33+3),SUMIF($E$53:$E$5052,$E$33,$AX$53:$AX$5052),"")</f>
        <v/>
      </c>
      <c r="AD33" s="512" t="str">
        <f>IF(AND(AD$29&gt;$D33,AD$29&lt;=$D33+3),SUMIF($E$53:$E$5052,$E$33,$AY$53:$AY$5052),"")</f>
        <v/>
      </c>
      <c r="AE33" s="512" t="str">
        <f>IF(AND(AE$29&gt;$D33,AE$29&lt;=$D33+3),SUMIF($E$53:$E$5052,$E$33,$AZ$53:$AZ$5052),"")</f>
        <v/>
      </c>
      <c r="AF33" s="512" t="str">
        <f>IF(AND(AF$29&gt;$D33,AF$29&lt;=$D33+3),SUMIF($E$53:$E$5052,$E$33,$BA$53:$BA$5052),"")</f>
        <v/>
      </c>
      <c r="AG33" s="474">
        <f t="shared" si="15"/>
        <v>0</v>
      </c>
      <c r="AH33" s="475"/>
      <c r="AI33" s="476" t="str">
        <f t="shared" si="16"/>
        <v>-</v>
      </c>
      <c r="AJ33" s="476" t="str">
        <f t="shared" si="14"/>
        <v>-</v>
      </c>
      <c r="AK33" s="472"/>
      <c r="AL33" s="477"/>
      <c r="AM33" s="458"/>
      <c r="AN33" s="458"/>
      <c r="AO33" s="458"/>
      <c r="AP33" s="458"/>
      <c r="AQ33" s="478">
        <f>SUM(AL33:AP33)</f>
        <v>0</v>
      </c>
      <c r="AR33" s="479" t="str">
        <f t="shared" si="17"/>
        <v>-</v>
      </c>
      <c r="AS33" s="458"/>
      <c r="AT33" s="463"/>
      <c r="AU33" s="480">
        <v>2017</v>
      </c>
      <c r="AV33" s="437">
        <f>SUMIFS($AQ$30:$AQ$46,$AS$30:$AS$46,$AU$33,$AJ$30:$AJ$46,"yes")</f>
        <v>0</v>
      </c>
      <c r="AW33" s="437">
        <f>SUMIFS($K$30:$K$46,$AS$30:$AS$46,$AU$33,$AJ$30:$AJ$46,"yes")</f>
        <v>0</v>
      </c>
      <c r="AX33" s="437">
        <f t="shared" si="18"/>
        <v>0</v>
      </c>
      <c r="AY33" s="437">
        <f t="shared" si="19"/>
        <v>0</v>
      </c>
    </row>
    <row r="34" spans="1:51" s="271" customFormat="1" ht="14.25">
      <c r="B34" s="460">
        <v>6</v>
      </c>
      <c r="C34" s="458"/>
      <c r="D34" s="458"/>
      <c r="E34" s="458"/>
      <c r="F34" s="459"/>
      <c r="G34" s="459"/>
      <c r="H34" s="459"/>
      <c r="I34" s="472"/>
      <c r="J34" s="512">
        <f t="shared" si="11"/>
        <v>0</v>
      </c>
      <c r="K34" s="512">
        <f t="shared" si="0"/>
        <v>0</v>
      </c>
      <c r="L34" s="472"/>
      <c r="M34" s="473"/>
      <c r="N34" s="512" t="str">
        <f t="shared" si="12"/>
        <v/>
      </c>
      <c r="O34" s="512" t="str">
        <f t="shared" si="1"/>
        <v/>
      </c>
      <c r="P34" s="512" t="str">
        <f t="shared" si="2"/>
        <v/>
      </c>
      <c r="Q34" s="512" t="str">
        <f t="shared" si="3"/>
        <v/>
      </c>
      <c r="R34" s="512" t="str">
        <f t="shared" si="4"/>
        <v/>
      </c>
      <c r="S34" s="512" t="str">
        <f t="shared" si="5"/>
        <v/>
      </c>
      <c r="T34" s="512" t="str">
        <f t="shared" si="6"/>
        <v/>
      </c>
      <c r="U34" s="512" t="str">
        <f t="shared" si="7"/>
        <v/>
      </c>
      <c r="V34" s="512" t="str">
        <f t="shared" si="8"/>
        <v/>
      </c>
      <c r="W34" s="474">
        <f t="shared" si="13"/>
        <v>0</v>
      </c>
      <c r="X34" s="475"/>
      <c r="Y34" s="512" t="str">
        <f>IF(AND(Y$29&gt;$D34,Y$29&lt;=$D34+3),SUMIF($E$53:$E$5052,$E$34,$AT$53:$AT$5052),"")</f>
        <v/>
      </c>
      <c r="Z34" s="512" t="str">
        <f>IF(AND(Z$29&gt;$D34,Z$29&lt;=$D34+3),SUMIF($E$53:$E$5052,$E$34,$AU$53:$AU$5052),"")</f>
        <v/>
      </c>
      <c r="AA34" s="512" t="str">
        <f>IF(AND(AA$29&gt;$D34,AA$29&lt;=$D34+3),SUMIF($E$53:$E$5052,$E$34,$AV$53:$AV$5052),"")</f>
        <v/>
      </c>
      <c r="AB34" s="512" t="str">
        <f>IF(AND(AB$29&gt;$D34,AB$29&lt;=$D34+3),SUMIF($E$53:$E$5052,$E$34,$AW$53:$AW$5052),"")</f>
        <v/>
      </c>
      <c r="AC34" s="512" t="str">
        <f>IF(AND(AC$29&gt;$D34,AC$29&lt;=$D34+3),SUMIF($E$53:$E$5052,$E$34,$AX$53:$AX$5052),"")</f>
        <v/>
      </c>
      <c r="AD34" s="512" t="str">
        <f>IF(AND(AD$29&gt;$D34,AD$29&lt;=$D34+3),SUMIF($E$53:$E$5052,$E$34,$AY$53:$AY$5052),"")</f>
        <v/>
      </c>
      <c r="AE34" s="512" t="str">
        <f>IF(AND(AE$29&gt;$D34,AE$29&lt;=$D34+3),SUMIF($E$53:$E$5052,$E$34,$AZ$53:$AZ$5052),"")</f>
        <v/>
      </c>
      <c r="AF34" s="512" t="str">
        <f>IF(AND(AF$29&gt;$D34,AF$29&lt;=$D34+3),SUMIF($E$53:$E$5052,$E$34,$BA$53:$BA$5052),"")</f>
        <v/>
      </c>
      <c r="AG34" s="474">
        <f t="shared" si="15"/>
        <v>0</v>
      </c>
      <c r="AH34" s="475"/>
      <c r="AI34" s="476" t="str">
        <f t="shared" si="16"/>
        <v>-</v>
      </c>
      <c r="AJ34" s="476" t="str">
        <f t="shared" si="14"/>
        <v>-</v>
      </c>
      <c r="AK34" s="472"/>
      <c r="AL34" s="477"/>
      <c r="AM34" s="458"/>
      <c r="AN34" s="458"/>
      <c r="AO34" s="458"/>
      <c r="AP34" s="458"/>
      <c r="AQ34" s="478">
        <f t="shared" ref="AQ34:AQ46" si="20">SUM(AL34:AP34)</f>
        <v>0</v>
      </c>
      <c r="AR34" s="479" t="str">
        <f t="shared" si="17"/>
        <v>-</v>
      </c>
      <c r="AS34" s="458"/>
      <c r="AT34" s="463"/>
      <c r="AU34" s="480">
        <v>2018</v>
      </c>
      <c r="AV34" s="437">
        <f>SUMIFS($AQ$30:$AQ$46,$AS$30:$AS$46,$AU$34,$AJ$30:$AJ$46,"yes")</f>
        <v>0</v>
      </c>
      <c r="AW34" s="437">
        <f>SUMIFS($K$30:$K$46,$AS$30:$AS$46,$AU$34,$AJ$30:$AJ$46,"yes")</f>
        <v>0</v>
      </c>
      <c r="AX34" s="437">
        <f t="shared" si="18"/>
        <v>0</v>
      </c>
      <c r="AY34" s="437">
        <f t="shared" si="19"/>
        <v>0</v>
      </c>
    </row>
    <row r="35" spans="1:51" s="271" customFormat="1" ht="14.25">
      <c r="B35" s="460">
        <v>7</v>
      </c>
      <c r="C35" s="461"/>
      <c r="D35" s="461"/>
      <c r="E35" s="462"/>
      <c r="F35" s="462"/>
      <c r="G35" s="462"/>
      <c r="H35" s="462"/>
      <c r="I35" s="463"/>
      <c r="J35" s="513">
        <f t="shared" si="11"/>
        <v>0</v>
      </c>
      <c r="K35" s="513">
        <f t="shared" si="0"/>
        <v>0</v>
      </c>
      <c r="L35" s="463"/>
      <c r="M35" s="353"/>
      <c r="N35" s="512" t="str">
        <f t="shared" si="12"/>
        <v/>
      </c>
      <c r="O35" s="512" t="str">
        <f t="shared" si="1"/>
        <v/>
      </c>
      <c r="P35" s="512" t="str">
        <f t="shared" si="2"/>
        <v/>
      </c>
      <c r="Q35" s="512" t="str">
        <f t="shared" si="3"/>
        <v/>
      </c>
      <c r="R35" s="512" t="str">
        <f t="shared" si="4"/>
        <v/>
      </c>
      <c r="S35" s="512" t="str">
        <f t="shared" si="5"/>
        <v/>
      </c>
      <c r="T35" s="512" t="str">
        <f t="shared" si="6"/>
        <v/>
      </c>
      <c r="U35" s="512" t="str">
        <f t="shared" si="7"/>
        <v/>
      </c>
      <c r="V35" s="512" t="str">
        <f t="shared" si="8"/>
        <v/>
      </c>
      <c r="W35" s="481">
        <f t="shared" si="13"/>
        <v>0</v>
      </c>
      <c r="X35" s="464"/>
      <c r="Y35" s="513" t="str">
        <f>IF(AND(Y$29&gt;$D35,Y$29&lt;=$D35+3),SUMIF($E$53:$E$5052,$E$35,$AT$53:$AT$5052),"")</f>
        <v/>
      </c>
      <c r="Z35" s="513" t="str">
        <f>IF(AND(Z$29&gt;$D35,Z$29&lt;=$D35+3),SUMIF($E$53:$E$5052,$E$35,$AU$53:$AU$5052),"")</f>
        <v/>
      </c>
      <c r="AA35" s="513" t="str">
        <f>IF(AND(AA$29&gt;$D35,AA$29&lt;=$D35+3),SUMIF($E$53:$E$5052,$E$35,$AV$53:$AV$5052),"")</f>
        <v/>
      </c>
      <c r="AB35" s="513" t="str">
        <f>IF(AND(AB$29&gt;$D35,AB$29&lt;=$D35+3),SUMIF($E$53:$E$5052,$E$35,$AW$53:$AW$5052),"")</f>
        <v/>
      </c>
      <c r="AC35" s="513" t="str">
        <f>IF(AND(AC$29&gt;$D35,AC$29&lt;=$D35+3),SUMIF($E$53:$E$5052,$E$35,$AX$53:$AX$5052),"")</f>
        <v/>
      </c>
      <c r="AD35" s="513" t="str">
        <f>IF(AND(AD$29&gt;$D35,AD$29&lt;=$D35+3),SUMIF($E$53:$E$5052,$E$35,$AY$53:$AY$5052),"")</f>
        <v/>
      </c>
      <c r="AE35" s="513" t="str">
        <f>IF(AND(AE$29&gt;$D35,AE$29&lt;=$D35+3),SUMIF($E$53:$E$5052,$E$35,$AZ$53:$AZ$5052),"")</f>
        <v/>
      </c>
      <c r="AF35" s="513" t="str">
        <f>IF(AND(AF$29&gt;$D35,AF$29&lt;=$D35+3),SUMIF($E$53:$E$5052,$E$35,$BA$53:$BA$5052),"")</f>
        <v/>
      </c>
      <c r="AG35" s="481">
        <f t="shared" si="15"/>
        <v>0</v>
      </c>
      <c r="AH35" s="464"/>
      <c r="AI35" s="482" t="str">
        <f t="shared" si="16"/>
        <v>-</v>
      </c>
      <c r="AJ35" s="482" t="str">
        <f t="shared" si="14"/>
        <v>-</v>
      </c>
      <c r="AK35" s="463"/>
      <c r="AL35" s="461"/>
      <c r="AM35" s="461"/>
      <c r="AN35" s="461"/>
      <c r="AO35" s="461"/>
      <c r="AP35" s="461"/>
      <c r="AQ35" s="437">
        <f t="shared" si="20"/>
        <v>0</v>
      </c>
      <c r="AR35" s="484" t="str">
        <f t="shared" si="17"/>
        <v>-</v>
      </c>
      <c r="AS35" s="461"/>
      <c r="AT35" s="463"/>
      <c r="AU35" s="480">
        <v>2019</v>
      </c>
      <c r="AV35" s="437">
        <f>SUMIFS($AQ$30:$AQ$46,$AS$30:$AS$46,$AU$35,$AJ$30:$AJ$46,"yes")</f>
        <v>0</v>
      </c>
      <c r="AW35" s="437">
        <f>SUMIFS($K$30:$K$46,$AS$30:$AS$46,$AU$35,$AJ$30:$AJ$46,"yes")</f>
        <v>0</v>
      </c>
      <c r="AX35" s="437">
        <f t="shared" si="18"/>
        <v>0</v>
      </c>
      <c r="AY35" s="437">
        <f t="shared" si="19"/>
        <v>0</v>
      </c>
    </row>
    <row r="36" spans="1:51" s="271" customFormat="1" ht="14.25">
      <c r="B36" s="460">
        <v>8</v>
      </c>
      <c r="C36" s="461"/>
      <c r="D36" s="461"/>
      <c r="E36" s="462"/>
      <c r="F36" s="462"/>
      <c r="G36" s="462"/>
      <c r="H36" s="462"/>
      <c r="I36" s="463"/>
      <c r="J36" s="513">
        <f t="shared" si="11"/>
        <v>0</v>
      </c>
      <c r="K36" s="513">
        <f t="shared" si="0"/>
        <v>0</v>
      </c>
      <c r="L36" s="463"/>
      <c r="M36" s="353"/>
      <c r="N36" s="512" t="str">
        <f t="shared" si="12"/>
        <v/>
      </c>
      <c r="O36" s="512" t="str">
        <f t="shared" si="1"/>
        <v/>
      </c>
      <c r="P36" s="512" t="str">
        <f t="shared" si="2"/>
        <v/>
      </c>
      <c r="Q36" s="512" t="str">
        <f t="shared" si="3"/>
        <v/>
      </c>
      <c r="R36" s="512" t="str">
        <f t="shared" si="4"/>
        <v/>
      </c>
      <c r="S36" s="512" t="str">
        <f t="shared" si="5"/>
        <v/>
      </c>
      <c r="T36" s="512" t="str">
        <f t="shared" si="6"/>
        <v/>
      </c>
      <c r="U36" s="512" t="str">
        <f t="shared" si="7"/>
        <v/>
      </c>
      <c r="V36" s="512" t="str">
        <f t="shared" si="8"/>
        <v/>
      </c>
      <c r="W36" s="481">
        <f t="shared" si="13"/>
        <v>0</v>
      </c>
      <c r="X36" s="464"/>
      <c r="Y36" s="513" t="str">
        <f>IF(AND(Y$29&gt;$D36,Y$29&lt;=$D36+3),SUMIF($E$53:$E$5052,$E$36,$AT$53:$AT$5052),"")</f>
        <v/>
      </c>
      <c r="Z36" s="513" t="str">
        <f>IF(AND(Z$29&gt;$D36,Z$29&lt;=$D36+3),SUMIF($E$53:$E$5052,$E$36,$AU$53:$AU$5052),"")</f>
        <v/>
      </c>
      <c r="AA36" s="513" t="str">
        <f>IF(AND(AA$29&gt;$D36,AA$29&lt;=$D36+3),SUMIF($E$53:$E$5052,$E$36,$AV$53:$AV$5052),"")</f>
        <v/>
      </c>
      <c r="AB36" s="513" t="str">
        <f>IF(AND(AB$29&gt;$D36,AB$29&lt;=$D36+3),SUMIF($E$53:$E$5052,$E$36,$AW$53:$AW$5052),"")</f>
        <v/>
      </c>
      <c r="AC36" s="513" t="str">
        <f>IF(AND(AC$29&gt;$D36,AC$29&lt;=$D36+3),SUMIF($E$53:$E$5052,$E$36,$AX$53:$AX$5052),"")</f>
        <v/>
      </c>
      <c r="AD36" s="513" t="str">
        <f>IF(AND(AD$29&gt;$D36,AD$29&lt;=$D36+3),SUMIF($E$53:$E$5052,$E$36,$AY$53:$AY$5052),"")</f>
        <v/>
      </c>
      <c r="AE36" s="513" t="str">
        <f>IF(AND(AE$29&gt;$D36,AE$29&lt;=$D36+3),SUMIF($E$53:$E$5052,$E$36,$AZ$53:$AZ$5052),"")</f>
        <v/>
      </c>
      <c r="AF36" s="513" t="str">
        <f>IF(AND(AF$29&gt;$D36,AF$29&lt;=$D36+3),SUMIF($E$53:$E$5052,$E$36,$BA$53:$BA$5052),"")</f>
        <v/>
      </c>
      <c r="AG36" s="481">
        <f t="shared" si="15"/>
        <v>0</v>
      </c>
      <c r="AH36" s="464"/>
      <c r="AI36" s="482" t="str">
        <f>IF(AG36=0,"-",(AG36-W36)/W36)</f>
        <v>-</v>
      </c>
      <c r="AJ36" s="482" t="str">
        <f t="shared" si="14"/>
        <v>-</v>
      </c>
      <c r="AK36" s="463"/>
      <c r="AL36" s="461"/>
      <c r="AM36" s="461"/>
      <c r="AN36" s="461"/>
      <c r="AO36" s="461"/>
      <c r="AP36" s="461"/>
      <c r="AQ36" s="437">
        <f t="shared" si="20"/>
        <v>0</v>
      </c>
      <c r="AR36" s="484" t="str">
        <f t="shared" si="17"/>
        <v>-</v>
      </c>
      <c r="AS36" s="461"/>
      <c r="AT36" s="463"/>
      <c r="AU36" s="480">
        <v>2020</v>
      </c>
      <c r="AV36" s="437">
        <f>SUMIFS($AQ$30:$AQ$46,$AS$30:$AS$46,$AU$36,$AJ$30:$AJ$46,"yes")</f>
        <v>0</v>
      </c>
      <c r="AW36" s="437">
        <f>SUMIFS($K$30:$K$46,$AS$30:$AS$46,$AU$36,$AJ$30:$AJ$46,"yes")</f>
        <v>0</v>
      </c>
      <c r="AX36" s="437">
        <f t="shared" si="18"/>
        <v>0</v>
      </c>
      <c r="AY36" s="437">
        <f t="shared" si="19"/>
        <v>0</v>
      </c>
    </row>
    <row r="37" spans="1:51" s="271" customFormat="1" ht="14.25">
      <c r="B37" s="460">
        <v>10</v>
      </c>
      <c r="C37" s="461"/>
      <c r="D37" s="461"/>
      <c r="E37" s="462"/>
      <c r="F37" s="462"/>
      <c r="G37" s="462"/>
      <c r="H37" s="462"/>
      <c r="I37" s="463"/>
      <c r="J37" s="513">
        <f t="shared" si="11"/>
        <v>0</v>
      </c>
      <c r="K37" s="513">
        <f t="shared" si="0"/>
        <v>0</v>
      </c>
      <c r="L37" s="463"/>
      <c r="M37" s="353"/>
      <c r="N37" s="512" t="str">
        <f t="shared" si="12"/>
        <v/>
      </c>
      <c r="O37" s="512" t="str">
        <f t="shared" si="1"/>
        <v/>
      </c>
      <c r="P37" s="512" t="str">
        <f t="shared" si="2"/>
        <v/>
      </c>
      <c r="Q37" s="512" t="str">
        <f t="shared" si="3"/>
        <v/>
      </c>
      <c r="R37" s="512" t="str">
        <f t="shared" si="4"/>
        <v/>
      </c>
      <c r="S37" s="512" t="str">
        <f t="shared" si="5"/>
        <v/>
      </c>
      <c r="T37" s="512" t="str">
        <f t="shared" si="6"/>
        <v/>
      </c>
      <c r="U37" s="512" t="str">
        <f t="shared" si="7"/>
        <v/>
      </c>
      <c r="V37" s="512" t="str">
        <f t="shared" si="8"/>
        <v/>
      </c>
      <c r="W37" s="481">
        <f t="shared" si="13"/>
        <v>0</v>
      </c>
      <c r="X37" s="464"/>
      <c r="Y37" s="513" t="str">
        <f>IF(AND(Y$29&gt;$D37,Y$29&lt;=$D37+3),SUMIF($E$53:$E$5052,$E$37,$AT$53:$AT$5052),"")</f>
        <v/>
      </c>
      <c r="Z37" s="513" t="str">
        <f>IF(AND(Z$29&gt;$D37,Z$29&lt;=$D37+3),SUMIF($E$53:$E$5052,$E$37,$AU$53:$AU$5052),"")</f>
        <v/>
      </c>
      <c r="AA37" s="513" t="str">
        <f>IF(AND(AA$29&gt;$D37,AA$29&lt;=$D37+3),SUMIF($E$53:$E$5052,$E$37,$AV$53:$AV$5052),"")</f>
        <v/>
      </c>
      <c r="AB37" s="513" t="str">
        <f>IF(AND(AB$29&gt;$D37,AB$29&lt;=$D37+3),SUMIF($E$53:$E$5052,$E$37,$AW$53:$AW$5052),"")</f>
        <v/>
      </c>
      <c r="AC37" s="513" t="str">
        <f>IF(AND(AC$29&gt;$D37,AC$29&lt;=$D37+3),SUMIF($E$53:$E$5052,$E$37,$AX$53:$AX$5052),"")</f>
        <v/>
      </c>
      <c r="AD37" s="513" t="str">
        <f>IF(AND(AD$29&gt;$D37,AD$29&lt;=$D37+3),SUMIF($E$53:$E$5052,$E$37,$AY$53:$AY$5052),"")</f>
        <v/>
      </c>
      <c r="AE37" s="513" t="str">
        <f>IF(AND(AE$29&gt;$D37,AE$29&lt;=$D37+3),SUMIF($E$53:$E$5052,$E$37,$AZ$53:$AZ$5052),"")</f>
        <v/>
      </c>
      <c r="AF37" s="513" t="str">
        <f>IF(AND(AF$29&gt;$D37,AF$29&lt;=$D37+3),SUMIF($E$53:$E$5052,$E$37,$BA$53:$BA$5052),"")</f>
        <v/>
      </c>
      <c r="AG37" s="481">
        <f t="shared" si="15"/>
        <v>0</v>
      </c>
      <c r="AH37" s="464"/>
      <c r="AI37" s="482" t="str">
        <f t="shared" ref="AI37:AI46" si="21">IF(AG37=0,"-",(AG37-W37)/W37)</f>
        <v>-</v>
      </c>
      <c r="AJ37" s="482" t="str">
        <f t="shared" si="14"/>
        <v>-</v>
      </c>
      <c r="AK37" s="463"/>
      <c r="AL37" s="461"/>
      <c r="AM37" s="461"/>
      <c r="AN37" s="461"/>
      <c r="AO37" s="461"/>
      <c r="AP37" s="461"/>
      <c r="AQ37" s="437">
        <f t="shared" si="20"/>
        <v>0</v>
      </c>
      <c r="AR37" s="484" t="str">
        <f t="shared" si="17"/>
        <v>-</v>
      </c>
      <c r="AS37" s="461"/>
      <c r="AT37" s="463"/>
      <c r="AU37" s="480">
        <v>2021</v>
      </c>
      <c r="AV37" s="437">
        <f>SUMIFS($AQ$30:$AQ$46,$AS$30:$AS$46,$AU$37,$AJ$30:$AJ$46,"yes")</f>
        <v>0</v>
      </c>
      <c r="AW37" s="437">
        <f>SUMIFS($K$30:$K$46,$AS$30:$AS$46,$AU$37,$AJ$30:$AJ$46,"yes")</f>
        <v>0</v>
      </c>
      <c r="AX37" s="437">
        <f>IF(AV37=0,0,AV37/AW37*1000)</f>
        <v>0</v>
      </c>
      <c r="AY37" s="437">
        <f t="shared" si="19"/>
        <v>0</v>
      </c>
    </row>
    <row r="38" spans="1:51" s="271" customFormat="1" ht="14.25">
      <c r="B38" s="460">
        <v>12</v>
      </c>
      <c r="C38" s="461"/>
      <c r="D38" s="461"/>
      <c r="E38" s="462"/>
      <c r="F38" s="462"/>
      <c r="G38" s="462"/>
      <c r="H38" s="462"/>
      <c r="I38" s="463"/>
      <c r="J38" s="513">
        <f t="shared" si="11"/>
        <v>0</v>
      </c>
      <c r="K38" s="513">
        <f t="shared" si="0"/>
        <v>0</v>
      </c>
      <c r="L38" s="463"/>
      <c r="M38" s="353"/>
      <c r="N38" s="512" t="str">
        <f t="shared" si="12"/>
        <v/>
      </c>
      <c r="O38" s="512" t="str">
        <f t="shared" si="1"/>
        <v/>
      </c>
      <c r="P38" s="512" t="str">
        <f t="shared" si="2"/>
        <v/>
      </c>
      <c r="Q38" s="512" t="str">
        <f t="shared" si="3"/>
        <v/>
      </c>
      <c r="R38" s="512" t="str">
        <f t="shared" si="4"/>
        <v/>
      </c>
      <c r="S38" s="512" t="str">
        <f t="shared" si="5"/>
        <v/>
      </c>
      <c r="T38" s="512" t="str">
        <f t="shared" si="6"/>
        <v/>
      </c>
      <c r="U38" s="512" t="str">
        <f t="shared" si="7"/>
        <v/>
      </c>
      <c r="V38" s="512" t="str">
        <f t="shared" si="8"/>
        <v/>
      </c>
      <c r="W38" s="481">
        <f t="shared" si="13"/>
        <v>0</v>
      </c>
      <c r="X38" s="464"/>
      <c r="Y38" s="513" t="str">
        <f>IF(AND(Y$29&gt;$D38,Y$29&lt;=$D38+3),SUMIF($E$53:$E$5052,$E$38,$AT$53:$AT$5052),"")</f>
        <v/>
      </c>
      <c r="Z38" s="513" t="str">
        <f>IF(AND(Z$29&gt;$D38,Z$29&lt;=$D38+3),SUMIF($E$53:$E$5052,$E$38,$AU$53:$AU$5052),"")</f>
        <v/>
      </c>
      <c r="AA38" s="513" t="str">
        <f>IF(AND(AA$29&gt;$D38,AA$29&lt;=$D38+3),SUMIF($E$53:$E$5052,$E$38,$AV$53:$AV$5052),"")</f>
        <v/>
      </c>
      <c r="AB38" s="513" t="str">
        <f>IF(AND(AB$29&gt;$D38,AB$29&lt;=$D38+3),SUMIF($E$53:$E$5052,$E$38,$AW$53:$AW$5052),"")</f>
        <v/>
      </c>
      <c r="AC38" s="513" t="str">
        <f>IF(AND(AC$29&gt;$D38,AC$29&lt;=$D38+3),SUMIF($E$53:$E$5052,$E$38,$AX$53:$AX$5052),"")</f>
        <v/>
      </c>
      <c r="AD38" s="513" t="str">
        <f>IF(AND(AD$29&gt;$D38,AD$29&lt;=$D38+3),SUMIF($E$53:$E$5052,$E$38,$AY$53:$AY$5052),"")</f>
        <v/>
      </c>
      <c r="AE38" s="513" t="str">
        <f>IF(AND(AE$29&gt;$D38,AE$29&lt;=$D38+3),SUMIF($E$53:$E$5052,$E$38,$AZ$53:$AZ$5052),"")</f>
        <v/>
      </c>
      <c r="AF38" s="513" t="str">
        <f>IF(AND(AF$29&gt;$D38,AF$29&lt;=$D38+3),SUMIF($E$53:$E$5052,$E$38,$BA$53:$BA$5052),"")</f>
        <v/>
      </c>
      <c r="AG38" s="481">
        <f t="shared" si="15"/>
        <v>0</v>
      </c>
      <c r="AH38" s="464"/>
      <c r="AI38" s="482" t="str">
        <f t="shared" si="21"/>
        <v>-</v>
      </c>
      <c r="AJ38" s="482" t="str">
        <f t="shared" si="14"/>
        <v>-</v>
      </c>
      <c r="AK38" s="463"/>
      <c r="AL38" s="483"/>
      <c r="AM38" s="483"/>
      <c r="AN38" s="461"/>
      <c r="AO38" s="483"/>
      <c r="AP38" s="462"/>
      <c r="AQ38" s="437">
        <f t="shared" si="20"/>
        <v>0</v>
      </c>
      <c r="AR38" s="484" t="str">
        <f t="shared" si="17"/>
        <v>-</v>
      </c>
      <c r="AS38" s="461"/>
      <c r="AT38" s="463"/>
      <c r="AU38" s="463"/>
      <c r="AV38" s="463"/>
      <c r="AW38" s="463"/>
      <c r="AX38" s="463"/>
      <c r="AY38" s="463"/>
    </row>
    <row r="39" spans="1:51" s="271" customFormat="1" ht="14.25">
      <c r="B39" s="460">
        <v>13</v>
      </c>
      <c r="C39" s="461"/>
      <c r="D39" s="461"/>
      <c r="E39" s="462"/>
      <c r="F39" s="462"/>
      <c r="G39" s="462"/>
      <c r="H39" s="462"/>
      <c r="I39" s="463"/>
      <c r="J39" s="513">
        <f t="shared" si="11"/>
        <v>0</v>
      </c>
      <c r="K39" s="513">
        <f t="shared" si="0"/>
        <v>0</v>
      </c>
      <c r="L39" s="463"/>
      <c r="M39" s="353"/>
      <c r="N39" s="512" t="str">
        <f t="shared" si="12"/>
        <v/>
      </c>
      <c r="O39" s="512" t="str">
        <f t="shared" si="1"/>
        <v/>
      </c>
      <c r="P39" s="512" t="str">
        <f t="shared" si="2"/>
        <v/>
      </c>
      <c r="Q39" s="512" t="str">
        <f t="shared" si="3"/>
        <v/>
      </c>
      <c r="R39" s="512" t="str">
        <f t="shared" si="4"/>
        <v/>
      </c>
      <c r="S39" s="512" t="str">
        <f t="shared" si="5"/>
        <v/>
      </c>
      <c r="T39" s="512" t="str">
        <f t="shared" si="6"/>
        <v/>
      </c>
      <c r="U39" s="512" t="str">
        <f t="shared" si="7"/>
        <v/>
      </c>
      <c r="V39" s="512" t="str">
        <f t="shared" si="8"/>
        <v/>
      </c>
      <c r="W39" s="481">
        <f t="shared" si="13"/>
        <v>0</v>
      </c>
      <c r="X39" s="464"/>
      <c r="Y39" s="513" t="str">
        <f>IF(AND(Y$29&gt;$D39,Y$29&lt;=$D39+3),SUMIF($E$53:$E$5052,$E$39,$AT$53:$AT$5052),"")</f>
        <v/>
      </c>
      <c r="Z39" s="513" t="str">
        <f>IF(AND(Z$29&gt;$D39,Z$29&lt;=$D39+3),SUMIF($E$53:$E$5052,$E$39,$AU$53:$AU$5052),"")</f>
        <v/>
      </c>
      <c r="AA39" s="513" t="str">
        <f>IF(AND(AA$29&gt;$D39,AA$29&lt;=$D39+3),SUMIF($E$53:$E$5052,$E$39,$AV$53:$AV$5052),"")</f>
        <v/>
      </c>
      <c r="AB39" s="513" t="str">
        <f>IF(AND(AB$29&gt;$D39,AB$29&lt;=$D39+3),SUMIF($E$53:$E$5052,$E$39,$AW$53:$AW$5052),"")</f>
        <v/>
      </c>
      <c r="AC39" s="513" t="str">
        <f>IF(AND(AC$29&gt;$D39,AC$29&lt;=$D39+3),SUMIF($E$53:$E$5052,$E$39,$AX$53:$AX$5052),"")</f>
        <v/>
      </c>
      <c r="AD39" s="513" t="str">
        <f>IF(AND(AD$29&gt;$D39,AD$29&lt;=$D39+3),SUMIF($E$53:$E$5052,$E$39,$AY$53:$AY$5052),"")</f>
        <v/>
      </c>
      <c r="AE39" s="513" t="str">
        <f>IF(AND(AE$29&gt;$D39,AE$29&lt;=$D39+3),SUMIF($E$53:$E$5052,$E$39,$AZ$53:$AZ$5052),"")</f>
        <v/>
      </c>
      <c r="AF39" s="513" t="str">
        <f>IF(AND(AF$29&gt;$D39,AF$29&lt;=$D39+3),SUMIF($E$53:$E$5052,$E$39,$BA$53:$BA$5052),"")</f>
        <v/>
      </c>
      <c r="AG39" s="481">
        <f t="shared" si="15"/>
        <v>0</v>
      </c>
      <c r="AH39" s="464"/>
      <c r="AI39" s="482" t="str">
        <f t="shared" si="21"/>
        <v>-</v>
      </c>
      <c r="AJ39" s="482" t="str">
        <f t="shared" si="14"/>
        <v>-</v>
      </c>
      <c r="AK39" s="463"/>
      <c r="AL39" s="483"/>
      <c r="AM39" s="483"/>
      <c r="AN39" s="483"/>
      <c r="AO39" s="461"/>
      <c r="AP39" s="462"/>
      <c r="AQ39" s="437">
        <f t="shared" si="20"/>
        <v>0</v>
      </c>
      <c r="AR39" s="484" t="str">
        <f t="shared" si="17"/>
        <v>-</v>
      </c>
      <c r="AS39" s="461"/>
      <c r="AT39" s="463"/>
      <c r="AU39" s="463"/>
      <c r="AV39" s="463"/>
      <c r="AW39" s="463"/>
      <c r="AX39" s="463"/>
      <c r="AY39" s="463"/>
    </row>
    <row r="40" spans="1:51" s="463" customFormat="1" ht="14.25">
      <c r="A40" s="271"/>
      <c r="B40" s="460">
        <v>14</v>
      </c>
      <c r="C40" s="461"/>
      <c r="D40" s="461"/>
      <c r="E40" s="462"/>
      <c r="F40" s="462"/>
      <c r="G40" s="462"/>
      <c r="H40" s="462"/>
      <c r="J40" s="513">
        <f t="shared" si="11"/>
        <v>0</v>
      </c>
      <c r="K40" s="513">
        <f t="shared" si="0"/>
        <v>0</v>
      </c>
      <c r="M40" s="353"/>
      <c r="N40" s="512" t="str">
        <f t="shared" si="12"/>
        <v/>
      </c>
      <c r="O40" s="512" t="str">
        <f t="shared" si="1"/>
        <v/>
      </c>
      <c r="P40" s="512" t="str">
        <f t="shared" si="2"/>
        <v/>
      </c>
      <c r="Q40" s="512" t="str">
        <f t="shared" si="3"/>
        <v/>
      </c>
      <c r="R40" s="512" t="str">
        <f t="shared" si="4"/>
        <v/>
      </c>
      <c r="S40" s="512" t="str">
        <f t="shared" si="5"/>
        <v/>
      </c>
      <c r="T40" s="512" t="str">
        <f t="shared" si="6"/>
        <v/>
      </c>
      <c r="U40" s="512" t="str">
        <f t="shared" si="7"/>
        <v/>
      </c>
      <c r="V40" s="512" t="str">
        <f t="shared" si="8"/>
        <v/>
      </c>
      <c r="W40" s="481">
        <f t="shared" si="13"/>
        <v>0</v>
      </c>
      <c r="X40" s="464"/>
      <c r="Y40" s="513" t="str">
        <f>IF(AND(Y$29&gt;$D40,Y$29&lt;=$D40+3),SUMIF($E$53:$E$5052,$E$40,$AT$53:$AT$5052),"")</f>
        <v/>
      </c>
      <c r="Z40" s="513" t="str">
        <f>IF(AND(Z$29&gt;$D40,Z$29&lt;=$D40+3),SUMIF($E$53:$E$5052,$E$40,$AU$53:$AU$5052),"")</f>
        <v/>
      </c>
      <c r="AA40" s="513" t="str">
        <f>IF(AND(AA$29&gt;$D40,AA$29&lt;=$D40+3),SUMIF($E$53:$E$5052,$E$40,$AV$53:$AV$5052),"")</f>
        <v/>
      </c>
      <c r="AB40" s="513" t="str">
        <f>IF(AND(AB$29&gt;$D40,AB$29&lt;=$D40+3),SUMIF($E$53:$E$5052,$E$40,$AW$53:$AW$5052),"")</f>
        <v/>
      </c>
      <c r="AC40" s="513" t="str">
        <f>IF(AND(AC$29&gt;$D40,AC$29&lt;=$D40+3),SUMIF($E$53:$E$5052,$E$40,$AX$53:$AX$5052),"")</f>
        <v/>
      </c>
      <c r="AD40" s="513" t="str">
        <f>IF(AND(AD$29&gt;$D40,AD$29&lt;=$D40+3),SUMIF($E$53:$E$5052,$E$40,$AY$53:$AY$5052),"")</f>
        <v/>
      </c>
      <c r="AE40" s="513" t="str">
        <f>IF(AND(AE$29&gt;$D40,AE$29&lt;=$D40+3),SUMIF($E$53:$E$5052,$E$40,$AZ$53:$AZ$5052),"")</f>
        <v/>
      </c>
      <c r="AF40" s="513" t="str">
        <f>IF(AND(AF$29&gt;$D40,AF$29&lt;=$D40+3),SUMIF($E$53:$E$5052,$E$40,$BA$53:$BA$5052),"")</f>
        <v/>
      </c>
      <c r="AG40" s="481">
        <f t="shared" si="15"/>
        <v>0</v>
      </c>
      <c r="AH40" s="464"/>
      <c r="AI40" s="482" t="str">
        <f t="shared" si="21"/>
        <v>-</v>
      </c>
      <c r="AJ40" s="482" t="str">
        <f t="shared" si="14"/>
        <v>-</v>
      </c>
      <c r="AL40" s="483"/>
      <c r="AM40" s="483"/>
      <c r="AN40" s="483"/>
      <c r="AO40" s="461"/>
      <c r="AP40" s="462"/>
      <c r="AQ40" s="437">
        <f t="shared" si="20"/>
        <v>0</v>
      </c>
      <c r="AR40" s="484" t="str">
        <f t="shared" si="17"/>
        <v>-</v>
      </c>
      <c r="AS40" s="461"/>
    </row>
    <row r="41" spans="1:51" s="463" customFormat="1" ht="14.25">
      <c r="A41" s="271"/>
      <c r="B41" s="460">
        <v>15</v>
      </c>
      <c r="C41" s="461"/>
      <c r="D41" s="461"/>
      <c r="E41" s="462"/>
      <c r="F41" s="462"/>
      <c r="G41" s="462"/>
      <c r="H41" s="462"/>
      <c r="J41" s="513">
        <f t="shared" si="11"/>
        <v>0</v>
      </c>
      <c r="K41" s="513">
        <f t="shared" si="0"/>
        <v>0</v>
      </c>
      <c r="M41" s="353"/>
      <c r="N41" s="512" t="str">
        <f t="shared" si="12"/>
        <v/>
      </c>
      <c r="O41" s="512" t="str">
        <f>IF(AND(O$29&gt;=$C41,O$29&lt;$C41+3),SUMIF($E$53:$E$5052,$E$30,$AJ$53:$AJ$5052),"")</f>
        <v/>
      </c>
      <c r="P41" s="512" t="str">
        <f t="shared" si="2"/>
        <v/>
      </c>
      <c r="Q41" s="512" t="str">
        <f t="shared" si="3"/>
        <v/>
      </c>
      <c r="R41" s="512" t="str">
        <f t="shared" si="4"/>
        <v/>
      </c>
      <c r="S41" s="512" t="str">
        <f t="shared" si="5"/>
        <v/>
      </c>
      <c r="T41" s="512" t="str">
        <f t="shared" si="6"/>
        <v/>
      </c>
      <c r="U41" s="512" t="str">
        <f t="shared" si="7"/>
        <v/>
      </c>
      <c r="V41" s="512" t="str">
        <f t="shared" si="8"/>
        <v/>
      </c>
      <c r="W41" s="481">
        <f t="shared" si="13"/>
        <v>0</v>
      </c>
      <c r="X41" s="464"/>
      <c r="Y41" s="513" t="str">
        <f>IF(AND(Y$29&gt;$D41,Y$29&lt;=$D41+3),SUMIF($E$53:$E$5052,$E$41,$AT$53:$AT$5052),"")</f>
        <v/>
      </c>
      <c r="Z41" s="513" t="str">
        <f>IF(AND(Z$29&gt;$D41,Z$29&lt;=$D41+3),SUMIF($E$53:$E$5052,$E$41,$AU$53:$AU$5052),"")</f>
        <v/>
      </c>
      <c r="AA41" s="513" t="str">
        <f>IF(AND(AA$29&gt;$D41,AA$29&lt;=$D41+3),SUMIF($E$53:$E$5052,$E$41,$AV$53:$AV$5052),"")</f>
        <v/>
      </c>
      <c r="AB41" s="513" t="str">
        <f>IF(AND(AB$29&gt;$D41,AB$29&lt;=$D41+3),SUMIF($E$53:$E$5052,$E$41,$AW$53:$AW$5052),"")</f>
        <v/>
      </c>
      <c r="AC41" s="513" t="str">
        <f>IF(AND(AC$29&gt;$D41,AC$29&lt;=$D41+3),SUMIF($E$53:$E$5052,$E$41,$AX$53:$AX$5052),"")</f>
        <v/>
      </c>
      <c r="AD41" s="513" t="str">
        <f>IF(AND(AD$29&gt;$D41,AD$29&lt;=$D41+3),SUMIF($E$53:$E$5052,$E$41,$AY$53:$AY$5052),"")</f>
        <v/>
      </c>
      <c r="AE41" s="513" t="str">
        <f>IF(AND(AE$29&gt;$D41,AE$29&lt;=$D41+3),SUMIF($E$53:$E$5052,$E$41,$AZ$53:$AZ$5052),"")</f>
        <v/>
      </c>
      <c r="AF41" s="513" t="str">
        <f>IF(AND(AF$29&gt;$D41,AF$29&lt;=$D41+3),SUMIF($E$53:$E$5052,$E$41,$BA$53:$BA$5052),"")</f>
        <v/>
      </c>
      <c r="AG41" s="481">
        <f t="shared" si="15"/>
        <v>0</v>
      </c>
      <c r="AH41" s="464"/>
      <c r="AI41" s="482" t="str">
        <f t="shared" si="21"/>
        <v>-</v>
      </c>
      <c r="AJ41" s="482" t="str">
        <f t="shared" si="14"/>
        <v>-</v>
      </c>
      <c r="AL41" s="483"/>
      <c r="AM41" s="483"/>
      <c r="AN41" s="483"/>
      <c r="AO41" s="483"/>
      <c r="AP41" s="461"/>
      <c r="AQ41" s="437">
        <f t="shared" si="20"/>
        <v>0</v>
      </c>
      <c r="AR41" s="484" t="str">
        <f t="shared" si="17"/>
        <v>-</v>
      </c>
      <c r="AS41" s="461"/>
    </row>
    <row r="42" spans="1:51" s="463" customFormat="1" ht="14.25">
      <c r="A42" s="271"/>
      <c r="B42" s="460">
        <v>16</v>
      </c>
      <c r="C42" s="461"/>
      <c r="D42" s="461"/>
      <c r="E42" s="462"/>
      <c r="F42" s="462"/>
      <c r="G42" s="462"/>
      <c r="H42" s="462"/>
      <c r="J42" s="513">
        <f t="shared" si="11"/>
        <v>0</v>
      </c>
      <c r="K42" s="513">
        <f t="shared" si="0"/>
        <v>0</v>
      </c>
      <c r="M42" s="353"/>
      <c r="N42" s="512" t="str">
        <f t="shared" si="12"/>
        <v/>
      </c>
      <c r="O42" s="512" t="str">
        <f t="shared" si="1"/>
        <v/>
      </c>
      <c r="P42" s="512" t="str">
        <f t="shared" si="2"/>
        <v/>
      </c>
      <c r="Q42" s="512" t="str">
        <f t="shared" si="3"/>
        <v/>
      </c>
      <c r="R42" s="512" t="str">
        <f t="shared" si="4"/>
        <v/>
      </c>
      <c r="S42" s="512" t="str">
        <f t="shared" si="5"/>
        <v/>
      </c>
      <c r="T42" s="512" t="str">
        <f t="shared" si="6"/>
        <v/>
      </c>
      <c r="U42" s="512" t="str">
        <f t="shared" si="7"/>
        <v/>
      </c>
      <c r="V42" s="512" t="str">
        <f t="shared" si="8"/>
        <v/>
      </c>
      <c r="W42" s="481">
        <f t="shared" si="13"/>
        <v>0</v>
      </c>
      <c r="X42" s="464"/>
      <c r="Y42" s="513" t="str">
        <f>IF(AND(Y$29&gt;$D42,Y$29&lt;=$D42+3),SUMIF($E$53:$E$5052,$E$42,$AT$53:$AT$5052),"")</f>
        <v/>
      </c>
      <c r="Z42" s="513" t="str">
        <f>IF(AND(Z$29&gt;$D42,Z$29&lt;=$D42+3),SUMIF($E$53:$E$5052,$E$42,$AU$53:$AU$5052),"")</f>
        <v/>
      </c>
      <c r="AA42" s="513" t="str">
        <f>IF(AND(AA$29&gt;$D42,AA$29&lt;=$D42+3),SUMIF($E$53:$E$5052,$E$42,$AV$53:$AV$5052),"")</f>
        <v/>
      </c>
      <c r="AB42" s="513" t="str">
        <f>IF(AND(AB$29&gt;$D42,AB$29&lt;=$D42+3),SUMIF($E$53:$E$5052,$E$42,$AW$53:$AW$5052),"")</f>
        <v/>
      </c>
      <c r="AC42" s="513" t="str">
        <f>IF(AND(AC$29&gt;$D42,AC$29&lt;=$D42+3),SUMIF($E$53:$E$5052,$E$42,$AX$53:$AX$5052),"")</f>
        <v/>
      </c>
      <c r="AD42" s="513" t="str">
        <f>IF(AND(AD$29&gt;$D42,AD$29&lt;=$D42+3),SUMIF($E$53:$E$5052,$E$42,$AY$53:$AY$5052),"")</f>
        <v/>
      </c>
      <c r="AE42" s="513" t="str">
        <f>IF(AND(AE$29&gt;$D42,AE$29&lt;=$D42+3),SUMIF($E$53:$E$5052,$E$42,$AZ$53:$AZ$5052),"")</f>
        <v/>
      </c>
      <c r="AF42" s="513" t="str">
        <f>IF(AND(AF$29&gt;$D42,AF$29&lt;=$D42+3),SUMIF($E$53:$E$5052,$E$42,$BA$53:$BA$5052),"")</f>
        <v/>
      </c>
      <c r="AG42" s="481">
        <f t="shared" si="15"/>
        <v>0</v>
      </c>
      <c r="AH42" s="464"/>
      <c r="AI42" s="482" t="str">
        <f t="shared" si="21"/>
        <v>-</v>
      </c>
      <c r="AJ42" s="482" t="str">
        <f t="shared" si="14"/>
        <v>-</v>
      </c>
      <c r="AL42" s="483"/>
      <c r="AM42" s="483"/>
      <c r="AN42" s="483"/>
      <c r="AO42" s="483"/>
      <c r="AP42" s="462"/>
      <c r="AQ42" s="437">
        <f t="shared" si="20"/>
        <v>0</v>
      </c>
      <c r="AR42" s="484" t="str">
        <f t="shared" si="17"/>
        <v>-</v>
      </c>
      <c r="AS42" s="461"/>
    </row>
    <row r="43" spans="1:51" s="463" customFormat="1" ht="14.25">
      <c r="A43" s="271"/>
      <c r="B43" s="460">
        <v>17</v>
      </c>
      <c r="C43" s="461"/>
      <c r="D43" s="461"/>
      <c r="E43" s="462"/>
      <c r="F43" s="462"/>
      <c r="G43" s="462"/>
      <c r="H43" s="462"/>
      <c r="J43" s="513">
        <f t="shared" si="11"/>
        <v>0</v>
      </c>
      <c r="K43" s="513">
        <f t="shared" si="0"/>
        <v>0</v>
      </c>
      <c r="M43" s="353"/>
      <c r="N43" s="512" t="str">
        <f t="shared" si="12"/>
        <v/>
      </c>
      <c r="O43" s="512" t="str">
        <f t="shared" si="1"/>
        <v/>
      </c>
      <c r="P43" s="512" t="str">
        <f t="shared" si="2"/>
        <v/>
      </c>
      <c r="Q43" s="512" t="str">
        <f t="shared" si="3"/>
        <v/>
      </c>
      <c r="R43" s="512" t="str">
        <f t="shared" si="4"/>
        <v/>
      </c>
      <c r="S43" s="512" t="str">
        <f t="shared" si="5"/>
        <v/>
      </c>
      <c r="T43" s="512" t="str">
        <f t="shared" si="6"/>
        <v/>
      </c>
      <c r="U43" s="512" t="str">
        <f t="shared" si="7"/>
        <v/>
      </c>
      <c r="V43" s="512" t="str">
        <f t="shared" si="8"/>
        <v/>
      </c>
      <c r="W43" s="481">
        <f t="shared" si="13"/>
        <v>0</v>
      </c>
      <c r="X43" s="464"/>
      <c r="Y43" s="513" t="str">
        <f>IF(AND(Y$29&gt;$D43,Y$29&lt;=$D43+3),SUMIF($E$53:$E$5052,$E$43,$AT$53:$AT$5052),"")</f>
        <v/>
      </c>
      <c r="Z43" s="513" t="str">
        <f>IF(AND(Z$29&gt;$D43,Z$29&lt;=$D43+3),SUMIF($E$53:$E$5052,$E$43,$AU$53:$AU$5052),"")</f>
        <v/>
      </c>
      <c r="AA43" s="513" t="str">
        <f>IF(AND(AA$29&gt;$D43,AA$29&lt;=$D43+3),SUMIF($E$53:$E$5052,$E$43,$AV$53:$AV$5052),"")</f>
        <v/>
      </c>
      <c r="AB43" s="513" t="str">
        <f>IF(AND(AB$29&gt;$D43,AB$29&lt;=$D43+3),SUMIF($E$53:$E$5052,$E$43,$AW$53:$AW$5052),"")</f>
        <v/>
      </c>
      <c r="AC43" s="513" t="str">
        <f>IF(AND(AC$29&gt;$D43,AC$29&lt;=$D43+3),SUMIF($E$53:$E$5052,$E$43,$AX$53:$AX$5052),"")</f>
        <v/>
      </c>
      <c r="AD43" s="513" t="str">
        <f>IF(AND(AD$29&gt;$D43,AD$29&lt;=$D43+3),SUMIF($E$53:$E$5052,$E$43,$AY$53:$AY$5052),"")</f>
        <v/>
      </c>
      <c r="AE43" s="513" t="str">
        <f>IF(AND(AE$29&gt;$D43,AE$29&lt;=$D43+3),SUMIF($E$53:$E$5052,$E$43,$AZ$53:$AZ$5052),"")</f>
        <v/>
      </c>
      <c r="AF43" s="513" t="str">
        <f>IF(AND(AF$29&gt;$D43,AF$29&lt;=$D43+3),SUMIF($E$53:$E$5052,$E$43,$BA$53:$BA$5052),"")</f>
        <v/>
      </c>
      <c r="AG43" s="481">
        <f t="shared" si="15"/>
        <v>0</v>
      </c>
      <c r="AH43" s="464"/>
      <c r="AI43" s="482" t="str">
        <f t="shared" si="21"/>
        <v>-</v>
      </c>
      <c r="AJ43" s="482" t="str">
        <f t="shared" si="14"/>
        <v>-</v>
      </c>
      <c r="AL43" s="483"/>
      <c r="AM43" s="483"/>
      <c r="AN43" s="483"/>
      <c r="AO43" s="483"/>
      <c r="AP43" s="462"/>
      <c r="AQ43" s="437">
        <f t="shared" si="20"/>
        <v>0</v>
      </c>
      <c r="AR43" s="484" t="str">
        <f t="shared" si="17"/>
        <v>-</v>
      </c>
      <c r="AS43" s="461"/>
    </row>
    <row r="44" spans="1:51" s="463" customFormat="1" ht="14.25">
      <c r="A44" s="271"/>
      <c r="B44" s="460">
        <v>18</v>
      </c>
      <c r="C44" s="461"/>
      <c r="D44" s="461"/>
      <c r="E44" s="462"/>
      <c r="F44" s="462"/>
      <c r="G44" s="462"/>
      <c r="H44" s="462"/>
      <c r="J44" s="513">
        <f t="shared" si="11"/>
        <v>0</v>
      </c>
      <c r="K44" s="513">
        <f t="shared" si="0"/>
        <v>0</v>
      </c>
      <c r="M44" s="353"/>
      <c r="N44" s="512" t="str">
        <f t="shared" si="12"/>
        <v/>
      </c>
      <c r="O44" s="512" t="str">
        <f t="shared" si="1"/>
        <v/>
      </c>
      <c r="P44" s="512" t="str">
        <f t="shared" si="2"/>
        <v/>
      </c>
      <c r="Q44" s="512" t="str">
        <f t="shared" si="3"/>
        <v/>
      </c>
      <c r="R44" s="512" t="str">
        <f t="shared" si="4"/>
        <v/>
      </c>
      <c r="S44" s="512" t="str">
        <f t="shared" si="5"/>
        <v/>
      </c>
      <c r="T44" s="512" t="str">
        <f t="shared" si="6"/>
        <v/>
      </c>
      <c r="U44" s="512" t="str">
        <f t="shared" si="7"/>
        <v/>
      </c>
      <c r="V44" s="512" t="str">
        <f t="shared" si="8"/>
        <v/>
      </c>
      <c r="W44" s="481">
        <f t="shared" si="13"/>
        <v>0</v>
      </c>
      <c r="X44" s="464"/>
      <c r="Y44" s="513" t="str">
        <f>IF(AND(Y$29&gt;$D44,Y$29&lt;=$D44+3),SUMIF($E$53:$E$5052,$E$44,$AT$53:$AT$5052),"")</f>
        <v/>
      </c>
      <c r="Z44" s="513" t="str">
        <f>IF(AND(Z$29&gt;$D44,Z$29&lt;=$D44+3),SUMIF($E$53:$E$5052,$E$44,$AU$53:$AU$5052),"")</f>
        <v/>
      </c>
      <c r="AA44" s="513" t="str">
        <f>IF(AND(AA$29&gt;$D44,AA$29&lt;=$D44+3),SUMIF($E$53:$E$5052,$E$44,$AV$53:$AV$5052),"")</f>
        <v/>
      </c>
      <c r="AB44" s="513" t="str">
        <f>IF(AND(AB$29&gt;$D44,AB$29&lt;=$D44+3),SUMIF($E$53:$E$5052,$E$44,$AW$53:$AW$5052),"")</f>
        <v/>
      </c>
      <c r="AC44" s="513" t="str">
        <f>IF(AND(AC$29&gt;$D44,AC$29&lt;=$D44+3),SUMIF($E$53:$E$5052,$E$44,$AX$53:$AX$5052),"")</f>
        <v/>
      </c>
      <c r="AD44" s="513" t="str">
        <f>IF(AND(AD$29&gt;$D44,AD$29&lt;=$D44+3),SUMIF($E$53:$E$5052,$E$44,$AY$53:$AY$5052),"")</f>
        <v/>
      </c>
      <c r="AE44" s="513" t="str">
        <f>IF(AND(AE$29&gt;$D44,AE$29&lt;=$D44+3),SUMIF($E$53:$E$5052,$E$44,$AZ$53:$AZ$5052),"")</f>
        <v/>
      </c>
      <c r="AF44" s="513" t="str">
        <f>IF(AND(AF$29&gt;$D44,AF$29&lt;=$D44+3),SUMIF($E$53:$E$5052,$E$44,$BA$53:$BA$5052),"")</f>
        <v/>
      </c>
      <c r="AG44" s="481">
        <f t="shared" si="15"/>
        <v>0</v>
      </c>
      <c r="AH44" s="464"/>
      <c r="AI44" s="482" t="str">
        <f t="shared" si="21"/>
        <v>-</v>
      </c>
      <c r="AJ44" s="482" t="str">
        <f t="shared" si="14"/>
        <v>-</v>
      </c>
      <c r="AL44" s="483"/>
      <c r="AM44" s="483"/>
      <c r="AN44" s="483"/>
      <c r="AO44" s="483"/>
      <c r="AP44" s="462"/>
      <c r="AQ44" s="437">
        <f t="shared" si="20"/>
        <v>0</v>
      </c>
      <c r="AR44" s="484" t="str">
        <f t="shared" si="17"/>
        <v>-</v>
      </c>
      <c r="AS44" s="461"/>
    </row>
    <row r="45" spans="1:51" s="463" customFormat="1" ht="14.25">
      <c r="A45" s="271"/>
      <c r="B45" s="460">
        <v>19</v>
      </c>
      <c r="C45" s="461"/>
      <c r="D45" s="461"/>
      <c r="E45" s="462"/>
      <c r="F45" s="462"/>
      <c r="G45" s="462"/>
      <c r="H45" s="462"/>
      <c r="J45" s="513">
        <f t="shared" si="11"/>
        <v>0</v>
      </c>
      <c r="K45" s="513">
        <f t="shared" si="0"/>
        <v>0</v>
      </c>
      <c r="M45" s="353"/>
      <c r="N45" s="512" t="str">
        <f t="shared" si="12"/>
        <v/>
      </c>
      <c r="O45" s="512" t="str">
        <f t="shared" si="1"/>
        <v/>
      </c>
      <c r="P45" s="512" t="str">
        <f t="shared" si="2"/>
        <v/>
      </c>
      <c r="Q45" s="512" t="str">
        <f t="shared" si="3"/>
        <v/>
      </c>
      <c r="R45" s="512" t="str">
        <f t="shared" si="4"/>
        <v/>
      </c>
      <c r="S45" s="512" t="str">
        <f t="shared" si="5"/>
        <v/>
      </c>
      <c r="T45" s="512" t="str">
        <f t="shared" si="6"/>
        <v/>
      </c>
      <c r="U45" s="512" t="str">
        <f t="shared" si="7"/>
        <v/>
      </c>
      <c r="V45" s="512" t="str">
        <f t="shared" si="8"/>
        <v/>
      </c>
      <c r="W45" s="481">
        <f t="shared" si="13"/>
        <v>0</v>
      </c>
      <c r="X45" s="464"/>
      <c r="Y45" s="513" t="str">
        <f>IF(AND(Y$29&gt;$D45,Y$29&lt;=$D45+3),SUMIF($E$53:$E$5052,$E$45,$AT$53:$AT$5052),"")</f>
        <v/>
      </c>
      <c r="Z45" s="513" t="str">
        <f>IF(AND(Z$29&gt;$D45,Z$29&lt;=$D45+3),SUMIF($E$53:$E$5052,$E$45,$AU$53:$AU$5052),"")</f>
        <v/>
      </c>
      <c r="AA45" s="513" t="str">
        <f>IF(AND(AA$29&gt;$D45,AA$29&lt;=$D45+3),SUMIF($E$53:$E$5052,$E$45,$AV$53:$AV$5052),"")</f>
        <v/>
      </c>
      <c r="AB45" s="513" t="str">
        <f>IF(AND(AB$29&gt;$D45,AB$29&lt;=$D45+3),SUMIF($E$53:$E$5052,$E$45,$AW$53:$AW$5052),"")</f>
        <v/>
      </c>
      <c r="AC45" s="513" t="str">
        <f>IF(AND(AC$29&gt;$D45,AC$29&lt;=$D45+3),SUMIF($E$53:$E$5052,$E$45,$AX$53:$AX$5052),"")</f>
        <v/>
      </c>
      <c r="AD45" s="513" t="str">
        <f>IF(AND(AD$29&gt;$D45,AD$29&lt;=$D45+3),SUMIF($E$53:$E$5052,$E$45,$AY$53:$AY$5052),"")</f>
        <v/>
      </c>
      <c r="AE45" s="513" t="str">
        <f>IF(AND(AE$29&gt;$D45,AE$29&lt;=$D45+3),SUMIF($E$53:$E$5052,$E$45,$AZ$53:$AZ$5052),"")</f>
        <v/>
      </c>
      <c r="AF45" s="513" t="str">
        <f>IF(AND(AF$29&gt;$D45,AF$29&lt;=$D45+3),SUMIF($E$53:$E$5052,$E$45,$BA$53:$BA$5052),"")</f>
        <v/>
      </c>
      <c r="AG45" s="481">
        <f t="shared" si="15"/>
        <v>0</v>
      </c>
      <c r="AH45" s="464"/>
      <c r="AI45" s="482" t="str">
        <f t="shared" si="21"/>
        <v>-</v>
      </c>
      <c r="AJ45" s="482" t="str">
        <f t="shared" si="14"/>
        <v>-</v>
      </c>
      <c r="AL45" s="483"/>
      <c r="AM45" s="483"/>
      <c r="AN45" s="483"/>
      <c r="AO45" s="483"/>
      <c r="AP45" s="462"/>
      <c r="AQ45" s="437">
        <f t="shared" si="20"/>
        <v>0</v>
      </c>
      <c r="AR45" s="484" t="str">
        <f t="shared" si="17"/>
        <v>-</v>
      </c>
      <c r="AS45" s="461"/>
    </row>
    <row r="46" spans="1:51" s="463" customFormat="1" ht="14.25">
      <c r="A46" s="271"/>
      <c r="B46" s="460">
        <v>20</v>
      </c>
      <c r="C46" s="461"/>
      <c r="D46" s="461"/>
      <c r="E46" s="462"/>
      <c r="F46" s="462"/>
      <c r="G46" s="462"/>
      <c r="H46" s="462"/>
      <c r="J46" s="513">
        <f t="shared" si="11"/>
        <v>0</v>
      </c>
      <c r="K46" s="513">
        <f t="shared" si="0"/>
        <v>0</v>
      </c>
      <c r="M46" s="353"/>
      <c r="N46" s="512" t="str">
        <f t="shared" si="12"/>
        <v/>
      </c>
      <c r="O46" s="512" t="str">
        <f t="shared" si="1"/>
        <v/>
      </c>
      <c r="P46" s="512" t="str">
        <f t="shared" si="2"/>
        <v/>
      </c>
      <c r="Q46" s="512" t="str">
        <f t="shared" si="3"/>
        <v/>
      </c>
      <c r="R46" s="512" t="str">
        <f t="shared" si="4"/>
        <v/>
      </c>
      <c r="S46" s="512" t="str">
        <f t="shared" si="5"/>
        <v/>
      </c>
      <c r="T46" s="512" t="str">
        <f t="shared" si="6"/>
        <v/>
      </c>
      <c r="U46" s="512" t="str">
        <f t="shared" si="7"/>
        <v/>
      </c>
      <c r="V46" s="512" t="str">
        <f t="shared" si="8"/>
        <v/>
      </c>
      <c r="W46" s="481">
        <f t="shared" ref="W46" si="22">SUM(O46:V46)</f>
        <v>0</v>
      </c>
      <c r="X46" s="464"/>
      <c r="Y46" s="513" t="str">
        <f>IF(AND(Y$29&gt;$D46,Y$29&lt;=$D46+3),SUMIF($E$53:$E$5052,$E$46,$AT$53:$AT$5052),"")</f>
        <v/>
      </c>
      <c r="Z46" s="513" t="str">
        <f>IF(AND(Z$29&gt;$D46,Z$29&lt;=$D46+3),SUMIF($E$53:$E$5052,$E$46,$AU$53:$AU$5052),"")</f>
        <v/>
      </c>
      <c r="AA46" s="513" t="str">
        <f>IF(AND(AA$29&gt;$D46,AA$29&lt;=$D46+3),SUMIF($E$53:$E$5052,$E$46,$AV$53:$AV$5052),"")</f>
        <v/>
      </c>
      <c r="AB46" s="513" t="str">
        <f>IF(AND(AB$29&gt;$D46,AB$29&lt;=$D46+3),SUMIF($E$53:$E$5052,$E$46,$AW$53:$AW$5052),"")</f>
        <v/>
      </c>
      <c r="AC46" s="513" t="str">
        <f>IF(AND(AC$29&gt;$D46,AC$29&lt;=$D46+3),SUMIF($E$53:$E$5052,$E$46,$AX$53:$AX$5052),"")</f>
        <v/>
      </c>
      <c r="AD46" s="513" t="str">
        <f>IF(AND(AD$29&gt;$D46,AD$29&lt;=$D46+3),SUMIF($E$53:$E$5052,$E$46,$AY$53:$AY$5052),"")</f>
        <v/>
      </c>
      <c r="AE46" s="513" t="str">
        <f>IF(AND(AE$29&gt;$D46,AE$29&lt;=$D46+3),SUMIF($E$53:$E$5052,$E$46,$AZ$53:$AZ$5052),"")</f>
        <v/>
      </c>
      <c r="AF46" s="513" t="str">
        <f>IF(AND(AF$29&gt;$D46,AF$29&lt;=$D46+3),SUMIF($E$53:$E$5052,$E$46,$BA$53:$BA$5052),"")</f>
        <v/>
      </c>
      <c r="AG46" s="481">
        <f t="shared" si="15"/>
        <v>0</v>
      </c>
      <c r="AH46" s="464"/>
      <c r="AI46" s="482" t="str">
        <f t="shared" si="21"/>
        <v>-</v>
      </c>
      <c r="AJ46" s="482" t="str">
        <f t="shared" si="14"/>
        <v>-</v>
      </c>
      <c r="AL46" s="483"/>
      <c r="AM46" s="483"/>
      <c r="AN46" s="483"/>
      <c r="AO46" s="483"/>
      <c r="AP46" s="462"/>
      <c r="AQ46" s="437">
        <f t="shared" si="20"/>
        <v>0</v>
      </c>
      <c r="AR46" s="484" t="str">
        <f t="shared" si="17"/>
        <v>-</v>
      </c>
      <c r="AS46" s="461"/>
    </row>
    <row r="47" spans="1:51" s="271" customFormat="1" ht="14.25">
      <c r="B47" s="463"/>
      <c r="C47" s="463"/>
      <c r="D47" s="463"/>
      <c r="E47" s="463"/>
      <c r="F47" s="463"/>
      <c r="G47" s="463"/>
      <c r="H47" s="463"/>
      <c r="I47" s="463"/>
      <c r="J47" s="485">
        <f>SUM(J30:J46)</f>
        <v>0</v>
      </c>
      <c r="K47" s="485">
        <f>SUM(K30:K46)</f>
        <v>0</v>
      </c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464"/>
      <c r="Y47" s="463"/>
      <c r="Z47" s="463"/>
      <c r="AA47" s="463"/>
      <c r="AB47" s="463"/>
      <c r="AC47" s="463"/>
      <c r="AD47" s="463"/>
      <c r="AE47" s="463"/>
      <c r="AF47" s="463"/>
      <c r="AG47" s="463"/>
      <c r="AH47" s="464"/>
      <c r="AI47" s="463"/>
      <c r="AJ47" s="463"/>
      <c r="AK47" s="463"/>
      <c r="AL47" s="485">
        <f>SUM(AL30:AL45)</f>
        <v>0</v>
      </c>
      <c r="AM47" s="485">
        <f>SUM(AM30:AM45)</f>
        <v>0</v>
      </c>
      <c r="AN47" s="485">
        <f>SUM(AN30:AN45)</f>
        <v>0</v>
      </c>
      <c r="AO47" s="485">
        <f>SUM(AO30:AO45)</f>
        <v>0</v>
      </c>
      <c r="AP47" s="485">
        <f>SUM(AP30:AP45)</f>
        <v>0</v>
      </c>
      <c r="AQ47" s="437">
        <f>SUM(AL47:AP47)</f>
        <v>0</v>
      </c>
      <c r="AR47" s="484" t="str">
        <f>IF(AQ47=0,"-",AQ47/K47*1000)</f>
        <v>-</v>
      </c>
      <c r="AS47" s="463"/>
      <c r="AT47" s="463"/>
      <c r="AU47" s="463"/>
      <c r="AV47" s="463"/>
      <c r="AW47" s="463"/>
      <c r="AX47" s="463"/>
      <c r="AY47" s="463"/>
    </row>
    <row r="48" spans="1:51" s="271" customFormat="1" ht="14.25">
      <c r="B48" s="463"/>
      <c r="C48" s="463"/>
      <c r="D48" s="463"/>
      <c r="E48" s="463"/>
      <c r="F48" s="463"/>
      <c r="G48" s="463"/>
      <c r="H48" s="463"/>
      <c r="I48" s="463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  <c r="W48" s="463"/>
      <c r="X48" s="464"/>
      <c r="Y48" s="463"/>
      <c r="Z48" s="463"/>
      <c r="AA48" s="463"/>
      <c r="AB48" s="463"/>
      <c r="AC48" s="463"/>
      <c r="AD48" s="463"/>
      <c r="AE48" s="463"/>
      <c r="AF48" s="463"/>
      <c r="AG48" s="463"/>
      <c r="AH48" s="464"/>
      <c r="AI48" s="463"/>
      <c r="AJ48" s="463"/>
      <c r="AK48" s="463"/>
      <c r="AL48" s="463"/>
      <c r="AM48" s="463"/>
      <c r="AN48" s="463"/>
      <c r="AO48" s="463"/>
      <c r="AP48" s="463"/>
      <c r="AQ48" s="463"/>
      <c r="AR48" s="463"/>
      <c r="AS48" s="463"/>
      <c r="AT48" s="463"/>
      <c r="AU48" s="463"/>
      <c r="AV48" s="463"/>
      <c r="AW48" s="463"/>
      <c r="AX48" s="463"/>
      <c r="AY48" s="463"/>
    </row>
    <row r="49" spans="2:53" s="271" customFormat="1" ht="14.25">
      <c r="B49" s="463"/>
      <c r="C49" s="463"/>
      <c r="D49" s="463"/>
      <c r="E49" s="463"/>
      <c r="F49" s="463"/>
      <c r="G49" s="463"/>
      <c r="H49" s="463"/>
      <c r="I49" s="463"/>
      <c r="J49" s="463"/>
      <c r="K49" s="463"/>
      <c r="L49" s="463"/>
      <c r="M49" s="463"/>
      <c r="N49" s="463"/>
      <c r="O49" s="463"/>
      <c r="P49" s="463"/>
      <c r="Q49" s="463"/>
      <c r="R49" s="463"/>
      <c r="S49" s="463"/>
      <c r="T49" s="463"/>
      <c r="U49" s="463"/>
      <c r="V49" s="463"/>
      <c r="W49" s="463"/>
      <c r="X49" s="464"/>
      <c r="Y49" s="463"/>
      <c r="Z49" s="463"/>
      <c r="AA49" s="463"/>
      <c r="AB49" s="463"/>
      <c r="AC49" s="463"/>
      <c r="AD49" s="463"/>
      <c r="AE49" s="463"/>
      <c r="AF49" s="463"/>
      <c r="AG49" s="463"/>
      <c r="AH49" s="464"/>
      <c r="AI49" s="463"/>
      <c r="AJ49" s="463"/>
      <c r="AK49" s="463"/>
      <c r="AL49" s="463"/>
      <c r="AM49" s="463"/>
      <c r="AN49" s="463"/>
      <c r="AO49" s="463"/>
      <c r="AP49" s="463"/>
      <c r="AQ49" s="463"/>
      <c r="AR49" s="463"/>
      <c r="AS49" s="463"/>
      <c r="AT49" s="463"/>
      <c r="AU49" s="463"/>
      <c r="AV49" s="463"/>
      <c r="AW49" s="463"/>
      <c r="AX49" s="124"/>
      <c r="AY49" s="463"/>
    </row>
    <row r="50" spans="2:53" s="271" customFormat="1" ht="14.25">
      <c r="B50" s="463"/>
      <c r="C50" s="463"/>
      <c r="D50" s="463"/>
      <c r="E50" s="463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3"/>
      <c r="S50" s="463"/>
      <c r="T50" s="463"/>
      <c r="U50" s="463"/>
      <c r="V50" s="463"/>
      <c r="W50" s="463"/>
      <c r="X50" s="464"/>
      <c r="Y50" s="463"/>
      <c r="Z50" s="463"/>
      <c r="AA50" s="463"/>
      <c r="AB50" s="463"/>
      <c r="AC50" s="463"/>
      <c r="AD50" s="463"/>
      <c r="AE50" s="463"/>
      <c r="AF50" s="463"/>
      <c r="AG50" s="463"/>
      <c r="AH50" s="464"/>
      <c r="AI50" s="463"/>
      <c r="AJ50" s="463"/>
      <c r="AK50" s="463"/>
      <c r="AL50" s="463"/>
      <c r="AM50" s="463"/>
      <c r="AN50" s="463"/>
      <c r="AO50" s="463"/>
      <c r="AP50" s="463"/>
      <c r="AQ50" s="463"/>
      <c r="AR50" s="463"/>
      <c r="AS50" s="463"/>
      <c r="AT50" s="463"/>
      <c r="AU50" s="463"/>
      <c r="AV50" s="463"/>
      <c r="AW50" s="463"/>
      <c r="AX50" s="124"/>
      <c r="AY50" s="124"/>
    </row>
    <row r="51" spans="2:53" s="271" customFormat="1" ht="14.25">
      <c r="B51" s="463"/>
      <c r="C51" s="463"/>
      <c r="D51" s="463"/>
      <c r="E51" s="550" t="s">
        <v>583</v>
      </c>
      <c r="F51" s="550"/>
      <c r="G51" s="550"/>
      <c r="H51" s="550"/>
      <c r="I51" s="550"/>
      <c r="J51" s="550"/>
      <c r="K51" s="550"/>
      <c r="L51" s="550"/>
      <c r="M51" s="463"/>
      <c r="N51" s="551" t="s">
        <v>553</v>
      </c>
      <c r="O51" s="552"/>
      <c r="P51" s="552"/>
      <c r="Q51" s="552"/>
      <c r="R51" s="552"/>
      <c r="S51" s="552"/>
      <c r="T51" s="552"/>
      <c r="U51" s="552"/>
      <c r="V51" s="553"/>
      <c r="W51" s="463"/>
      <c r="X51" s="464"/>
      <c r="Y51" s="551" t="s">
        <v>554</v>
      </c>
      <c r="Z51" s="552"/>
      <c r="AA51" s="552"/>
      <c r="AB51" s="552"/>
      <c r="AC51" s="552"/>
      <c r="AD51" s="552"/>
      <c r="AE51" s="552"/>
      <c r="AF51" s="553"/>
      <c r="AG51" s="463"/>
      <c r="AH51" s="464"/>
      <c r="AI51" s="551" t="s">
        <v>555</v>
      </c>
      <c r="AJ51" s="552"/>
      <c r="AK51" s="552"/>
      <c r="AL51" s="552"/>
      <c r="AM51" s="552"/>
      <c r="AN51" s="552"/>
      <c r="AO51" s="552"/>
      <c r="AP51" s="552"/>
      <c r="AQ51" s="553"/>
      <c r="AR51" s="463"/>
      <c r="AS51" s="463"/>
      <c r="AT51" s="550" t="s">
        <v>564</v>
      </c>
      <c r="AU51" s="550"/>
      <c r="AV51" s="550"/>
      <c r="AW51" s="550"/>
      <c r="AX51" s="550"/>
      <c r="AY51" s="550"/>
      <c r="AZ51" s="550"/>
      <c r="BA51" s="550"/>
    </row>
    <row r="52" spans="2:53" s="271" customFormat="1" ht="89.25">
      <c r="B52" s="124"/>
      <c r="C52" s="124"/>
      <c r="D52" s="124"/>
      <c r="E52" s="456" t="s">
        <v>534</v>
      </c>
      <c r="F52" s="456" t="s">
        <v>556</v>
      </c>
      <c r="G52" s="456" t="s">
        <v>557</v>
      </c>
      <c r="H52" s="456" t="s">
        <v>558</v>
      </c>
      <c r="I52" s="456" t="s">
        <v>559</v>
      </c>
      <c r="J52" s="456" t="s">
        <v>560</v>
      </c>
      <c r="K52" s="456" t="s">
        <v>561</v>
      </c>
      <c r="L52" s="456" t="s">
        <v>566</v>
      </c>
      <c r="M52" s="486"/>
      <c r="N52" s="456">
        <v>2007</v>
      </c>
      <c r="O52" s="456">
        <v>2008</v>
      </c>
      <c r="P52" s="456">
        <v>2009</v>
      </c>
      <c r="Q52" s="456">
        <v>2010</v>
      </c>
      <c r="R52" s="456">
        <v>2011</v>
      </c>
      <c r="S52" s="456">
        <v>2012</v>
      </c>
      <c r="T52" s="456">
        <v>2013</v>
      </c>
      <c r="U52" s="456">
        <v>2014</v>
      </c>
      <c r="V52" s="456">
        <v>2015</v>
      </c>
      <c r="W52" s="487"/>
      <c r="X52" s="487"/>
      <c r="Y52" s="456">
        <v>2011</v>
      </c>
      <c r="Z52" s="456">
        <v>2012</v>
      </c>
      <c r="AA52" s="456">
        <v>2013</v>
      </c>
      <c r="AB52" s="456">
        <v>2014</v>
      </c>
      <c r="AC52" s="456">
        <v>2015</v>
      </c>
      <c r="AD52" s="456">
        <v>2016</v>
      </c>
      <c r="AE52" s="456">
        <v>2017</v>
      </c>
      <c r="AF52" s="456">
        <v>2018</v>
      </c>
      <c r="AG52" s="487"/>
      <c r="AH52" s="487"/>
      <c r="AI52" s="456">
        <v>2007</v>
      </c>
      <c r="AJ52" s="456">
        <v>2008</v>
      </c>
      <c r="AK52" s="456">
        <v>2009</v>
      </c>
      <c r="AL52" s="456">
        <v>2010</v>
      </c>
      <c r="AM52" s="456">
        <v>2011</v>
      </c>
      <c r="AN52" s="456">
        <v>2012</v>
      </c>
      <c r="AO52" s="456">
        <v>2013</v>
      </c>
      <c r="AP52" s="456">
        <v>2014</v>
      </c>
      <c r="AQ52" s="456">
        <v>2015</v>
      </c>
      <c r="AR52" s="487"/>
      <c r="AS52" s="487"/>
      <c r="AT52" s="456">
        <v>2011</v>
      </c>
      <c r="AU52" s="456">
        <v>2012</v>
      </c>
      <c r="AV52" s="456">
        <v>2013</v>
      </c>
      <c r="AW52" s="456">
        <v>2014</v>
      </c>
      <c r="AX52" s="456">
        <v>2015</v>
      </c>
      <c r="AY52" s="456">
        <v>2016</v>
      </c>
      <c r="AZ52" s="456">
        <v>2017</v>
      </c>
      <c r="BA52" s="456">
        <v>2018</v>
      </c>
    </row>
    <row r="53" spans="2:53" s="271" customFormat="1">
      <c r="B53" s="124"/>
      <c r="C53" s="124"/>
      <c r="D53" s="488"/>
      <c r="E53" s="462"/>
      <c r="F53" s="462"/>
      <c r="G53" s="462"/>
      <c r="H53" s="462"/>
      <c r="I53" s="461"/>
      <c r="J53" s="461"/>
      <c r="K53" s="461"/>
      <c r="L53" s="461"/>
      <c r="M53" s="489"/>
      <c r="N53" s="461"/>
      <c r="O53" s="461"/>
      <c r="P53" s="461"/>
      <c r="Q53" s="461"/>
      <c r="R53" s="461"/>
      <c r="S53" s="461"/>
      <c r="T53" s="461"/>
      <c r="U53" s="461"/>
      <c r="V53" s="461"/>
      <c r="W53" s="124"/>
      <c r="X53" s="124"/>
      <c r="Y53" s="461"/>
      <c r="Z53" s="461"/>
      <c r="AA53" s="461"/>
      <c r="AB53" s="461"/>
      <c r="AC53" s="461"/>
      <c r="AD53" s="461"/>
      <c r="AE53" s="461"/>
      <c r="AF53" s="461"/>
      <c r="AG53" s="124"/>
      <c r="AH53" s="124"/>
      <c r="AI53" s="485" t="str">
        <f>IF(N53="","",$K53*N53)</f>
        <v/>
      </c>
      <c r="AJ53" s="485" t="str">
        <f t="shared" ref="AJ53:AQ84" si="23">IF(O53="","",$K53*O53)</f>
        <v/>
      </c>
      <c r="AK53" s="485" t="str">
        <f t="shared" si="23"/>
        <v/>
      </c>
      <c r="AL53" s="485" t="str">
        <f t="shared" si="23"/>
        <v/>
      </c>
      <c r="AM53" s="485" t="str">
        <f t="shared" si="23"/>
        <v/>
      </c>
      <c r="AN53" s="485" t="str">
        <f t="shared" si="23"/>
        <v/>
      </c>
      <c r="AO53" s="485" t="str">
        <f t="shared" si="23"/>
        <v/>
      </c>
      <c r="AP53" s="485" t="str">
        <f t="shared" si="23"/>
        <v/>
      </c>
      <c r="AQ53" s="485" t="str">
        <f>IF(V53="","",$K53*V53)</f>
        <v/>
      </c>
      <c r="AR53" s="124"/>
      <c r="AS53" s="124"/>
      <c r="AT53" s="485" t="str">
        <f t="shared" ref="AT53:AX104" si="24">IF(Y53="","",$K53*Y53)</f>
        <v/>
      </c>
      <c r="AU53" s="485" t="str">
        <f t="shared" si="24"/>
        <v/>
      </c>
      <c r="AV53" s="485" t="str">
        <f t="shared" si="24"/>
        <v/>
      </c>
      <c r="AW53" s="485" t="str">
        <f t="shared" si="24"/>
        <v/>
      </c>
      <c r="AX53" s="485" t="str">
        <f>IF(AC53="","",$K53*AC53)</f>
        <v/>
      </c>
      <c r="AY53" s="485" t="str">
        <f t="shared" ref="AY53:BA116" si="25">IF(AD53="","",$K53*AD53)</f>
        <v/>
      </c>
      <c r="AZ53" s="485" t="str">
        <f t="shared" si="25"/>
        <v/>
      </c>
      <c r="BA53" s="485" t="str">
        <f t="shared" si="25"/>
        <v/>
      </c>
    </row>
    <row r="54" spans="2:53" s="271" customFormat="1">
      <c r="B54" s="124"/>
      <c r="C54" s="124"/>
      <c r="D54" s="488"/>
      <c r="E54" s="462"/>
      <c r="F54" s="462"/>
      <c r="G54" s="462"/>
      <c r="H54" s="462"/>
      <c r="I54" s="461"/>
      <c r="J54" s="461"/>
      <c r="K54" s="461"/>
      <c r="L54" s="461"/>
      <c r="M54" s="489"/>
      <c r="N54" s="461"/>
      <c r="O54" s="461"/>
      <c r="P54" s="461"/>
      <c r="Q54" s="461"/>
      <c r="R54" s="461"/>
      <c r="S54" s="461"/>
      <c r="T54" s="461"/>
      <c r="U54" s="461"/>
      <c r="V54" s="461"/>
      <c r="W54" s="124"/>
      <c r="X54" s="124"/>
      <c r="Y54" s="461"/>
      <c r="Z54" s="461"/>
      <c r="AA54" s="461"/>
      <c r="AB54" s="461"/>
      <c r="AC54" s="461"/>
      <c r="AD54" s="461"/>
      <c r="AE54" s="461"/>
      <c r="AF54" s="461"/>
      <c r="AG54" s="124"/>
      <c r="AH54" s="124"/>
      <c r="AI54" s="485" t="str">
        <f t="shared" ref="AI54:AQ109" si="26">IF(N54="","",$K54*N54)</f>
        <v/>
      </c>
      <c r="AJ54" s="485" t="str">
        <f t="shared" si="23"/>
        <v/>
      </c>
      <c r="AK54" s="485" t="str">
        <f t="shared" si="23"/>
        <v/>
      </c>
      <c r="AL54" s="485" t="str">
        <f t="shared" si="23"/>
        <v/>
      </c>
      <c r="AM54" s="485" t="str">
        <f t="shared" si="23"/>
        <v/>
      </c>
      <c r="AN54" s="485" t="str">
        <f t="shared" si="23"/>
        <v/>
      </c>
      <c r="AO54" s="485" t="str">
        <f t="shared" si="23"/>
        <v/>
      </c>
      <c r="AP54" s="485" t="str">
        <f t="shared" si="23"/>
        <v/>
      </c>
      <c r="AQ54" s="485" t="str">
        <f t="shared" si="23"/>
        <v/>
      </c>
      <c r="AR54" s="124"/>
      <c r="AS54" s="124"/>
      <c r="AT54" s="485" t="str">
        <f t="shared" si="24"/>
        <v/>
      </c>
      <c r="AU54" s="485" t="str">
        <f t="shared" si="24"/>
        <v/>
      </c>
      <c r="AV54" s="485" t="str">
        <f t="shared" si="24"/>
        <v/>
      </c>
      <c r="AW54" s="485" t="str">
        <f t="shared" si="24"/>
        <v/>
      </c>
      <c r="AX54" s="485" t="str">
        <f t="shared" si="24"/>
        <v/>
      </c>
      <c r="AY54" s="485" t="str">
        <f t="shared" si="25"/>
        <v/>
      </c>
      <c r="AZ54" s="485" t="str">
        <f t="shared" si="25"/>
        <v/>
      </c>
      <c r="BA54" s="485" t="str">
        <f t="shared" si="25"/>
        <v/>
      </c>
    </row>
    <row r="55" spans="2:53" s="271" customFormat="1">
      <c r="B55" s="124"/>
      <c r="C55" s="124"/>
      <c r="D55" s="488"/>
      <c r="E55" s="462"/>
      <c r="F55" s="462"/>
      <c r="G55" s="462"/>
      <c r="H55" s="462"/>
      <c r="I55" s="461"/>
      <c r="J55" s="461"/>
      <c r="K55" s="461"/>
      <c r="L55" s="461"/>
      <c r="M55" s="489"/>
      <c r="N55" s="461"/>
      <c r="O55" s="461"/>
      <c r="P55" s="461"/>
      <c r="Q55" s="461"/>
      <c r="R55" s="461"/>
      <c r="S55" s="461"/>
      <c r="T55" s="461"/>
      <c r="U55" s="461"/>
      <c r="V55" s="461"/>
      <c r="W55" s="124"/>
      <c r="X55" s="124"/>
      <c r="Y55" s="461"/>
      <c r="Z55" s="461"/>
      <c r="AA55" s="461"/>
      <c r="AB55" s="461"/>
      <c r="AC55" s="461"/>
      <c r="AD55" s="461"/>
      <c r="AE55" s="461"/>
      <c r="AF55" s="461"/>
      <c r="AG55" s="124"/>
      <c r="AH55" s="124"/>
      <c r="AI55" s="485" t="str">
        <f t="shared" si="26"/>
        <v/>
      </c>
      <c r="AJ55" s="485" t="str">
        <f t="shared" si="23"/>
        <v/>
      </c>
      <c r="AK55" s="485" t="str">
        <f t="shared" si="23"/>
        <v/>
      </c>
      <c r="AL55" s="485" t="str">
        <f t="shared" si="23"/>
        <v/>
      </c>
      <c r="AM55" s="485" t="str">
        <f t="shared" si="23"/>
        <v/>
      </c>
      <c r="AN55" s="485" t="str">
        <f t="shared" si="23"/>
        <v/>
      </c>
      <c r="AO55" s="485" t="str">
        <f t="shared" si="23"/>
        <v/>
      </c>
      <c r="AP55" s="485" t="str">
        <f t="shared" si="23"/>
        <v/>
      </c>
      <c r="AQ55" s="485" t="str">
        <f t="shared" si="23"/>
        <v/>
      </c>
      <c r="AR55" s="124"/>
      <c r="AS55" s="124"/>
      <c r="AT55" s="485" t="str">
        <f t="shared" si="24"/>
        <v/>
      </c>
      <c r="AU55" s="485" t="str">
        <f t="shared" si="24"/>
        <v/>
      </c>
      <c r="AV55" s="485" t="str">
        <f t="shared" si="24"/>
        <v/>
      </c>
      <c r="AW55" s="485" t="str">
        <f t="shared" si="24"/>
        <v/>
      </c>
      <c r="AX55" s="485" t="str">
        <f t="shared" si="24"/>
        <v/>
      </c>
      <c r="AY55" s="485" t="str">
        <f t="shared" si="25"/>
        <v/>
      </c>
      <c r="AZ55" s="485" t="str">
        <f t="shared" si="25"/>
        <v/>
      </c>
      <c r="BA55" s="485" t="str">
        <f t="shared" si="25"/>
        <v/>
      </c>
    </row>
    <row r="56" spans="2:53" s="271" customFormat="1">
      <c r="B56" s="124"/>
      <c r="C56" s="124"/>
      <c r="D56" s="488"/>
      <c r="E56" s="462"/>
      <c r="F56" s="462"/>
      <c r="G56" s="462"/>
      <c r="H56" s="462"/>
      <c r="I56" s="461"/>
      <c r="J56" s="461"/>
      <c r="K56" s="461"/>
      <c r="L56" s="461"/>
      <c r="M56" s="489"/>
      <c r="N56" s="461"/>
      <c r="O56" s="461"/>
      <c r="P56" s="461"/>
      <c r="Q56" s="461"/>
      <c r="R56" s="461"/>
      <c r="S56" s="461"/>
      <c r="T56" s="461"/>
      <c r="U56" s="461"/>
      <c r="V56" s="461"/>
      <c r="W56" s="124"/>
      <c r="X56" s="124"/>
      <c r="Y56" s="461"/>
      <c r="Z56" s="461"/>
      <c r="AA56" s="461"/>
      <c r="AB56" s="461"/>
      <c r="AC56" s="461"/>
      <c r="AD56" s="461"/>
      <c r="AE56" s="461"/>
      <c r="AF56" s="461"/>
      <c r="AG56" s="124"/>
      <c r="AH56" s="124"/>
      <c r="AI56" s="485" t="str">
        <f t="shared" si="26"/>
        <v/>
      </c>
      <c r="AJ56" s="485" t="str">
        <f t="shared" si="23"/>
        <v/>
      </c>
      <c r="AK56" s="485" t="str">
        <f t="shared" si="23"/>
        <v/>
      </c>
      <c r="AL56" s="485" t="str">
        <f t="shared" si="23"/>
        <v/>
      </c>
      <c r="AM56" s="485" t="str">
        <f t="shared" si="23"/>
        <v/>
      </c>
      <c r="AN56" s="485" t="str">
        <f t="shared" si="23"/>
        <v/>
      </c>
      <c r="AO56" s="485" t="str">
        <f t="shared" si="23"/>
        <v/>
      </c>
      <c r="AP56" s="485" t="str">
        <f t="shared" si="23"/>
        <v/>
      </c>
      <c r="AQ56" s="485" t="str">
        <f t="shared" si="23"/>
        <v/>
      </c>
      <c r="AR56" s="124"/>
      <c r="AS56" s="124"/>
      <c r="AT56" s="485" t="str">
        <f t="shared" si="24"/>
        <v/>
      </c>
      <c r="AU56" s="485" t="str">
        <f t="shared" si="24"/>
        <v/>
      </c>
      <c r="AV56" s="485" t="str">
        <f t="shared" si="24"/>
        <v/>
      </c>
      <c r="AW56" s="485" t="str">
        <f t="shared" si="24"/>
        <v/>
      </c>
      <c r="AX56" s="485" t="str">
        <f t="shared" si="24"/>
        <v/>
      </c>
      <c r="AY56" s="485" t="str">
        <f t="shared" si="25"/>
        <v/>
      </c>
      <c r="AZ56" s="485" t="str">
        <f t="shared" si="25"/>
        <v/>
      </c>
      <c r="BA56" s="485" t="str">
        <f t="shared" si="25"/>
        <v/>
      </c>
    </row>
    <row r="57" spans="2:53" s="271" customFormat="1">
      <c r="B57" s="124"/>
      <c r="C57" s="124"/>
      <c r="D57" s="488"/>
      <c r="E57" s="462"/>
      <c r="F57" s="462"/>
      <c r="G57" s="462"/>
      <c r="H57" s="462"/>
      <c r="I57" s="461"/>
      <c r="J57" s="461"/>
      <c r="K57" s="461"/>
      <c r="L57" s="461"/>
      <c r="M57" s="489"/>
      <c r="N57" s="461"/>
      <c r="O57" s="461"/>
      <c r="P57" s="461"/>
      <c r="Q57" s="461"/>
      <c r="R57" s="461"/>
      <c r="S57" s="461"/>
      <c r="T57" s="461"/>
      <c r="U57" s="461"/>
      <c r="V57" s="461"/>
      <c r="W57" s="124"/>
      <c r="X57" s="124"/>
      <c r="Y57" s="461"/>
      <c r="Z57" s="461"/>
      <c r="AA57" s="461"/>
      <c r="AB57" s="461"/>
      <c r="AC57" s="461"/>
      <c r="AD57" s="461"/>
      <c r="AE57" s="461"/>
      <c r="AF57" s="461"/>
      <c r="AG57" s="124"/>
      <c r="AH57" s="124"/>
      <c r="AI57" s="485" t="str">
        <f t="shared" si="26"/>
        <v/>
      </c>
      <c r="AJ57" s="485" t="str">
        <f t="shared" si="23"/>
        <v/>
      </c>
      <c r="AK57" s="485" t="str">
        <f t="shared" si="23"/>
        <v/>
      </c>
      <c r="AL57" s="485" t="str">
        <f t="shared" si="23"/>
        <v/>
      </c>
      <c r="AM57" s="485" t="str">
        <f t="shared" si="23"/>
        <v/>
      </c>
      <c r="AN57" s="485" t="str">
        <f t="shared" si="23"/>
        <v/>
      </c>
      <c r="AO57" s="485" t="str">
        <f t="shared" si="23"/>
        <v/>
      </c>
      <c r="AP57" s="485" t="str">
        <f t="shared" si="23"/>
        <v/>
      </c>
      <c r="AQ57" s="485" t="str">
        <f t="shared" si="23"/>
        <v/>
      </c>
      <c r="AR57" s="124"/>
      <c r="AS57" s="124"/>
      <c r="AT57" s="485" t="str">
        <f t="shared" si="24"/>
        <v/>
      </c>
      <c r="AU57" s="485" t="str">
        <f t="shared" si="24"/>
        <v/>
      </c>
      <c r="AV57" s="485" t="str">
        <f t="shared" si="24"/>
        <v/>
      </c>
      <c r="AW57" s="485" t="str">
        <f t="shared" si="24"/>
        <v/>
      </c>
      <c r="AX57" s="485" t="str">
        <f t="shared" si="24"/>
        <v/>
      </c>
      <c r="AY57" s="485" t="str">
        <f t="shared" si="25"/>
        <v/>
      </c>
      <c r="AZ57" s="485" t="str">
        <f t="shared" si="25"/>
        <v/>
      </c>
      <c r="BA57" s="485" t="str">
        <f t="shared" si="25"/>
        <v/>
      </c>
    </row>
    <row r="58" spans="2:53" s="271" customFormat="1">
      <c r="B58" s="124"/>
      <c r="C58" s="124"/>
      <c r="D58" s="488"/>
      <c r="E58" s="462"/>
      <c r="F58" s="462"/>
      <c r="G58" s="462"/>
      <c r="H58" s="462"/>
      <c r="I58" s="461"/>
      <c r="J58" s="461"/>
      <c r="K58" s="461"/>
      <c r="L58" s="461"/>
      <c r="M58" s="489"/>
      <c r="N58" s="461"/>
      <c r="O58" s="461"/>
      <c r="P58" s="461"/>
      <c r="Q58" s="461"/>
      <c r="R58" s="461"/>
      <c r="S58" s="461"/>
      <c r="T58" s="461"/>
      <c r="U58" s="461"/>
      <c r="V58" s="461"/>
      <c r="W58" s="124"/>
      <c r="X58" s="124"/>
      <c r="Y58" s="461"/>
      <c r="Z58" s="461"/>
      <c r="AA58" s="461"/>
      <c r="AB58" s="461"/>
      <c r="AC58" s="461"/>
      <c r="AD58" s="461"/>
      <c r="AE58" s="461"/>
      <c r="AF58" s="461"/>
      <c r="AG58" s="124"/>
      <c r="AH58" s="124"/>
      <c r="AI58" s="485" t="str">
        <f t="shared" si="26"/>
        <v/>
      </c>
      <c r="AJ58" s="485" t="str">
        <f t="shared" si="23"/>
        <v/>
      </c>
      <c r="AK58" s="485" t="str">
        <f t="shared" si="23"/>
        <v/>
      </c>
      <c r="AL58" s="485" t="str">
        <f t="shared" si="23"/>
        <v/>
      </c>
      <c r="AM58" s="485" t="str">
        <f t="shared" si="23"/>
        <v/>
      </c>
      <c r="AN58" s="485" t="str">
        <f t="shared" si="23"/>
        <v/>
      </c>
      <c r="AO58" s="485" t="str">
        <f t="shared" si="23"/>
        <v/>
      </c>
      <c r="AP58" s="485" t="str">
        <f t="shared" si="23"/>
        <v/>
      </c>
      <c r="AQ58" s="485" t="str">
        <f t="shared" si="23"/>
        <v/>
      </c>
      <c r="AR58" s="124"/>
      <c r="AS58" s="124"/>
      <c r="AT58" s="485" t="str">
        <f t="shared" si="24"/>
        <v/>
      </c>
      <c r="AU58" s="485" t="str">
        <f t="shared" si="24"/>
        <v/>
      </c>
      <c r="AV58" s="485" t="str">
        <f t="shared" si="24"/>
        <v/>
      </c>
      <c r="AW58" s="485" t="str">
        <f t="shared" si="24"/>
        <v/>
      </c>
      <c r="AX58" s="485" t="str">
        <f t="shared" si="24"/>
        <v/>
      </c>
      <c r="AY58" s="485" t="str">
        <f t="shared" si="25"/>
        <v/>
      </c>
      <c r="AZ58" s="485" t="str">
        <f t="shared" si="25"/>
        <v/>
      </c>
      <c r="BA58" s="485" t="str">
        <f t="shared" si="25"/>
        <v/>
      </c>
    </row>
    <row r="59" spans="2:53" s="271" customFormat="1">
      <c r="B59" s="124"/>
      <c r="C59" s="124"/>
      <c r="D59" s="488"/>
      <c r="E59" s="462"/>
      <c r="F59" s="462"/>
      <c r="G59" s="462"/>
      <c r="H59" s="462"/>
      <c r="I59" s="461"/>
      <c r="J59" s="461"/>
      <c r="K59" s="461"/>
      <c r="L59" s="461"/>
      <c r="M59" s="489"/>
      <c r="N59" s="461"/>
      <c r="O59" s="461"/>
      <c r="P59" s="461"/>
      <c r="Q59" s="461"/>
      <c r="R59" s="461"/>
      <c r="S59" s="461"/>
      <c r="T59" s="461"/>
      <c r="U59" s="461"/>
      <c r="V59" s="461"/>
      <c r="W59" s="124"/>
      <c r="X59" s="124"/>
      <c r="Y59" s="461"/>
      <c r="Z59" s="461"/>
      <c r="AA59" s="461"/>
      <c r="AB59" s="461"/>
      <c r="AC59" s="461"/>
      <c r="AD59" s="461"/>
      <c r="AE59" s="461"/>
      <c r="AF59" s="461"/>
      <c r="AG59" s="124"/>
      <c r="AH59" s="124"/>
      <c r="AI59" s="485" t="str">
        <f t="shared" si="26"/>
        <v/>
      </c>
      <c r="AJ59" s="485" t="str">
        <f t="shared" si="23"/>
        <v/>
      </c>
      <c r="AK59" s="485" t="str">
        <f t="shared" si="23"/>
        <v/>
      </c>
      <c r="AL59" s="485" t="str">
        <f t="shared" si="23"/>
        <v/>
      </c>
      <c r="AM59" s="485" t="str">
        <f t="shared" si="23"/>
        <v/>
      </c>
      <c r="AN59" s="485" t="str">
        <f t="shared" si="23"/>
        <v/>
      </c>
      <c r="AO59" s="485" t="str">
        <f t="shared" si="23"/>
        <v/>
      </c>
      <c r="AP59" s="485" t="str">
        <f t="shared" si="23"/>
        <v/>
      </c>
      <c r="AQ59" s="485" t="str">
        <f t="shared" si="23"/>
        <v/>
      </c>
      <c r="AR59" s="124"/>
      <c r="AS59" s="124"/>
      <c r="AT59" s="485" t="str">
        <f t="shared" si="24"/>
        <v/>
      </c>
      <c r="AU59" s="485" t="str">
        <f t="shared" si="24"/>
        <v/>
      </c>
      <c r="AV59" s="485" t="str">
        <f t="shared" si="24"/>
        <v/>
      </c>
      <c r="AW59" s="485" t="str">
        <f t="shared" si="24"/>
        <v/>
      </c>
      <c r="AX59" s="485" t="str">
        <f t="shared" si="24"/>
        <v/>
      </c>
      <c r="AY59" s="485" t="str">
        <f t="shared" si="25"/>
        <v/>
      </c>
      <c r="AZ59" s="485" t="str">
        <f t="shared" si="25"/>
        <v/>
      </c>
      <c r="BA59" s="485" t="str">
        <f t="shared" si="25"/>
        <v/>
      </c>
    </row>
    <row r="60" spans="2:53" s="271" customFormat="1">
      <c r="B60" s="124"/>
      <c r="C60" s="124"/>
      <c r="D60" s="488"/>
      <c r="E60" s="462"/>
      <c r="F60" s="462"/>
      <c r="G60" s="462"/>
      <c r="H60" s="462"/>
      <c r="I60" s="461"/>
      <c r="J60" s="461"/>
      <c r="K60" s="461"/>
      <c r="L60" s="461"/>
      <c r="M60" s="489"/>
      <c r="N60" s="461"/>
      <c r="O60" s="461"/>
      <c r="P60" s="461"/>
      <c r="Q60" s="461"/>
      <c r="R60" s="461"/>
      <c r="S60" s="461"/>
      <c r="T60" s="461"/>
      <c r="U60" s="461"/>
      <c r="V60" s="461"/>
      <c r="W60" s="124"/>
      <c r="X60" s="124"/>
      <c r="Y60" s="461"/>
      <c r="Z60" s="461"/>
      <c r="AA60" s="461"/>
      <c r="AB60" s="461"/>
      <c r="AC60" s="461"/>
      <c r="AD60" s="461"/>
      <c r="AE60" s="461"/>
      <c r="AF60" s="461"/>
      <c r="AG60" s="124"/>
      <c r="AH60" s="124"/>
      <c r="AI60" s="485" t="str">
        <f t="shared" si="26"/>
        <v/>
      </c>
      <c r="AJ60" s="485" t="str">
        <f t="shared" si="23"/>
        <v/>
      </c>
      <c r="AK60" s="485" t="str">
        <f t="shared" si="23"/>
        <v/>
      </c>
      <c r="AL60" s="485" t="str">
        <f t="shared" si="23"/>
        <v/>
      </c>
      <c r="AM60" s="485" t="str">
        <f t="shared" si="23"/>
        <v/>
      </c>
      <c r="AN60" s="485" t="str">
        <f t="shared" si="23"/>
        <v/>
      </c>
      <c r="AO60" s="485" t="str">
        <f t="shared" si="23"/>
        <v/>
      </c>
      <c r="AP60" s="485" t="str">
        <f t="shared" si="23"/>
        <v/>
      </c>
      <c r="AQ60" s="485" t="str">
        <f t="shared" si="23"/>
        <v/>
      </c>
      <c r="AR60" s="124"/>
      <c r="AS60" s="124"/>
      <c r="AT60" s="485" t="str">
        <f t="shared" si="24"/>
        <v/>
      </c>
      <c r="AU60" s="485" t="str">
        <f t="shared" si="24"/>
        <v/>
      </c>
      <c r="AV60" s="485" t="str">
        <f t="shared" si="24"/>
        <v/>
      </c>
      <c r="AW60" s="485" t="str">
        <f t="shared" si="24"/>
        <v/>
      </c>
      <c r="AX60" s="485" t="str">
        <f t="shared" si="24"/>
        <v/>
      </c>
      <c r="AY60" s="485" t="str">
        <f t="shared" si="25"/>
        <v/>
      </c>
      <c r="AZ60" s="485" t="str">
        <f t="shared" si="25"/>
        <v/>
      </c>
      <c r="BA60" s="485" t="str">
        <f t="shared" si="25"/>
        <v/>
      </c>
    </row>
    <row r="61" spans="2:53" s="271" customFormat="1">
      <c r="B61" s="124"/>
      <c r="C61" s="124"/>
      <c r="D61" s="488"/>
      <c r="E61" s="462"/>
      <c r="F61" s="462"/>
      <c r="G61" s="462"/>
      <c r="H61" s="462"/>
      <c r="I61" s="461"/>
      <c r="J61" s="461"/>
      <c r="K61" s="461"/>
      <c r="L61" s="461"/>
      <c r="M61" s="489"/>
      <c r="N61" s="461"/>
      <c r="O61" s="461"/>
      <c r="P61" s="461"/>
      <c r="Q61" s="461"/>
      <c r="R61" s="461"/>
      <c r="S61" s="461"/>
      <c r="T61" s="461"/>
      <c r="U61" s="461"/>
      <c r="V61" s="461"/>
      <c r="W61" s="124"/>
      <c r="X61" s="124"/>
      <c r="Y61" s="461"/>
      <c r="Z61" s="461"/>
      <c r="AA61" s="461"/>
      <c r="AB61" s="461"/>
      <c r="AC61" s="461"/>
      <c r="AD61" s="461"/>
      <c r="AE61" s="461"/>
      <c r="AF61" s="461"/>
      <c r="AG61" s="124"/>
      <c r="AH61" s="124"/>
      <c r="AI61" s="485" t="str">
        <f t="shared" si="26"/>
        <v/>
      </c>
      <c r="AJ61" s="485" t="str">
        <f t="shared" si="23"/>
        <v/>
      </c>
      <c r="AK61" s="485" t="str">
        <f t="shared" si="23"/>
        <v/>
      </c>
      <c r="AL61" s="485" t="str">
        <f t="shared" si="23"/>
        <v/>
      </c>
      <c r="AM61" s="485" t="str">
        <f t="shared" si="23"/>
        <v/>
      </c>
      <c r="AN61" s="485" t="str">
        <f t="shared" si="23"/>
        <v/>
      </c>
      <c r="AO61" s="485" t="str">
        <f t="shared" si="23"/>
        <v/>
      </c>
      <c r="AP61" s="485" t="str">
        <f t="shared" si="23"/>
        <v/>
      </c>
      <c r="AQ61" s="485" t="str">
        <f t="shared" si="23"/>
        <v/>
      </c>
      <c r="AR61" s="124"/>
      <c r="AS61" s="124"/>
      <c r="AT61" s="485" t="str">
        <f t="shared" si="24"/>
        <v/>
      </c>
      <c r="AU61" s="485" t="str">
        <f t="shared" si="24"/>
        <v/>
      </c>
      <c r="AV61" s="485" t="str">
        <f t="shared" si="24"/>
        <v/>
      </c>
      <c r="AW61" s="485" t="str">
        <f t="shared" si="24"/>
        <v/>
      </c>
      <c r="AX61" s="485" t="str">
        <f t="shared" si="24"/>
        <v/>
      </c>
      <c r="AY61" s="485" t="str">
        <f t="shared" si="25"/>
        <v/>
      </c>
      <c r="AZ61" s="485" t="str">
        <f t="shared" si="25"/>
        <v/>
      </c>
      <c r="BA61" s="485" t="str">
        <f t="shared" si="25"/>
        <v/>
      </c>
    </row>
    <row r="62" spans="2:53" s="271" customFormat="1">
      <c r="B62" s="124"/>
      <c r="C62" s="124"/>
      <c r="D62" s="488"/>
      <c r="E62" s="462"/>
      <c r="F62" s="462"/>
      <c r="G62" s="462"/>
      <c r="H62" s="462"/>
      <c r="I62" s="461"/>
      <c r="J62" s="461"/>
      <c r="K62" s="461"/>
      <c r="L62" s="461"/>
      <c r="M62" s="489"/>
      <c r="N62" s="461"/>
      <c r="O62" s="461"/>
      <c r="P62" s="461"/>
      <c r="Q62" s="461"/>
      <c r="R62" s="461"/>
      <c r="S62" s="461"/>
      <c r="T62" s="461"/>
      <c r="U62" s="461"/>
      <c r="V62" s="461"/>
      <c r="W62" s="124"/>
      <c r="X62" s="124"/>
      <c r="Y62" s="461"/>
      <c r="Z62" s="461"/>
      <c r="AA62" s="461"/>
      <c r="AB62" s="461"/>
      <c r="AC62" s="461"/>
      <c r="AD62" s="461"/>
      <c r="AE62" s="461"/>
      <c r="AF62" s="461"/>
      <c r="AG62" s="124"/>
      <c r="AH62" s="124"/>
      <c r="AI62" s="485" t="str">
        <f t="shared" si="26"/>
        <v/>
      </c>
      <c r="AJ62" s="485" t="str">
        <f t="shared" si="23"/>
        <v/>
      </c>
      <c r="AK62" s="485" t="str">
        <f t="shared" si="23"/>
        <v/>
      </c>
      <c r="AL62" s="485" t="str">
        <f t="shared" si="23"/>
        <v/>
      </c>
      <c r="AM62" s="485" t="str">
        <f t="shared" si="23"/>
        <v/>
      </c>
      <c r="AN62" s="485" t="str">
        <f t="shared" si="23"/>
        <v/>
      </c>
      <c r="AO62" s="485" t="str">
        <f t="shared" si="23"/>
        <v/>
      </c>
      <c r="AP62" s="485" t="str">
        <f t="shared" si="23"/>
        <v/>
      </c>
      <c r="AQ62" s="485" t="str">
        <f t="shared" si="23"/>
        <v/>
      </c>
      <c r="AR62" s="124"/>
      <c r="AS62" s="124"/>
      <c r="AT62" s="485" t="str">
        <f t="shared" si="24"/>
        <v/>
      </c>
      <c r="AU62" s="485" t="str">
        <f t="shared" si="24"/>
        <v/>
      </c>
      <c r="AV62" s="485" t="str">
        <f t="shared" si="24"/>
        <v/>
      </c>
      <c r="AW62" s="485" t="str">
        <f t="shared" si="24"/>
        <v/>
      </c>
      <c r="AX62" s="485" t="str">
        <f t="shared" si="24"/>
        <v/>
      </c>
      <c r="AY62" s="485" t="str">
        <f t="shared" si="25"/>
        <v/>
      </c>
      <c r="AZ62" s="485" t="str">
        <f t="shared" si="25"/>
        <v/>
      </c>
      <c r="BA62" s="485" t="str">
        <f t="shared" si="25"/>
        <v/>
      </c>
    </row>
    <row r="63" spans="2:53" s="271" customFormat="1">
      <c r="B63" s="124"/>
      <c r="C63" s="124"/>
      <c r="D63" s="488"/>
      <c r="E63" s="462"/>
      <c r="F63" s="462"/>
      <c r="G63" s="462"/>
      <c r="H63" s="462"/>
      <c r="I63" s="461"/>
      <c r="J63" s="461"/>
      <c r="K63" s="461"/>
      <c r="L63" s="461"/>
      <c r="M63" s="489"/>
      <c r="N63" s="461"/>
      <c r="O63" s="461"/>
      <c r="P63" s="461"/>
      <c r="Q63" s="461"/>
      <c r="R63" s="461"/>
      <c r="S63" s="461"/>
      <c r="T63" s="461"/>
      <c r="U63" s="461"/>
      <c r="V63" s="461"/>
      <c r="W63" s="124"/>
      <c r="X63" s="124"/>
      <c r="Y63" s="461"/>
      <c r="Z63" s="461"/>
      <c r="AA63" s="461"/>
      <c r="AB63" s="461"/>
      <c r="AC63" s="461"/>
      <c r="AD63" s="461"/>
      <c r="AE63" s="461"/>
      <c r="AF63" s="461"/>
      <c r="AG63" s="124"/>
      <c r="AH63" s="124"/>
      <c r="AI63" s="485" t="str">
        <f t="shared" si="26"/>
        <v/>
      </c>
      <c r="AJ63" s="485" t="str">
        <f t="shared" si="23"/>
        <v/>
      </c>
      <c r="AK63" s="485" t="str">
        <f t="shared" si="23"/>
        <v/>
      </c>
      <c r="AL63" s="485" t="str">
        <f t="shared" si="23"/>
        <v/>
      </c>
      <c r="AM63" s="485" t="str">
        <f t="shared" si="23"/>
        <v/>
      </c>
      <c r="AN63" s="485" t="str">
        <f t="shared" si="23"/>
        <v/>
      </c>
      <c r="AO63" s="485" t="str">
        <f t="shared" si="23"/>
        <v/>
      </c>
      <c r="AP63" s="485" t="str">
        <f t="shared" si="23"/>
        <v/>
      </c>
      <c r="AQ63" s="485" t="str">
        <f t="shared" si="23"/>
        <v/>
      </c>
      <c r="AR63" s="124"/>
      <c r="AS63" s="124"/>
      <c r="AT63" s="485" t="str">
        <f t="shared" si="24"/>
        <v/>
      </c>
      <c r="AU63" s="485" t="str">
        <f t="shared" si="24"/>
        <v/>
      </c>
      <c r="AV63" s="485" t="str">
        <f t="shared" si="24"/>
        <v/>
      </c>
      <c r="AW63" s="485" t="str">
        <f t="shared" si="24"/>
        <v/>
      </c>
      <c r="AX63" s="485" t="str">
        <f t="shared" si="24"/>
        <v/>
      </c>
      <c r="AY63" s="485" t="str">
        <f t="shared" si="25"/>
        <v/>
      </c>
      <c r="AZ63" s="485" t="str">
        <f t="shared" si="25"/>
        <v/>
      </c>
      <c r="BA63" s="485" t="str">
        <f t="shared" si="25"/>
        <v/>
      </c>
    </row>
    <row r="64" spans="2:53" s="271" customFormat="1">
      <c r="B64" s="124"/>
      <c r="C64" s="124"/>
      <c r="D64" s="488"/>
      <c r="E64" s="462"/>
      <c r="F64" s="462"/>
      <c r="G64" s="462"/>
      <c r="H64" s="462"/>
      <c r="I64" s="461"/>
      <c r="J64" s="461"/>
      <c r="K64" s="461"/>
      <c r="L64" s="461"/>
      <c r="M64" s="489"/>
      <c r="N64" s="461"/>
      <c r="O64" s="461"/>
      <c r="P64" s="461"/>
      <c r="Q64" s="461"/>
      <c r="R64" s="461"/>
      <c r="S64" s="461"/>
      <c r="T64" s="461"/>
      <c r="U64" s="461"/>
      <c r="V64" s="461"/>
      <c r="W64" s="124"/>
      <c r="X64" s="124"/>
      <c r="Y64" s="461"/>
      <c r="Z64" s="461"/>
      <c r="AA64" s="461"/>
      <c r="AB64" s="461"/>
      <c r="AC64" s="461"/>
      <c r="AD64" s="461"/>
      <c r="AE64" s="461"/>
      <c r="AF64" s="461"/>
      <c r="AG64" s="124"/>
      <c r="AH64" s="124"/>
      <c r="AI64" s="485" t="str">
        <f t="shared" si="26"/>
        <v/>
      </c>
      <c r="AJ64" s="485" t="str">
        <f t="shared" si="23"/>
        <v/>
      </c>
      <c r="AK64" s="485" t="str">
        <f t="shared" si="23"/>
        <v/>
      </c>
      <c r="AL64" s="485" t="str">
        <f t="shared" si="23"/>
        <v/>
      </c>
      <c r="AM64" s="485" t="str">
        <f t="shared" si="23"/>
        <v/>
      </c>
      <c r="AN64" s="485" t="str">
        <f t="shared" si="23"/>
        <v/>
      </c>
      <c r="AO64" s="485" t="str">
        <f t="shared" si="23"/>
        <v/>
      </c>
      <c r="AP64" s="485" t="str">
        <f t="shared" si="23"/>
        <v/>
      </c>
      <c r="AQ64" s="485" t="str">
        <f t="shared" si="23"/>
        <v/>
      </c>
      <c r="AR64" s="124"/>
      <c r="AS64" s="124"/>
      <c r="AT64" s="485" t="str">
        <f t="shared" si="24"/>
        <v/>
      </c>
      <c r="AU64" s="485" t="str">
        <f t="shared" si="24"/>
        <v/>
      </c>
      <c r="AV64" s="485" t="str">
        <f t="shared" si="24"/>
        <v/>
      </c>
      <c r="AW64" s="485" t="str">
        <f t="shared" si="24"/>
        <v/>
      </c>
      <c r="AX64" s="485" t="str">
        <f t="shared" si="24"/>
        <v/>
      </c>
      <c r="AY64" s="485" t="str">
        <f t="shared" si="25"/>
        <v/>
      </c>
      <c r="AZ64" s="485" t="str">
        <f t="shared" si="25"/>
        <v/>
      </c>
      <c r="BA64" s="485" t="str">
        <f t="shared" si="25"/>
        <v/>
      </c>
    </row>
    <row r="65" spans="2:53" s="271" customFormat="1">
      <c r="B65" s="124"/>
      <c r="C65" s="124"/>
      <c r="D65" s="488"/>
      <c r="E65" s="462"/>
      <c r="F65" s="462"/>
      <c r="G65" s="462"/>
      <c r="H65" s="462"/>
      <c r="I65" s="461"/>
      <c r="J65" s="461"/>
      <c r="K65" s="461"/>
      <c r="L65" s="461"/>
      <c r="M65" s="489"/>
      <c r="N65" s="461"/>
      <c r="O65" s="461"/>
      <c r="P65" s="461"/>
      <c r="Q65" s="461"/>
      <c r="R65" s="461"/>
      <c r="S65" s="461"/>
      <c r="T65" s="461"/>
      <c r="U65" s="461"/>
      <c r="V65" s="461"/>
      <c r="W65" s="124"/>
      <c r="X65" s="124"/>
      <c r="Y65" s="461"/>
      <c r="Z65" s="461"/>
      <c r="AA65" s="461"/>
      <c r="AB65" s="461"/>
      <c r="AC65" s="461"/>
      <c r="AD65" s="461"/>
      <c r="AE65" s="461"/>
      <c r="AF65" s="461"/>
      <c r="AG65" s="124"/>
      <c r="AH65" s="124"/>
      <c r="AI65" s="485" t="str">
        <f t="shared" si="26"/>
        <v/>
      </c>
      <c r="AJ65" s="485" t="str">
        <f t="shared" si="23"/>
        <v/>
      </c>
      <c r="AK65" s="485" t="str">
        <f t="shared" si="23"/>
        <v/>
      </c>
      <c r="AL65" s="485" t="str">
        <f t="shared" si="23"/>
        <v/>
      </c>
      <c r="AM65" s="485" t="str">
        <f t="shared" si="23"/>
        <v/>
      </c>
      <c r="AN65" s="485" t="str">
        <f t="shared" si="23"/>
        <v/>
      </c>
      <c r="AO65" s="485" t="str">
        <f t="shared" si="23"/>
        <v/>
      </c>
      <c r="AP65" s="485" t="str">
        <f t="shared" si="23"/>
        <v/>
      </c>
      <c r="AQ65" s="485" t="str">
        <f t="shared" si="23"/>
        <v/>
      </c>
      <c r="AR65" s="124"/>
      <c r="AS65" s="124"/>
      <c r="AT65" s="485" t="str">
        <f t="shared" si="24"/>
        <v/>
      </c>
      <c r="AU65" s="485" t="str">
        <f t="shared" si="24"/>
        <v/>
      </c>
      <c r="AV65" s="485" t="str">
        <f t="shared" si="24"/>
        <v/>
      </c>
      <c r="AW65" s="485" t="str">
        <f t="shared" si="24"/>
        <v/>
      </c>
      <c r="AX65" s="485" t="str">
        <f t="shared" si="24"/>
        <v/>
      </c>
      <c r="AY65" s="485" t="str">
        <f t="shared" si="25"/>
        <v/>
      </c>
      <c r="AZ65" s="485" t="str">
        <f t="shared" si="25"/>
        <v/>
      </c>
      <c r="BA65" s="485" t="str">
        <f t="shared" si="25"/>
        <v/>
      </c>
    </row>
    <row r="66" spans="2:53" s="271" customFormat="1">
      <c r="B66" s="124"/>
      <c r="C66" s="124"/>
      <c r="D66" s="488"/>
      <c r="E66" s="462"/>
      <c r="F66" s="462"/>
      <c r="G66" s="462"/>
      <c r="H66" s="462"/>
      <c r="I66" s="461"/>
      <c r="J66" s="461"/>
      <c r="K66" s="461"/>
      <c r="L66" s="461"/>
      <c r="M66" s="489"/>
      <c r="N66" s="461"/>
      <c r="O66" s="461"/>
      <c r="P66" s="461"/>
      <c r="Q66" s="461"/>
      <c r="R66" s="461"/>
      <c r="S66" s="461"/>
      <c r="T66" s="461"/>
      <c r="U66" s="461"/>
      <c r="V66" s="461"/>
      <c r="W66" s="124"/>
      <c r="X66" s="124"/>
      <c r="Y66" s="461"/>
      <c r="Z66" s="461"/>
      <c r="AA66" s="461"/>
      <c r="AB66" s="461"/>
      <c r="AC66" s="461"/>
      <c r="AD66" s="461"/>
      <c r="AE66" s="461"/>
      <c r="AF66" s="461"/>
      <c r="AG66" s="124"/>
      <c r="AH66" s="124"/>
      <c r="AI66" s="485" t="str">
        <f t="shared" si="26"/>
        <v/>
      </c>
      <c r="AJ66" s="485" t="str">
        <f t="shared" si="23"/>
        <v/>
      </c>
      <c r="AK66" s="485" t="str">
        <f t="shared" si="23"/>
        <v/>
      </c>
      <c r="AL66" s="485" t="str">
        <f t="shared" si="23"/>
        <v/>
      </c>
      <c r="AM66" s="485" t="str">
        <f t="shared" si="23"/>
        <v/>
      </c>
      <c r="AN66" s="485" t="str">
        <f t="shared" si="23"/>
        <v/>
      </c>
      <c r="AO66" s="485" t="str">
        <f t="shared" si="23"/>
        <v/>
      </c>
      <c r="AP66" s="485" t="str">
        <f t="shared" si="23"/>
        <v/>
      </c>
      <c r="AQ66" s="485" t="str">
        <f t="shared" si="23"/>
        <v/>
      </c>
      <c r="AR66" s="124"/>
      <c r="AS66" s="124"/>
      <c r="AT66" s="485" t="str">
        <f t="shared" si="24"/>
        <v/>
      </c>
      <c r="AU66" s="485" t="str">
        <f t="shared" si="24"/>
        <v/>
      </c>
      <c r="AV66" s="485" t="str">
        <f t="shared" si="24"/>
        <v/>
      </c>
      <c r="AW66" s="485" t="str">
        <f t="shared" si="24"/>
        <v/>
      </c>
      <c r="AX66" s="485" t="str">
        <f t="shared" si="24"/>
        <v/>
      </c>
      <c r="AY66" s="485" t="str">
        <f t="shared" si="25"/>
        <v/>
      </c>
      <c r="AZ66" s="485" t="str">
        <f t="shared" si="25"/>
        <v/>
      </c>
      <c r="BA66" s="485" t="str">
        <f t="shared" si="25"/>
        <v/>
      </c>
    </row>
    <row r="67" spans="2:53" s="271" customFormat="1">
      <c r="B67" s="124"/>
      <c r="C67" s="124"/>
      <c r="D67" s="488"/>
      <c r="E67" s="462"/>
      <c r="F67" s="462"/>
      <c r="G67" s="462"/>
      <c r="H67" s="462"/>
      <c r="I67" s="461"/>
      <c r="J67" s="461"/>
      <c r="K67" s="461"/>
      <c r="L67" s="461"/>
      <c r="M67" s="489"/>
      <c r="N67" s="461"/>
      <c r="O67" s="461"/>
      <c r="P67" s="461"/>
      <c r="Q67" s="461"/>
      <c r="R67" s="461"/>
      <c r="S67" s="461"/>
      <c r="T67" s="461"/>
      <c r="U67" s="461"/>
      <c r="V67" s="461"/>
      <c r="W67" s="124"/>
      <c r="X67" s="124"/>
      <c r="Y67" s="461"/>
      <c r="Z67" s="461"/>
      <c r="AA67" s="461"/>
      <c r="AB67" s="461"/>
      <c r="AC67" s="461"/>
      <c r="AD67" s="461"/>
      <c r="AE67" s="461"/>
      <c r="AF67" s="461"/>
      <c r="AG67" s="124"/>
      <c r="AH67" s="124"/>
      <c r="AI67" s="485" t="str">
        <f t="shared" si="26"/>
        <v/>
      </c>
      <c r="AJ67" s="485" t="str">
        <f t="shared" si="23"/>
        <v/>
      </c>
      <c r="AK67" s="485" t="str">
        <f t="shared" si="23"/>
        <v/>
      </c>
      <c r="AL67" s="485" t="str">
        <f t="shared" si="23"/>
        <v/>
      </c>
      <c r="AM67" s="485" t="str">
        <f t="shared" si="23"/>
        <v/>
      </c>
      <c r="AN67" s="485" t="str">
        <f t="shared" si="23"/>
        <v/>
      </c>
      <c r="AO67" s="485" t="str">
        <f t="shared" si="23"/>
        <v/>
      </c>
      <c r="AP67" s="485" t="str">
        <f t="shared" si="23"/>
        <v/>
      </c>
      <c r="AQ67" s="485" t="str">
        <f t="shared" si="23"/>
        <v/>
      </c>
      <c r="AR67" s="124"/>
      <c r="AS67" s="124"/>
      <c r="AT67" s="485" t="str">
        <f t="shared" si="24"/>
        <v/>
      </c>
      <c r="AU67" s="485" t="str">
        <f t="shared" si="24"/>
        <v/>
      </c>
      <c r="AV67" s="485" t="str">
        <f t="shared" si="24"/>
        <v/>
      </c>
      <c r="AW67" s="485" t="str">
        <f t="shared" si="24"/>
        <v/>
      </c>
      <c r="AX67" s="485" t="str">
        <f t="shared" si="24"/>
        <v/>
      </c>
      <c r="AY67" s="485" t="str">
        <f t="shared" si="25"/>
        <v/>
      </c>
      <c r="AZ67" s="485" t="str">
        <f t="shared" si="25"/>
        <v/>
      </c>
      <c r="BA67" s="485" t="str">
        <f t="shared" si="25"/>
        <v/>
      </c>
    </row>
    <row r="68" spans="2:53" s="271" customFormat="1">
      <c r="B68" s="124"/>
      <c r="C68" s="124"/>
      <c r="D68" s="488"/>
      <c r="E68" s="462"/>
      <c r="F68" s="462"/>
      <c r="G68" s="462"/>
      <c r="H68" s="462"/>
      <c r="I68" s="461"/>
      <c r="J68" s="461"/>
      <c r="K68" s="461"/>
      <c r="L68" s="461"/>
      <c r="M68" s="489"/>
      <c r="N68" s="461"/>
      <c r="O68" s="461"/>
      <c r="P68" s="461"/>
      <c r="Q68" s="461"/>
      <c r="R68" s="461"/>
      <c r="S68" s="461"/>
      <c r="T68" s="461"/>
      <c r="U68" s="461"/>
      <c r="V68" s="461"/>
      <c r="W68" s="124"/>
      <c r="X68" s="124"/>
      <c r="Y68" s="461"/>
      <c r="Z68" s="461"/>
      <c r="AA68" s="461"/>
      <c r="AB68" s="461"/>
      <c r="AC68" s="461"/>
      <c r="AD68" s="461"/>
      <c r="AE68" s="461"/>
      <c r="AF68" s="461"/>
      <c r="AG68" s="124"/>
      <c r="AH68" s="124"/>
      <c r="AI68" s="485" t="str">
        <f t="shared" si="26"/>
        <v/>
      </c>
      <c r="AJ68" s="485" t="str">
        <f t="shared" si="23"/>
        <v/>
      </c>
      <c r="AK68" s="485" t="str">
        <f t="shared" si="23"/>
        <v/>
      </c>
      <c r="AL68" s="485" t="str">
        <f t="shared" si="23"/>
        <v/>
      </c>
      <c r="AM68" s="485" t="str">
        <f t="shared" si="23"/>
        <v/>
      </c>
      <c r="AN68" s="485" t="str">
        <f t="shared" si="23"/>
        <v/>
      </c>
      <c r="AO68" s="485" t="str">
        <f t="shared" si="23"/>
        <v/>
      </c>
      <c r="AP68" s="485" t="str">
        <f t="shared" si="23"/>
        <v/>
      </c>
      <c r="AQ68" s="485" t="str">
        <f t="shared" si="23"/>
        <v/>
      </c>
      <c r="AR68" s="124"/>
      <c r="AS68" s="124"/>
      <c r="AT68" s="485" t="str">
        <f t="shared" si="24"/>
        <v/>
      </c>
      <c r="AU68" s="485" t="str">
        <f t="shared" si="24"/>
        <v/>
      </c>
      <c r="AV68" s="485" t="str">
        <f t="shared" si="24"/>
        <v/>
      </c>
      <c r="AW68" s="485" t="str">
        <f t="shared" si="24"/>
        <v/>
      </c>
      <c r="AX68" s="485" t="str">
        <f t="shared" si="24"/>
        <v/>
      </c>
      <c r="AY68" s="485" t="str">
        <f t="shared" si="25"/>
        <v/>
      </c>
      <c r="AZ68" s="485" t="str">
        <f t="shared" si="25"/>
        <v/>
      </c>
      <c r="BA68" s="485" t="str">
        <f t="shared" si="25"/>
        <v/>
      </c>
    </row>
    <row r="69" spans="2:53" s="271" customFormat="1">
      <c r="B69" s="124"/>
      <c r="C69" s="124"/>
      <c r="D69" s="488"/>
      <c r="E69" s="462"/>
      <c r="F69" s="462"/>
      <c r="G69" s="462"/>
      <c r="H69" s="462"/>
      <c r="I69" s="461"/>
      <c r="J69" s="461"/>
      <c r="K69" s="461"/>
      <c r="L69" s="461"/>
      <c r="M69" s="489"/>
      <c r="N69" s="461"/>
      <c r="O69" s="461"/>
      <c r="P69" s="461"/>
      <c r="Q69" s="461"/>
      <c r="R69" s="461"/>
      <c r="S69" s="461"/>
      <c r="T69" s="461"/>
      <c r="U69" s="461"/>
      <c r="V69" s="461"/>
      <c r="W69" s="124"/>
      <c r="X69" s="124"/>
      <c r="Y69" s="461"/>
      <c r="Z69" s="461"/>
      <c r="AA69" s="461"/>
      <c r="AB69" s="461"/>
      <c r="AC69" s="461"/>
      <c r="AD69" s="461"/>
      <c r="AE69" s="461"/>
      <c r="AF69" s="461"/>
      <c r="AG69" s="124"/>
      <c r="AH69" s="124"/>
      <c r="AI69" s="485" t="str">
        <f t="shared" si="26"/>
        <v/>
      </c>
      <c r="AJ69" s="485" t="str">
        <f t="shared" si="23"/>
        <v/>
      </c>
      <c r="AK69" s="485" t="str">
        <f t="shared" si="23"/>
        <v/>
      </c>
      <c r="AL69" s="485" t="str">
        <f t="shared" si="23"/>
        <v/>
      </c>
      <c r="AM69" s="485" t="str">
        <f t="shared" si="23"/>
        <v/>
      </c>
      <c r="AN69" s="485" t="str">
        <f t="shared" si="23"/>
        <v/>
      </c>
      <c r="AO69" s="485" t="str">
        <f t="shared" si="23"/>
        <v/>
      </c>
      <c r="AP69" s="485" t="str">
        <f t="shared" si="23"/>
        <v/>
      </c>
      <c r="AQ69" s="485" t="str">
        <f t="shared" si="23"/>
        <v/>
      </c>
      <c r="AR69" s="124"/>
      <c r="AS69" s="124"/>
      <c r="AT69" s="485" t="str">
        <f t="shared" si="24"/>
        <v/>
      </c>
      <c r="AU69" s="485" t="str">
        <f t="shared" si="24"/>
        <v/>
      </c>
      <c r="AV69" s="485" t="str">
        <f t="shared" si="24"/>
        <v/>
      </c>
      <c r="AW69" s="485" t="str">
        <f t="shared" si="24"/>
        <v/>
      </c>
      <c r="AX69" s="485" t="str">
        <f t="shared" si="24"/>
        <v/>
      </c>
      <c r="AY69" s="485" t="str">
        <f t="shared" si="25"/>
        <v/>
      </c>
      <c r="AZ69" s="485" t="str">
        <f t="shared" si="25"/>
        <v/>
      </c>
      <c r="BA69" s="485" t="str">
        <f t="shared" si="25"/>
        <v/>
      </c>
    </row>
    <row r="70" spans="2:53" s="271" customFormat="1">
      <c r="B70" s="124"/>
      <c r="C70" s="124"/>
      <c r="D70" s="488"/>
      <c r="E70" s="462"/>
      <c r="F70" s="462"/>
      <c r="G70" s="462"/>
      <c r="H70" s="462"/>
      <c r="I70" s="461"/>
      <c r="J70" s="461"/>
      <c r="K70" s="461"/>
      <c r="L70" s="461"/>
      <c r="M70" s="489"/>
      <c r="N70" s="461"/>
      <c r="O70" s="461"/>
      <c r="P70" s="461"/>
      <c r="Q70" s="461"/>
      <c r="R70" s="461"/>
      <c r="S70" s="461"/>
      <c r="T70" s="461"/>
      <c r="U70" s="461"/>
      <c r="V70" s="461"/>
      <c r="W70" s="124"/>
      <c r="X70" s="124"/>
      <c r="Y70" s="461"/>
      <c r="Z70" s="461"/>
      <c r="AA70" s="461"/>
      <c r="AB70" s="461"/>
      <c r="AC70" s="461"/>
      <c r="AD70" s="461"/>
      <c r="AE70" s="461"/>
      <c r="AF70" s="461"/>
      <c r="AG70" s="124"/>
      <c r="AH70" s="124"/>
      <c r="AI70" s="485" t="str">
        <f t="shared" si="26"/>
        <v/>
      </c>
      <c r="AJ70" s="485" t="str">
        <f t="shared" si="23"/>
        <v/>
      </c>
      <c r="AK70" s="485" t="str">
        <f t="shared" si="23"/>
        <v/>
      </c>
      <c r="AL70" s="485" t="str">
        <f t="shared" si="23"/>
        <v/>
      </c>
      <c r="AM70" s="485" t="str">
        <f t="shared" si="23"/>
        <v/>
      </c>
      <c r="AN70" s="485" t="str">
        <f t="shared" si="23"/>
        <v/>
      </c>
      <c r="AO70" s="485" t="str">
        <f t="shared" si="23"/>
        <v/>
      </c>
      <c r="AP70" s="485" t="str">
        <f t="shared" si="23"/>
        <v/>
      </c>
      <c r="AQ70" s="485" t="str">
        <f t="shared" si="23"/>
        <v/>
      </c>
      <c r="AR70" s="124"/>
      <c r="AS70" s="124"/>
      <c r="AT70" s="485" t="str">
        <f t="shared" si="24"/>
        <v/>
      </c>
      <c r="AU70" s="485" t="str">
        <f t="shared" si="24"/>
        <v/>
      </c>
      <c r="AV70" s="485" t="str">
        <f t="shared" si="24"/>
        <v/>
      </c>
      <c r="AW70" s="485" t="str">
        <f t="shared" si="24"/>
        <v/>
      </c>
      <c r="AX70" s="485" t="str">
        <f t="shared" si="24"/>
        <v/>
      </c>
      <c r="AY70" s="485" t="str">
        <f t="shared" si="25"/>
        <v/>
      </c>
      <c r="AZ70" s="485" t="str">
        <f t="shared" si="25"/>
        <v/>
      </c>
      <c r="BA70" s="485" t="str">
        <f t="shared" si="25"/>
        <v/>
      </c>
    </row>
    <row r="71" spans="2:53" s="271" customFormat="1">
      <c r="B71" s="124"/>
      <c r="C71" s="124"/>
      <c r="D71" s="488"/>
      <c r="E71" s="462"/>
      <c r="F71" s="462"/>
      <c r="G71" s="462"/>
      <c r="H71" s="462"/>
      <c r="I71" s="461"/>
      <c r="J71" s="461"/>
      <c r="K71" s="461"/>
      <c r="L71" s="461"/>
      <c r="M71" s="489"/>
      <c r="N71" s="461"/>
      <c r="O71" s="461"/>
      <c r="P71" s="461"/>
      <c r="Q71" s="461"/>
      <c r="R71" s="461"/>
      <c r="S71" s="461"/>
      <c r="T71" s="461"/>
      <c r="U71" s="461"/>
      <c r="V71" s="461"/>
      <c r="W71" s="124"/>
      <c r="X71" s="124"/>
      <c r="Y71" s="461"/>
      <c r="Z71" s="461"/>
      <c r="AA71" s="461"/>
      <c r="AB71" s="461"/>
      <c r="AC71" s="461"/>
      <c r="AD71" s="461"/>
      <c r="AE71" s="461"/>
      <c r="AF71" s="461"/>
      <c r="AG71" s="124"/>
      <c r="AH71" s="124"/>
      <c r="AI71" s="485" t="str">
        <f t="shared" si="26"/>
        <v/>
      </c>
      <c r="AJ71" s="485" t="str">
        <f t="shared" si="23"/>
        <v/>
      </c>
      <c r="AK71" s="485" t="str">
        <f t="shared" si="23"/>
        <v/>
      </c>
      <c r="AL71" s="485" t="str">
        <f t="shared" si="23"/>
        <v/>
      </c>
      <c r="AM71" s="485" t="str">
        <f t="shared" si="23"/>
        <v/>
      </c>
      <c r="AN71" s="485" t="str">
        <f t="shared" si="23"/>
        <v/>
      </c>
      <c r="AO71" s="485" t="str">
        <f t="shared" si="23"/>
        <v/>
      </c>
      <c r="AP71" s="485" t="str">
        <f t="shared" si="23"/>
        <v/>
      </c>
      <c r="AQ71" s="485" t="str">
        <f t="shared" si="23"/>
        <v/>
      </c>
      <c r="AR71" s="124"/>
      <c r="AS71" s="124"/>
      <c r="AT71" s="485" t="str">
        <f t="shared" si="24"/>
        <v/>
      </c>
      <c r="AU71" s="485" t="str">
        <f t="shared" si="24"/>
        <v/>
      </c>
      <c r="AV71" s="485" t="str">
        <f t="shared" si="24"/>
        <v/>
      </c>
      <c r="AW71" s="485" t="str">
        <f t="shared" si="24"/>
        <v/>
      </c>
      <c r="AX71" s="485" t="str">
        <f t="shared" si="24"/>
        <v/>
      </c>
      <c r="AY71" s="485" t="str">
        <f t="shared" si="25"/>
        <v/>
      </c>
      <c r="AZ71" s="485" t="str">
        <f t="shared" si="25"/>
        <v/>
      </c>
      <c r="BA71" s="485" t="str">
        <f t="shared" si="25"/>
        <v/>
      </c>
    </row>
    <row r="72" spans="2:53" s="271" customFormat="1">
      <c r="B72" s="124"/>
      <c r="C72" s="124"/>
      <c r="D72" s="488"/>
      <c r="E72" s="462"/>
      <c r="F72" s="462"/>
      <c r="G72" s="462"/>
      <c r="H72" s="462"/>
      <c r="I72" s="461"/>
      <c r="J72" s="461"/>
      <c r="K72" s="461"/>
      <c r="L72" s="461"/>
      <c r="M72" s="489"/>
      <c r="N72" s="461"/>
      <c r="O72" s="461"/>
      <c r="P72" s="461"/>
      <c r="Q72" s="461"/>
      <c r="R72" s="461"/>
      <c r="S72" s="461"/>
      <c r="T72" s="461"/>
      <c r="U72" s="461"/>
      <c r="V72" s="461"/>
      <c r="W72" s="124"/>
      <c r="X72" s="124"/>
      <c r="Y72" s="461"/>
      <c r="Z72" s="461"/>
      <c r="AA72" s="461"/>
      <c r="AB72" s="461"/>
      <c r="AC72" s="461"/>
      <c r="AD72" s="461"/>
      <c r="AE72" s="461"/>
      <c r="AF72" s="461"/>
      <c r="AG72" s="124"/>
      <c r="AH72" s="124"/>
      <c r="AI72" s="485" t="str">
        <f t="shared" si="26"/>
        <v/>
      </c>
      <c r="AJ72" s="485" t="str">
        <f t="shared" si="23"/>
        <v/>
      </c>
      <c r="AK72" s="485" t="str">
        <f t="shared" si="23"/>
        <v/>
      </c>
      <c r="AL72" s="485" t="str">
        <f t="shared" si="23"/>
        <v/>
      </c>
      <c r="AM72" s="485" t="str">
        <f t="shared" si="23"/>
        <v/>
      </c>
      <c r="AN72" s="485" t="str">
        <f t="shared" si="23"/>
        <v/>
      </c>
      <c r="AO72" s="485" t="str">
        <f t="shared" si="23"/>
        <v/>
      </c>
      <c r="AP72" s="485" t="str">
        <f t="shared" si="23"/>
        <v/>
      </c>
      <c r="AQ72" s="485" t="str">
        <f t="shared" si="23"/>
        <v/>
      </c>
      <c r="AR72" s="124"/>
      <c r="AS72" s="124"/>
      <c r="AT72" s="485" t="str">
        <f t="shared" si="24"/>
        <v/>
      </c>
      <c r="AU72" s="485" t="str">
        <f t="shared" si="24"/>
        <v/>
      </c>
      <c r="AV72" s="485" t="str">
        <f t="shared" si="24"/>
        <v/>
      </c>
      <c r="AW72" s="485" t="str">
        <f t="shared" si="24"/>
        <v/>
      </c>
      <c r="AX72" s="485" t="str">
        <f t="shared" si="24"/>
        <v/>
      </c>
      <c r="AY72" s="485" t="str">
        <f t="shared" si="25"/>
        <v/>
      </c>
      <c r="AZ72" s="485" t="str">
        <f t="shared" si="25"/>
        <v/>
      </c>
      <c r="BA72" s="485" t="str">
        <f t="shared" si="25"/>
        <v/>
      </c>
    </row>
    <row r="73" spans="2:53" s="271" customFormat="1">
      <c r="B73" s="124"/>
      <c r="C73" s="124"/>
      <c r="D73" s="488"/>
      <c r="E73" s="462"/>
      <c r="F73" s="462"/>
      <c r="G73" s="462"/>
      <c r="H73" s="462"/>
      <c r="I73" s="461"/>
      <c r="J73" s="461"/>
      <c r="K73" s="461"/>
      <c r="L73" s="461"/>
      <c r="M73" s="489"/>
      <c r="N73" s="461"/>
      <c r="O73" s="461"/>
      <c r="P73" s="461"/>
      <c r="Q73" s="461"/>
      <c r="R73" s="461"/>
      <c r="S73" s="461"/>
      <c r="T73" s="461"/>
      <c r="U73" s="461"/>
      <c r="V73" s="461"/>
      <c r="W73" s="124"/>
      <c r="X73" s="124"/>
      <c r="Y73" s="461"/>
      <c r="Z73" s="461"/>
      <c r="AA73" s="461"/>
      <c r="AB73" s="461"/>
      <c r="AC73" s="461"/>
      <c r="AD73" s="461"/>
      <c r="AE73" s="461"/>
      <c r="AF73" s="461"/>
      <c r="AG73" s="124"/>
      <c r="AH73" s="124"/>
      <c r="AI73" s="485" t="str">
        <f t="shared" si="26"/>
        <v/>
      </c>
      <c r="AJ73" s="485" t="str">
        <f t="shared" si="23"/>
        <v/>
      </c>
      <c r="AK73" s="485" t="str">
        <f t="shared" si="23"/>
        <v/>
      </c>
      <c r="AL73" s="485" t="str">
        <f t="shared" si="23"/>
        <v/>
      </c>
      <c r="AM73" s="485" t="str">
        <f t="shared" si="23"/>
        <v/>
      </c>
      <c r="AN73" s="485" t="str">
        <f t="shared" si="23"/>
        <v/>
      </c>
      <c r="AO73" s="485" t="str">
        <f t="shared" si="23"/>
        <v/>
      </c>
      <c r="AP73" s="485" t="str">
        <f t="shared" si="23"/>
        <v/>
      </c>
      <c r="AQ73" s="485" t="str">
        <f t="shared" si="23"/>
        <v/>
      </c>
      <c r="AR73" s="124"/>
      <c r="AS73" s="124"/>
      <c r="AT73" s="485" t="str">
        <f t="shared" si="24"/>
        <v/>
      </c>
      <c r="AU73" s="485" t="str">
        <f t="shared" si="24"/>
        <v/>
      </c>
      <c r="AV73" s="485" t="str">
        <f t="shared" si="24"/>
        <v/>
      </c>
      <c r="AW73" s="485" t="str">
        <f t="shared" si="24"/>
        <v/>
      </c>
      <c r="AX73" s="485" t="str">
        <f t="shared" si="24"/>
        <v/>
      </c>
      <c r="AY73" s="485" t="str">
        <f t="shared" si="25"/>
        <v/>
      </c>
      <c r="AZ73" s="485" t="str">
        <f t="shared" si="25"/>
        <v/>
      </c>
      <c r="BA73" s="485" t="str">
        <f t="shared" si="25"/>
        <v/>
      </c>
    </row>
    <row r="74" spans="2:53" s="271" customFormat="1">
      <c r="B74" s="124"/>
      <c r="C74" s="124"/>
      <c r="D74" s="488"/>
      <c r="E74" s="462"/>
      <c r="F74" s="462"/>
      <c r="G74" s="462"/>
      <c r="H74" s="462"/>
      <c r="I74" s="461"/>
      <c r="J74" s="461"/>
      <c r="K74" s="461"/>
      <c r="L74" s="461"/>
      <c r="M74" s="489"/>
      <c r="N74" s="461"/>
      <c r="O74" s="461"/>
      <c r="P74" s="461"/>
      <c r="Q74" s="461"/>
      <c r="R74" s="461"/>
      <c r="S74" s="461"/>
      <c r="T74" s="461"/>
      <c r="U74" s="461"/>
      <c r="V74" s="461"/>
      <c r="W74" s="124"/>
      <c r="X74" s="124"/>
      <c r="Y74" s="461"/>
      <c r="Z74" s="461"/>
      <c r="AA74" s="461"/>
      <c r="AB74" s="461"/>
      <c r="AC74" s="461"/>
      <c r="AD74" s="461"/>
      <c r="AE74" s="461"/>
      <c r="AF74" s="461"/>
      <c r="AG74" s="124"/>
      <c r="AH74" s="124"/>
      <c r="AI74" s="485" t="str">
        <f t="shared" si="26"/>
        <v/>
      </c>
      <c r="AJ74" s="485" t="str">
        <f t="shared" si="23"/>
        <v/>
      </c>
      <c r="AK74" s="485" t="str">
        <f t="shared" si="23"/>
        <v/>
      </c>
      <c r="AL74" s="485" t="str">
        <f t="shared" si="23"/>
        <v/>
      </c>
      <c r="AM74" s="485" t="str">
        <f t="shared" si="23"/>
        <v/>
      </c>
      <c r="AN74" s="485" t="str">
        <f t="shared" si="23"/>
        <v/>
      </c>
      <c r="AO74" s="485" t="str">
        <f t="shared" si="23"/>
        <v/>
      </c>
      <c r="AP74" s="485" t="str">
        <f t="shared" si="23"/>
        <v/>
      </c>
      <c r="AQ74" s="485" t="str">
        <f t="shared" si="23"/>
        <v/>
      </c>
      <c r="AR74" s="124"/>
      <c r="AS74" s="124"/>
      <c r="AT74" s="485" t="str">
        <f t="shared" si="24"/>
        <v/>
      </c>
      <c r="AU74" s="485" t="str">
        <f t="shared" si="24"/>
        <v/>
      </c>
      <c r="AV74" s="485" t="str">
        <f t="shared" si="24"/>
        <v/>
      </c>
      <c r="AW74" s="485" t="str">
        <f t="shared" si="24"/>
        <v/>
      </c>
      <c r="AX74" s="485" t="str">
        <f t="shared" si="24"/>
        <v/>
      </c>
      <c r="AY74" s="485" t="str">
        <f t="shared" si="25"/>
        <v/>
      </c>
      <c r="AZ74" s="485" t="str">
        <f t="shared" si="25"/>
        <v/>
      </c>
      <c r="BA74" s="485" t="str">
        <f t="shared" si="25"/>
        <v/>
      </c>
    </row>
    <row r="75" spans="2:53" s="271" customFormat="1">
      <c r="B75" s="124"/>
      <c r="C75" s="124"/>
      <c r="D75" s="488"/>
      <c r="E75" s="462"/>
      <c r="F75" s="462"/>
      <c r="G75" s="462"/>
      <c r="H75" s="462"/>
      <c r="I75" s="461"/>
      <c r="J75" s="461"/>
      <c r="K75" s="461"/>
      <c r="L75" s="461"/>
      <c r="M75" s="489"/>
      <c r="N75" s="461"/>
      <c r="O75" s="461"/>
      <c r="P75" s="461"/>
      <c r="Q75" s="461"/>
      <c r="R75" s="461"/>
      <c r="S75" s="461"/>
      <c r="T75" s="461"/>
      <c r="U75" s="461"/>
      <c r="V75" s="461"/>
      <c r="W75" s="124"/>
      <c r="X75" s="124"/>
      <c r="Y75" s="461"/>
      <c r="Z75" s="461"/>
      <c r="AA75" s="461"/>
      <c r="AB75" s="461"/>
      <c r="AC75" s="461"/>
      <c r="AD75" s="461"/>
      <c r="AE75" s="461"/>
      <c r="AF75" s="461"/>
      <c r="AG75" s="124"/>
      <c r="AH75" s="124"/>
      <c r="AI75" s="485" t="str">
        <f t="shared" si="26"/>
        <v/>
      </c>
      <c r="AJ75" s="485" t="str">
        <f t="shared" si="23"/>
        <v/>
      </c>
      <c r="AK75" s="485" t="str">
        <f t="shared" si="23"/>
        <v/>
      </c>
      <c r="AL75" s="485" t="str">
        <f t="shared" si="23"/>
        <v/>
      </c>
      <c r="AM75" s="485" t="str">
        <f t="shared" si="23"/>
        <v/>
      </c>
      <c r="AN75" s="485" t="str">
        <f t="shared" si="23"/>
        <v/>
      </c>
      <c r="AO75" s="485" t="str">
        <f t="shared" si="23"/>
        <v/>
      </c>
      <c r="AP75" s="485" t="str">
        <f t="shared" si="23"/>
        <v/>
      </c>
      <c r="AQ75" s="485" t="str">
        <f t="shared" si="23"/>
        <v/>
      </c>
      <c r="AR75" s="124"/>
      <c r="AS75" s="124"/>
      <c r="AT75" s="485" t="str">
        <f t="shared" si="24"/>
        <v/>
      </c>
      <c r="AU75" s="485" t="str">
        <f t="shared" si="24"/>
        <v/>
      </c>
      <c r="AV75" s="485" t="str">
        <f t="shared" si="24"/>
        <v/>
      </c>
      <c r="AW75" s="485" t="str">
        <f t="shared" si="24"/>
        <v/>
      </c>
      <c r="AX75" s="485" t="str">
        <f t="shared" si="24"/>
        <v/>
      </c>
      <c r="AY75" s="485" t="str">
        <f t="shared" si="25"/>
        <v/>
      </c>
      <c r="AZ75" s="485" t="str">
        <f t="shared" si="25"/>
        <v/>
      </c>
      <c r="BA75" s="485" t="str">
        <f t="shared" si="25"/>
        <v/>
      </c>
    </row>
    <row r="76" spans="2:53" s="271" customFormat="1">
      <c r="B76" s="124"/>
      <c r="C76" s="124"/>
      <c r="D76" s="488"/>
      <c r="E76" s="462"/>
      <c r="F76" s="462"/>
      <c r="G76" s="462"/>
      <c r="H76" s="462"/>
      <c r="I76" s="461"/>
      <c r="J76" s="461"/>
      <c r="K76" s="461"/>
      <c r="L76" s="461"/>
      <c r="M76" s="489"/>
      <c r="N76" s="461"/>
      <c r="O76" s="461"/>
      <c r="P76" s="461"/>
      <c r="Q76" s="461"/>
      <c r="R76" s="461"/>
      <c r="S76" s="461"/>
      <c r="T76" s="461"/>
      <c r="U76" s="461"/>
      <c r="V76" s="461"/>
      <c r="W76" s="124"/>
      <c r="X76" s="124"/>
      <c r="Y76" s="461"/>
      <c r="Z76" s="461"/>
      <c r="AA76" s="461"/>
      <c r="AB76" s="461"/>
      <c r="AC76" s="461"/>
      <c r="AD76" s="461"/>
      <c r="AE76" s="461"/>
      <c r="AF76" s="461"/>
      <c r="AG76" s="124"/>
      <c r="AH76" s="124"/>
      <c r="AI76" s="485" t="str">
        <f t="shared" si="26"/>
        <v/>
      </c>
      <c r="AJ76" s="485" t="str">
        <f t="shared" si="23"/>
        <v/>
      </c>
      <c r="AK76" s="485" t="str">
        <f t="shared" si="23"/>
        <v/>
      </c>
      <c r="AL76" s="485" t="str">
        <f t="shared" si="23"/>
        <v/>
      </c>
      <c r="AM76" s="485" t="str">
        <f t="shared" si="23"/>
        <v/>
      </c>
      <c r="AN76" s="485" t="str">
        <f t="shared" si="23"/>
        <v/>
      </c>
      <c r="AO76" s="485" t="str">
        <f t="shared" si="23"/>
        <v/>
      </c>
      <c r="AP76" s="485" t="str">
        <f t="shared" si="23"/>
        <v/>
      </c>
      <c r="AQ76" s="485" t="str">
        <f t="shared" si="23"/>
        <v/>
      </c>
      <c r="AR76" s="124"/>
      <c r="AS76" s="124"/>
      <c r="AT76" s="485" t="str">
        <f t="shared" si="24"/>
        <v/>
      </c>
      <c r="AU76" s="485" t="str">
        <f t="shared" si="24"/>
        <v/>
      </c>
      <c r="AV76" s="485" t="str">
        <f t="shared" si="24"/>
        <v/>
      </c>
      <c r="AW76" s="485" t="str">
        <f t="shared" si="24"/>
        <v/>
      </c>
      <c r="AX76" s="485" t="str">
        <f t="shared" si="24"/>
        <v/>
      </c>
      <c r="AY76" s="485" t="str">
        <f t="shared" si="25"/>
        <v/>
      </c>
      <c r="AZ76" s="485" t="str">
        <f t="shared" si="25"/>
        <v/>
      </c>
      <c r="BA76" s="485" t="str">
        <f t="shared" si="25"/>
        <v/>
      </c>
    </row>
    <row r="77" spans="2:53" s="271" customFormat="1">
      <c r="B77" s="124"/>
      <c r="C77" s="124"/>
      <c r="D77" s="488"/>
      <c r="E77" s="462"/>
      <c r="F77" s="462"/>
      <c r="G77" s="462"/>
      <c r="H77" s="462"/>
      <c r="I77" s="461"/>
      <c r="J77" s="461"/>
      <c r="K77" s="461"/>
      <c r="L77" s="461"/>
      <c r="M77" s="489"/>
      <c r="N77" s="461"/>
      <c r="O77" s="461"/>
      <c r="P77" s="461"/>
      <c r="Q77" s="461"/>
      <c r="R77" s="461"/>
      <c r="S77" s="461"/>
      <c r="T77" s="461"/>
      <c r="U77" s="461"/>
      <c r="V77" s="461"/>
      <c r="W77" s="124"/>
      <c r="X77" s="124"/>
      <c r="Y77" s="461"/>
      <c r="Z77" s="461"/>
      <c r="AA77" s="461"/>
      <c r="AB77" s="461"/>
      <c r="AC77" s="461"/>
      <c r="AD77" s="461"/>
      <c r="AE77" s="461"/>
      <c r="AF77" s="461"/>
      <c r="AG77" s="124"/>
      <c r="AH77" s="124"/>
      <c r="AI77" s="485" t="str">
        <f t="shared" si="26"/>
        <v/>
      </c>
      <c r="AJ77" s="485" t="str">
        <f t="shared" si="23"/>
        <v/>
      </c>
      <c r="AK77" s="485" t="str">
        <f t="shared" si="23"/>
        <v/>
      </c>
      <c r="AL77" s="485" t="str">
        <f t="shared" si="23"/>
        <v/>
      </c>
      <c r="AM77" s="485" t="str">
        <f t="shared" si="23"/>
        <v/>
      </c>
      <c r="AN77" s="485" t="str">
        <f t="shared" si="23"/>
        <v/>
      </c>
      <c r="AO77" s="485" t="str">
        <f t="shared" si="23"/>
        <v/>
      </c>
      <c r="AP77" s="485" t="str">
        <f t="shared" si="23"/>
        <v/>
      </c>
      <c r="AQ77" s="485" t="str">
        <f t="shared" si="23"/>
        <v/>
      </c>
      <c r="AR77" s="124"/>
      <c r="AS77" s="124"/>
      <c r="AT77" s="485" t="str">
        <f t="shared" si="24"/>
        <v/>
      </c>
      <c r="AU77" s="485" t="str">
        <f t="shared" si="24"/>
        <v/>
      </c>
      <c r="AV77" s="485" t="str">
        <f t="shared" si="24"/>
        <v/>
      </c>
      <c r="AW77" s="485" t="str">
        <f t="shared" si="24"/>
        <v/>
      </c>
      <c r="AX77" s="485" t="str">
        <f t="shared" si="24"/>
        <v/>
      </c>
      <c r="AY77" s="485" t="str">
        <f t="shared" si="25"/>
        <v/>
      </c>
      <c r="AZ77" s="485" t="str">
        <f t="shared" si="25"/>
        <v/>
      </c>
      <c r="BA77" s="485" t="str">
        <f t="shared" si="25"/>
        <v/>
      </c>
    </row>
    <row r="78" spans="2:53" s="271" customFormat="1">
      <c r="B78" s="124"/>
      <c r="C78" s="124"/>
      <c r="D78" s="488"/>
      <c r="E78" s="462"/>
      <c r="F78" s="462"/>
      <c r="G78" s="462"/>
      <c r="H78" s="462"/>
      <c r="I78" s="461"/>
      <c r="J78" s="461"/>
      <c r="K78" s="461"/>
      <c r="L78" s="461"/>
      <c r="M78" s="489"/>
      <c r="N78" s="461"/>
      <c r="O78" s="461"/>
      <c r="P78" s="461"/>
      <c r="Q78" s="461"/>
      <c r="R78" s="461"/>
      <c r="S78" s="461"/>
      <c r="T78" s="461"/>
      <c r="U78" s="461"/>
      <c r="V78" s="461"/>
      <c r="W78" s="124"/>
      <c r="X78" s="124"/>
      <c r="Y78" s="461"/>
      <c r="Z78" s="461"/>
      <c r="AA78" s="461"/>
      <c r="AB78" s="461"/>
      <c r="AC78" s="461"/>
      <c r="AD78" s="461"/>
      <c r="AE78" s="461"/>
      <c r="AF78" s="461"/>
      <c r="AG78" s="124"/>
      <c r="AH78" s="124"/>
      <c r="AI78" s="485" t="str">
        <f t="shared" si="26"/>
        <v/>
      </c>
      <c r="AJ78" s="485" t="str">
        <f t="shared" si="23"/>
        <v/>
      </c>
      <c r="AK78" s="485" t="str">
        <f t="shared" si="23"/>
        <v/>
      </c>
      <c r="AL78" s="485" t="str">
        <f t="shared" si="23"/>
        <v/>
      </c>
      <c r="AM78" s="485" t="str">
        <f t="shared" si="23"/>
        <v/>
      </c>
      <c r="AN78" s="485" t="str">
        <f t="shared" si="23"/>
        <v/>
      </c>
      <c r="AO78" s="485" t="str">
        <f t="shared" si="23"/>
        <v/>
      </c>
      <c r="AP78" s="485" t="str">
        <f t="shared" si="23"/>
        <v/>
      </c>
      <c r="AQ78" s="485" t="str">
        <f t="shared" si="23"/>
        <v/>
      </c>
      <c r="AR78" s="124"/>
      <c r="AS78" s="124"/>
      <c r="AT78" s="485" t="str">
        <f t="shared" si="24"/>
        <v/>
      </c>
      <c r="AU78" s="485" t="str">
        <f t="shared" si="24"/>
        <v/>
      </c>
      <c r="AV78" s="485" t="str">
        <f t="shared" si="24"/>
        <v/>
      </c>
      <c r="AW78" s="485" t="str">
        <f t="shared" si="24"/>
        <v/>
      </c>
      <c r="AX78" s="485" t="str">
        <f t="shared" si="24"/>
        <v/>
      </c>
      <c r="AY78" s="485" t="str">
        <f t="shared" si="25"/>
        <v/>
      </c>
      <c r="AZ78" s="485" t="str">
        <f t="shared" si="25"/>
        <v/>
      </c>
      <c r="BA78" s="485" t="str">
        <f t="shared" si="25"/>
        <v/>
      </c>
    </row>
    <row r="79" spans="2:53" s="271" customFormat="1">
      <c r="B79" s="124"/>
      <c r="C79" s="124"/>
      <c r="D79" s="488"/>
      <c r="E79" s="462"/>
      <c r="F79" s="462"/>
      <c r="G79" s="462"/>
      <c r="H79" s="462"/>
      <c r="I79" s="461"/>
      <c r="J79" s="461"/>
      <c r="K79" s="461"/>
      <c r="L79" s="461"/>
      <c r="M79" s="489"/>
      <c r="N79" s="461"/>
      <c r="O79" s="461"/>
      <c r="P79" s="461"/>
      <c r="Q79" s="461"/>
      <c r="R79" s="461"/>
      <c r="S79" s="461"/>
      <c r="T79" s="461"/>
      <c r="U79" s="461"/>
      <c r="V79" s="461"/>
      <c r="W79" s="124"/>
      <c r="X79" s="124"/>
      <c r="Y79" s="461"/>
      <c r="Z79" s="461"/>
      <c r="AA79" s="461"/>
      <c r="AB79" s="461"/>
      <c r="AC79" s="461"/>
      <c r="AD79" s="461"/>
      <c r="AE79" s="461"/>
      <c r="AF79" s="461"/>
      <c r="AG79" s="124"/>
      <c r="AH79" s="124"/>
      <c r="AI79" s="485" t="str">
        <f t="shared" si="26"/>
        <v/>
      </c>
      <c r="AJ79" s="485" t="str">
        <f t="shared" si="23"/>
        <v/>
      </c>
      <c r="AK79" s="485" t="str">
        <f t="shared" si="23"/>
        <v/>
      </c>
      <c r="AL79" s="485" t="str">
        <f t="shared" si="23"/>
        <v/>
      </c>
      <c r="AM79" s="485" t="str">
        <f t="shared" si="23"/>
        <v/>
      </c>
      <c r="AN79" s="485" t="str">
        <f t="shared" si="23"/>
        <v/>
      </c>
      <c r="AO79" s="485" t="str">
        <f t="shared" si="23"/>
        <v/>
      </c>
      <c r="AP79" s="485" t="str">
        <f t="shared" si="23"/>
        <v/>
      </c>
      <c r="AQ79" s="485" t="str">
        <f t="shared" si="23"/>
        <v/>
      </c>
      <c r="AR79" s="124"/>
      <c r="AS79" s="124"/>
      <c r="AT79" s="485" t="str">
        <f t="shared" si="24"/>
        <v/>
      </c>
      <c r="AU79" s="485" t="str">
        <f t="shared" si="24"/>
        <v/>
      </c>
      <c r="AV79" s="485" t="str">
        <f t="shared" si="24"/>
        <v/>
      </c>
      <c r="AW79" s="485" t="str">
        <f t="shared" si="24"/>
        <v/>
      </c>
      <c r="AX79" s="485" t="str">
        <f t="shared" si="24"/>
        <v/>
      </c>
      <c r="AY79" s="485" t="str">
        <f t="shared" si="25"/>
        <v/>
      </c>
      <c r="AZ79" s="485" t="str">
        <f t="shared" si="25"/>
        <v/>
      </c>
      <c r="BA79" s="485" t="str">
        <f t="shared" si="25"/>
        <v/>
      </c>
    </row>
    <row r="80" spans="2:53" s="271" customFormat="1">
      <c r="B80" s="124"/>
      <c r="C80" s="124"/>
      <c r="D80" s="488"/>
      <c r="E80" s="462"/>
      <c r="F80" s="462"/>
      <c r="G80" s="462"/>
      <c r="H80" s="462"/>
      <c r="I80" s="461"/>
      <c r="J80" s="461"/>
      <c r="K80" s="461"/>
      <c r="L80" s="461"/>
      <c r="M80" s="489"/>
      <c r="N80" s="461"/>
      <c r="O80" s="461"/>
      <c r="P80" s="461"/>
      <c r="Q80" s="461"/>
      <c r="R80" s="461"/>
      <c r="S80" s="461"/>
      <c r="T80" s="461"/>
      <c r="U80" s="461"/>
      <c r="V80" s="461"/>
      <c r="W80" s="124"/>
      <c r="X80" s="124"/>
      <c r="Y80" s="461"/>
      <c r="Z80" s="461"/>
      <c r="AA80" s="461"/>
      <c r="AB80" s="461"/>
      <c r="AC80" s="461"/>
      <c r="AD80" s="461"/>
      <c r="AE80" s="461"/>
      <c r="AF80" s="461"/>
      <c r="AG80" s="124"/>
      <c r="AH80" s="124"/>
      <c r="AI80" s="485" t="str">
        <f t="shared" si="26"/>
        <v/>
      </c>
      <c r="AJ80" s="485" t="str">
        <f t="shared" si="23"/>
        <v/>
      </c>
      <c r="AK80" s="485" t="str">
        <f t="shared" si="23"/>
        <v/>
      </c>
      <c r="AL80" s="485" t="str">
        <f t="shared" si="23"/>
        <v/>
      </c>
      <c r="AM80" s="485" t="str">
        <f t="shared" si="23"/>
        <v/>
      </c>
      <c r="AN80" s="485" t="str">
        <f t="shared" si="23"/>
        <v/>
      </c>
      <c r="AO80" s="485" t="str">
        <f t="shared" si="23"/>
        <v/>
      </c>
      <c r="AP80" s="485" t="str">
        <f t="shared" si="23"/>
        <v/>
      </c>
      <c r="AQ80" s="485" t="str">
        <f t="shared" si="23"/>
        <v/>
      </c>
      <c r="AR80" s="124"/>
      <c r="AS80" s="124"/>
      <c r="AT80" s="485" t="str">
        <f t="shared" si="24"/>
        <v/>
      </c>
      <c r="AU80" s="485" t="str">
        <f t="shared" si="24"/>
        <v/>
      </c>
      <c r="AV80" s="485" t="str">
        <f t="shared" si="24"/>
        <v/>
      </c>
      <c r="AW80" s="485" t="str">
        <f t="shared" si="24"/>
        <v/>
      </c>
      <c r="AX80" s="485" t="str">
        <f t="shared" si="24"/>
        <v/>
      </c>
      <c r="AY80" s="485" t="str">
        <f t="shared" si="25"/>
        <v/>
      </c>
      <c r="AZ80" s="485" t="str">
        <f t="shared" si="25"/>
        <v/>
      </c>
      <c r="BA80" s="485" t="str">
        <f t="shared" si="25"/>
        <v/>
      </c>
    </row>
    <row r="81" spans="2:53" s="271" customFormat="1">
      <c r="B81" s="124"/>
      <c r="C81" s="124"/>
      <c r="D81" s="488"/>
      <c r="E81" s="462"/>
      <c r="F81" s="462"/>
      <c r="G81" s="462"/>
      <c r="H81" s="462"/>
      <c r="I81" s="461"/>
      <c r="J81" s="461"/>
      <c r="K81" s="461"/>
      <c r="L81" s="461"/>
      <c r="M81" s="489"/>
      <c r="N81" s="461"/>
      <c r="O81" s="461"/>
      <c r="P81" s="461"/>
      <c r="Q81" s="461"/>
      <c r="R81" s="461"/>
      <c r="S81" s="461"/>
      <c r="T81" s="461"/>
      <c r="U81" s="461"/>
      <c r="V81" s="461"/>
      <c r="W81" s="124"/>
      <c r="X81" s="124"/>
      <c r="Y81" s="461"/>
      <c r="Z81" s="461"/>
      <c r="AA81" s="461"/>
      <c r="AB81" s="461"/>
      <c r="AC81" s="461"/>
      <c r="AD81" s="461"/>
      <c r="AE81" s="461"/>
      <c r="AF81" s="461"/>
      <c r="AG81" s="124"/>
      <c r="AH81" s="124"/>
      <c r="AI81" s="485" t="str">
        <f t="shared" si="26"/>
        <v/>
      </c>
      <c r="AJ81" s="485" t="str">
        <f t="shared" si="23"/>
        <v/>
      </c>
      <c r="AK81" s="485" t="str">
        <f t="shared" si="23"/>
        <v/>
      </c>
      <c r="AL81" s="485" t="str">
        <f t="shared" si="23"/>
        <v/>
      </c>
      <c r="AM81" s="485" t="str">
        <f t="shared" si="23"/>
        <v/>
      </c>
      <c r="AN81" s="485" t="str">
        <f t="shared" si="23"/>
        <v/>
      </c>
      <c r="AO81" s="485" t="str">
        <f t="shared" si="23"/>
        <v/>
      </c>
      <c r="AP81" s="485" t="str">
        <f t="shared" si="23"/>
        <v/>
      </c>
      <c r="AQ81" s="485" t="str">
        <f t="shared" si="23"/>
        <v/>
      </c>
      <c r="AR81" s="124"/>
      <c r="AS81" s="124"/>
      <c r="AT81" s="485" t="str">
        <f t="shared" si="24"/>
        <v/>
      </c>
      <c r="AU81" s="485" t="str">
        <f t="shared" si="24"/>
        <v/>
      </c>
      <c r="AV81" s="485" t="str">
        <f t="shared" si="24"/>
        <v/>
      </c>
      <c r="AW81" s="485" t="str">
        <f t="shared" si="24"/>
        <v/>
      </c>
      <c r="AX81" s="485" t="str">
        <f t="shared" si="24"/>
        <v/>
      </c>
      <c r="AY81" s="485" t="str">
        <f t="shared" si="25"/>
        <v/>
      </c>
      <c r="AZ81" s="485" t="str">
        <f t="shared" si="25"/>
        <v/>
      </c>
      <c r="BA81" s="485" t="str">
        <f t="shared" si="25"/>
        <v/>
      </c>
    </row>
    <row r="82" spans="2:53" s="271" customFormat="1">
      <c r="B82" s="124"/>
      <c r="C82" s="124"/>
      <c r="D82" s="488"/>
      <c r="E82" s="462"/>
      <c r="F82" s="462"/>
      <c r="G82" s="462"/>
      <c r="H82" s="462"/>
      <c r="I82" s="461"/>
      <c r="J82" s="461"/>
      <c r="K82" s="461"/>
      <c r="L82" s="461"/>
      <c r="M82" s="489"/>
      <c r="N82" s="461"/>
      <c r="O82" s="461"/>
      <c r="P82" s="461"/>
      <c r="Q82" s="461"/>
      <c r="R82" s="461"/>
      <c r="S82" s="461"/>
      <c r="T82" s="461"/>
      <c r="U82" s="461"/>
      <c r="V82" s="461"/>
      <c r="W82" s="124"/>
      <c r="X82" s="124"/>
      <c r="Y82" s="461"/>
      <c r="Z82" s="461"/>
      <c r="AA82" s="461"/>
      <c r="AB82" s="461"/>
      <c r="AC82" s="461"/>
      <c r="AD82" s="461"/>
      <c r="AE82" s="461"/>
      <c r="AF82" s="461"/>
      <c r="AG82" s="124"/>
      <c r="AH82" s="124"/>
      <c r="AI82" s="485" t="str">
        <f t="shared" si="26"/>
        <v/>
      </c>
      <c r="AJ82" s="485" t="str">
        <f t="shared" si="23"/>
        <v/>
      </c>
      <c r="AK82" s="485" t="str">
        <f t="shared" si="23"/>
        <v/>
      </c>
      <c r="AL82" s="485" t="str">
        <f t="shared" si="23"/>
        <v/>
      </c>
      <c r="AM82" s="485" t="str">
        <f t="shared" si="23"/>
        <v/>
      </c>
      <c r="AN82" s="485" t="str">
        <f t="shared" si="23"/>
        <v/>
      </c>
      <c r="AO82" s="485" t="str">
        <f t="shared" si="23"/>
        <v/>
      </c>
      <c r="AP82" s="485" t="str">
        <f t="shared" si="23"/>
        <v/>
      </c>
      <c r="AQ82" s="485" t="str">
        <f t="shared" si="23"/>
        <v/>
      </c>
      <c r="AR82" s="124"/>
      <c r="AS82" s="124"/>
      <c r="AT82" s="485" t="str">
        <f t="shared" si="24"/>
        <v/>
      </c>
      <c r="AU82" s="485" t="str">
        <f t="shared" si="24"/>
        <v/>
      </c>
      <c r="AV82" s="485" t="str">
        <f t="shared" si="24"/>
        <v/>
      </c>
      <c r="AW82" s="485" t="str">
        <f t="shared" si="24"/>
        <v/>
      </c>
      <c r="AX82" s="485" t="str">
        <f t="shared" si="24"/>
        <v/>
      </c>
      <c r="AY82" s="485" t="str">
        <f t="shared" si="25"/>
        <v/>
      </c>
      <c r="AZ82" s="485" t="str">
        <f t="shared" si="25"/>
        <v/>
      </c>
      <c r="BA82" s="485" t="str">
        <f t="shared" si="25"/>
        <v/>
      </c>
    </row>
    <row r="83" spans="2:53" s="271" customFormat="1">
      <c r="B83" s="124"/>
      <c r="C83" s="124"/>
      <c r="D83" s="488"/>
      <c r="E83" s="462"/>
      <c r="F83" s="462"/>
      <c r="G83" s="462"/>
      <c r="H83" s="462"/>
      <c r="I83" s="461"/>
      <c r="J83" s="461"/>
      <c r="K83" s="461"/>
      <c r="L83" s="461"/>
      <c r="M83" s="489"/>
      <c r="N83" s="461"/>
      <c r="O83" s="461"/>
      <c r="P83" s="461"/>
      <c r="Q83" s="461"/>
      <c r="R83" s="461"/>
      <c r="S83" s="461"/>
      <c r="T83" s="461"/>
      <c r="U83" s="461"/>
      <c r="V83" s="461"/>
      <c r="W83" s="124"/>
      <c r="X83" s="124"/>
      <c r="Y83" s="461"/>
      <c r="Z83" s="461"/>
      <c r="AA83" s="461"/>
      <c r="AB83" s="461"/>
      <c r="AC83" s="461"/>
      <c r="AD83" s="461"/>
      <c r="AE83" s="461"/>
      <c r="AF83" s="461"/>
      <c r="AG83" s="124"/>
      <c r="AH83" s="124"/>
      <c r="AI83" s="485" t="str">
        <f t="shared" si="26"/>
        <v/>
      </c>
      <c r="AJ83" s="485" t="str">
        <f t="shared" si="23"/>
        <v/>
      </c>
      <c r="AK83" s="485" t="str">
        <f t="shared" si="23"/>
        <v/>
      </c>
      <c r="AL83" s="485" t="str">
        <f t="shared" si="23"/>
        <v/>
      </c>
      <c r="AM83" s="485" t="str">
        <f t="shared" si="23"/>
        <v/>
      </c>
      <c r="AN83" s="485" t="str">
        <f t="shared" si="23"/>
        <v/>
      </c>
      <c r="AO83" s="485" t="str">
        <f t="shared" si="23"/>
        <v/>
      </c>
      <c r="AP83" s="485" t="str">
        <f t="shared" si="23"/>
        <v/>
      </c>
      <c r="AQ83" s="485" t="str">
        <f t="shared" si="23"/>
        <v/>
      </c>
      <c r="AR83" s="124"/>
      <c r="AS83" s="124"/>
      <c r="AT83" s="485" t="str">
        <f t="shared" si="24"/>
        <v/>
      </c>
      <c r="AU83" s="485" t="str">
        <f t="shared" si="24"/>
        <v/>
      </c>
      <c r="AV83" s="485" t="str">
        <f t="shared" si="24"/>
        <v/>
      </c>
      <c r="AW83" s="485" t="str">
        <f t="shared" si="24"/>
        <v/>
      </c>
      <c r="AX83" s="485" t="str">
        <f t="shared" si="24"/>
        <v/>
      </c>
      <c r="AY83" s="485" t="str">
        <f t="shared" si="25"/>
        <v/>
      </c>
      <c r="AZ83" s="485" t="str">
        <f t="shared" si="25"/>
        <v/>
      </c>
      <c r="BA83" s="485" t="str">
        <f t="shared" si="25"/>
        <v/>
      </c>
    </row>
    <row r="84" spans="2:53" s="271" customFormat="1">
      <c r="B84" s="124"/>
      <c r="C84" s="124"/>
      <c r="D84" s="488"/>
      <c r="E84" s="462"/>
      <c r="F84" s="462"/>
      <c r="G84" s="462"/>
      <c r="H84" s="462"/>
      <c r="I84" s="461"/>
      <c r="J84" s="461"/>
      <c r="K84" s="461"/>
      <c r="L84" s="461"/>
      <c r="M84" s="489"/>
      <c r="N84" s="461"/>
      <c r="O84" s="461"/>
      <c r="P84" s="461"/>
      <c r="Q84" s="461"/>
      <c r="R84" s="461"/>
      <c r="S84" s="461"/>
      <c r="T84" s="461"/>
      <c r="U84" s="461"/>
      <c r="V84" s="461"/>
      <c r="W84" s="124"/>
      <c r="X84" s="124"/>
      <c r="Y84" s="461"/>
      <c r="Z84" s="461"/>
      <c r="AA84" s="461"/>
      <c r="AB84" s="461"/>
      <c r="AC84" s="461"/>
      <c r="AD84" s="461"/>
      <c r="AE84" s="461"/>
      <c r="AF84" s="461"/>
      <c r="AG84" s="124"/>
      <c r="AH84" s="124"/>
      <c r="AI84" s="485" t="str">
        <f t="shared" si="26"/>
        <v/>
      </c>
      <c r="AJ84" s="485" t="str">
        <f t="shared" si="23"/>
        <v/>
      </c>
      <c r="AK84" s="485" t="str">
        <f t="shared" si="23"/>
        <v/>
      </c>
      <c r="AL84" s="485" t="str">
        <f t="shared" si="23"/>
        <v/>
      </c>
      <c r="AM84" s="485" t="str">
        <f t="shared" si="23"/>
        <v/>
      </c>
      <c r="AN84" s="485" t="str">
        <f t="shared" si="23"/>
        <v/>
      </c>
      <c r="AO84" s="485" t="str">
        <f t="shared" si="23"/>
        <v/>
      </c>
      <c r="AP84" s="485" t="str">
        <f t="shared" si="23"/>
        <v/>
      </c>
      <c r="AQ84" s="485" t="str">
        <f t="shared" si="23"/>
        <v/>
      </c>
      <c r="AR84" s="124"/>
      <c r="AS84" s="124"/>
      <c r="AT84" s="485" t="str">
        <f t="shared" si="24"/>
        <v/>
      </c>
      <c r="AU84" s="485" t="str">
        <f t="shared" si="24"/>
        <v/>
      </c>
      <c r="AV84" s="485" t="str">
        <f t="shared" si="24"/>
        <v/>
      </c>
      <c r="AW84" s="485" t="str">
        <f t="shared" si="24"/>
        <v/>
      </c>
      <c r="AX84" s="485" t="str">
        <f t="shared" si="24"/>
        <v/>
      </c>
      <c r="AY84" s="485" t="str">
        <f t="shared" si="25"/>
        <v/>
      </c>
      <c r="AZ84" s="485" t="str">
        <f t="shared" si="25"/>
        <v/>
      </c>
      <c r="BA84" s="485" t="str">
        <f t="shared" si="25"/>
        <v/>
      </c>
    </row>
    <row r="85" spans="2:53" s="271" customFormat="1">
      <c r="B85" s="124"/>
      <c r="C85" s="124"/>
      <c r="D85" s="488"/>
      <c r="E85" s="462"/>
      <c r="F85" s="462"/>
      <c r="G85" s="462"/>
      <c r="H85" s="462"/>
      <c r="I85" s="461"/>
      <c r="J85" s="461"/>
      <c r="K85" s="461"/>
      <c r="L85" s="461"/>
      <c r="M85" s="489"/>
      <c r="N85" s="461"/>
      <c r="O85" s="461"/>
      <c r="P85" s="461"/>
      <c r="Q85" s="461"/>
      <c r="R85" s="461"/>
      <c r="S85" s="461"/>
      <c r="T85" s="461"/>
      <c r="U85" s="461"/>
      <c r="V85" s="461"/>
      <c r="W85" s="124"/>
      <c r="X85" s="124"/>
      <c r="Y85" s="461"/>
      <c r="Z85" s="461"/>
      <c r="AA85" s="461"/>
      <c r="AB85" s="461"/>
      <c r="AC85" s="461"/>
      <c r="AD85" s="461"/>
      <c r="AE85" s="461"/>
      <c r="AF85" s="461"/>
      <c r="AG85" s="124"/>
      <c r="AH85" s="124"/>
      <c r="AI85" s="485" t="str">
        <f t="shared" si="26"/>
        <v/>
      </c>
      <c r="AJ85" s="485" t="str">
        <f t="shared" si="26"/>
        <v/>
      </c>
      <c r="AK85" s="485" t="str">
        <f t="shared" si="26"/>
        <v/>
      </c>
      <c r="AL85" s="485" t="str">
        <f t="shared" si="26"/>
        <v/>
      </c>
      <c r="AM85" s="485" t="str">
        <f t="shared" si="26"/>
        <v/>
      </c>
      <c r="AN85" s="485" t="str">
        <f t="shared" si="26"/>
        <v/>
      </c>
      <c r="AO85" s="485" t="str">
        <f t="shared" si="26"/>
        <v/>
      </c>
      <c r="AP85" s="485" t="str">
        <f t="shared" si="26"/>
        <v/>
      </c>
      <c r="AQ85" s="485" t="str">
        <f t="shared" si="26"/>
        <v/>
      </c>
      <c r="AR85" s="124"/>
      <c r="AS85" s="124"/>
      <c r="AT85" s="485" t="str">
        <f t="shared" si="24"/>
        <v/>
      </c>
      <c r="AU85" s="485" t="str">
        <f t="shared" si="24"/>
        <v/>
      </c>
      <c r="AV85" s="485" t="str">
        <f t="shared" si="24"/>
        <v/>
      </c>
      <c r="AW85" s="485" t="str">
        <f t="shared" si="24"/>
        <v/>
      </c>
      <c r="AX85" s="485" t="str">
        <f t="shared" si="24"/>
        <v/>
      </c>
      <c r="AY85" s="485" t="str">
        <f t="shared" si="25"/>
        <v/>
      </c>
      <c r="AZ85" s="485" t="str">
        <f t="shared" si="25"/>
        <v/>
      </c>
      <c r="BA85" s="485" t="str">
        <f t="shared" si="25"/>
        <v/>
      </c>
    </row>
    <row r="86" spans="2:53" s="271" customFormat="1">
      <c r="B86" s="124"/>
      <c r="C86" s="124"/>
      <c r="D86" s="488"/>
      <c r="E86" s="462"/>
      <c r="F86" s="462"/>
      <c r="G86" s="462"/>
      <c r="H86" s="462"/>
      <c r="I86" s="461"/>
      <c r="J86" s="461"/>
      <c r="K86" s="461"/>
      <c r="L86" s="461"/>
      <c r="M86" s="489"/>
      <c r="N86" s="461"/>
      <c r="O86" s="461"/>
      <c r="P86" s="461"/>
      <c r="Q86" s="461"/>
      <c r="R86" s="461"/>
      <c r="S86" s="461"/>
      <c r="T86" s="461"/>
      <c r="U86" s="461"/>
      <c r="V86" s="461"/>
      <c r="W86" s="124"/>
      <c r="X86" s="124"/>
      <c r="Y86" s="461"/>
      <c r="Z86" s="461"/>
      <c r="AA86" s="461"/>
      <c r="AB86" s="461"/>
      <c r="AC86" s="461"/>
      <c r="AD86" s="461"/>
      <c r="AE86" s="461"/>
      <c r="AF86" s="461"/>
      <c r="AG86" s="124"/>
      <c r="AH86" s="124"/>
      <c r="AI86" s="485" t="str">
        <f t="shared" si="26"/>
        <v/>
      </c>
      <c r="AJ86" s="485" t="str">
        <f t="shared" si="26"/>
        <v/>
      </c>
      <c r="AK86" s="485" t="str">
        <f t="shared" si="26"/>
        <v/>
      </c>
      <c r="AL86" s="485" t="str">
        <f t="shared" si="26"/>
        <v/>
      </c>
      <c r="AM86" s="485" t="str">
        <f t="shared" si="26"/>
        <v/>
      </c>
      <c r="AN86" s="485" t="str">
        <f t="shared" si="26"/>
        <v/>
      </c>
      <c r="AO86" s="485" t="str">
        <f t="shared" si="26"/>
        <v/>
      </c>
      <c r="AP86" s="485" t="str">
        <f t="shared" si="26"/>
        <v/>
      </c>
      <c r="AQ86" s="485" t="str">
        <f t="shared" si="26"/>
        <v/>
      </c>
      <c r="AR86" s="124"/>
      <c r="AS86" s="124"/>
      <c r="AT86" s="485" t="str">
        <f t="shared" si="24"/>
        <v/>
      </c>
      <c r="AU86" s="485" t="str">
        <f t="shared" si="24"/>
        <v/>
      </c>
      <c r="AV86" s="485" t="str">
        <f t="shared" si="24"/>
        <v/>
      </c>
      <c r="AW86" s="485" t="str">
        <f t="shared" si="24"/>
        <v/>
      </c>
      <c r="AX86" s="485" t="str">
        <f t="shared" si="24"/>
        <v/>
      </c>
      <c r="AY86" s="485" t="str">
        <f t="shared" si="25"/>
        <v/>
      </c>
      <c r="AZ86" s="485" t="str">
        <f t="shared" si="25"/>
        <v/>
      </c>
      <c r="BA86" s="485" t="str">
        <f t="shared" si="25"/>
        <v/>
      </c>
    </row>
    <row r="87" spans="2:53" s="271" customFormat="1">
      <c r="B87" s="124"/>
      <c r="C87" s="124"/>
      <c r="D87" s="488"/>
      <c r="E87" s="462"/>
      <c r="F87" s="462"/>
      <c r="G87" s="462"/>
      <c r="H87" s="462"/>
      <c r="I87" s="461"/>
      <c r="J87" s="461"/>
      <c r="K87" s="461"/>
      <c r="L87" s="461"/>
      <c r="M87" s="489"/>
      <c r="N87" s="461"/>
      <c r="O87" s="461"/>
      <c r="P87" s="461"/>
      <c r="Q87" s="461"/>
      <c r="R87" s="461"/>
      <c r="S87" s="461"/>
      <c r="T87" s="461"/>
      <c r="U87" s="461"/>
      <c r="V87" s="461"/>
      <c r="W87" s="124"/>
      <c r="X87" s="124"/>
      <c r="Y87" s="461"/>
      <c r="Z87" s="461"/>
      <c r="AA87" s="461"/>
      <c r="AB87" s="461"/>
      <c r="AC87" s="461"/>
      <c r="AD87" s="461"/>
      <c r="AE87" s="461"/>
      <c r="AF87" s="461"/>
      <c r="AG87" s="124"/>
      <c r="AH87" s="124"/>
      <c r="AI87" s="485" t="str">
        <f t="shared" si="26"/>
        <v/>
      </c>
      <c r="AJ87" s="485" t="str">
        <f t="shared" si="26"/>
        <v/>
      </c>
      <c r="AK87" s="485" t="str">
        <f t="shared" si="26"/>
        <v/>
      </c>
      <c r="AL87" s="485" t="str">
        <f t="shared" si="26"/>
        <v/>
      </c>
      <c r="AM87" s="485" t="str">
        <f t="shared" si="26"/>
        <v/>
      </c>
      <c r="AN87" s="485" t="str">
        <f t="shared" si="26"/>
        <v/>
      </c>
      <c r="AO87" s="485" t="str">
        <f t="shared" si="26"/>
        <v/>
      </c>
      <c r="AP87" s="485" t="str">
        <f t="shared" si="26"/>
        <v/>
      </c>
      <c r="AQ87" s="485" t="str">
        <f t="shared" si="26"/>
        <v/>
      </c>
      <c r="AR87" s="124"/>
      <c r="AS87" s="124"/>
      <c r="AT87" s="485" t="str">
        <f t="shared" si="24"/>
        <v/>
      </c>
      <c r="AU87" s="485" t="str">
        <f t="shared" si="24"/>
        <v/>
      </c>
      <c r="AV87" s="485" t="str">
        <f t="shared" si="24"/>
        <v/>
      </c>
      <c r="AW87" s="485" t="str">
        <f t="shared" si="24"/>
        <v/>
      </c>
      <c r="AX87" s="485" t="str">
        <f t="shared" si="24"/>
        <v/>
      </c>
      <c r="AY87" s="485" t="str">
        <f t="shared" si="25"/>
        <v/>
      </c>
      <c r="AZ87" s="485" t="str">
        <f t="shared" si="25"/>
        <v/>
      </c>
      <c r="BA87" s="485" t="str">
        <f t="shared" si="25"/>
        <v/>
      </c>
    </row>
    <row r="88" spans="2:53" s="271" customFormat="1">
      <c r="B88" s="124"/>
      <c r="C88" s="124"/>
      <c r="D88" s="488"/>
      <c r="E88" s="462"/>
      <c r="F88" s="462"/>
      <c r="G88" s="462"/>
      <c r="H88" s="462"/>
      <c r="I88" s="461"/>
      <c r="J88" s="461"/>
      <c r="K88" s="461"/>
      <c r="L88" s="461"/>
      <c r="M88" s="489"/>
      <c r="N88" s="461"/>
      <c r="O88" s="461"/>
      <c r="P88" s="461"/>
      <c r="Q88" s="461"/>
      <c r="R88" s="461"/>
      <c r="S88" s="461"/>
      <c r="T88" s="461"/>
      <c r="U88" s="461"/>
      <c r="V88" s="461"/>
      <c r="W88" s="124"/>
      <c r="X88" s="124"/>
      <c r="Y88" s="461"/>
      <c r="Z88" s="461"/>
      <c r="AA88" s="461"/>
      <c r="AB88" s="461"/>
      <c r="AC88" s="461"/>
      <c r="AD88" s="461"/>
      <c r="AE88" s="461"/>
      <c r="AF88" s="461"/>
      <c r="AG88" s="124"/>
      <c r="AH88" s="124"/>
      <c r="AI88" s="485" t="str">
        <f t="shared" si="26"/>
        <v/>
      </c>
      <c r="AJ88" s="485" t="str">
        <f t="shared" si="26"/>
        <v/>
      </c>
      <c r="AK88" s="485" t="str">
        <f t="shared" si="26"/>
        <v/>
      </c>
      <c r="AL88" s="485" t="str">
        <f t="shared" si="26"/>
        <v/>
      </c>
      <c r="AM88" s="485" t="str">
        <f t="shared" si="26"/>
        <v/>
      </c>
      <c r="AN88" s="485" t="str">
        <f t="shared" si="26"/>
        <v/>
      </c>
      <c r="AO88" s="485" t="str">
        <f t="shared" si="26"/>
        <v/>
      </c>
      <c r="AP88" s="485" t="str">
        <f t="shared" si="26"/>
        <v/>
      </c>
      <c r="AQ88" s="485" t="str">
        <f t="shared" si="26"/>
        <v/>
      </c>
      <c r="AR88" s="124"/>
      <c r="AS88" s="124"/>
      <c r="AT88" s="485" t="str">
        <f t="shared" si="24"/>
        <v/>
      </c>
      <c r="AU88" s="485" t="str">
        <f t="shared" si="24"/>
        <v/>
      </c>
      <c r="AV88" s="485" t="str">
        <f t="shared" si="24"/>
        <v/>
      </c>
      <c r="AW88" s="485" t="str">
        <f t="shared" si="24"/>
        <v/>
      </c>
      <c r="AX88" s="485" t="str">
        <f t="shared" si="24"/>
        <v/>
      </c>
      <c r="AY88" s="485" t="str">
        <f t="shared" si="25"/>
        <v/>
      </c>
      <c r="AZ88" s="485" t="str">
        <f t="shared" si="25"/>
        <v/>
      </c>
      <c r="BA88" s="485" t="str">
        <f t="shared" si="25"/>
        <v/>
      </c>
    </row>
    <row r="89" spans="2:53" s="271" customFormat="1">
      <c r="B89" s="124"/>
      <c r="C89" s="124"/>
      <c r="D89" s="488"/>
      <c r="E89" s="462"/>
      <c r="F89" s="462"/>
      <c r="G89" s="462"/>
      <c r="H89" s="462"/>
      <c r="I89" s="461"/>
      <c r="J89" s="461"/>
      <c r="K89" s="461"/>
      <c r="L89" s="461"/>
      <c r="M89" s="489"/>
      <c r="N89" s="461"/>
      <c r="O89" s="461"/>
      <c r="P89" s="461"/>
      <c r="Q89" s="461"/>
      <c r="R89" s="461"/>
      <c r="S89" s="461"/>
      <c r="T89" s="461"/>
      <c r="U89" s="461"/>
      <c r="V89" s="461"/>
      <c r="W89" s="124"/>
      <c r="X89" s="124"/>
      <c r="Y89" s="461"/>
      <c r="Z89" s="461"/>
      <c r="AA89" s="461"/>
      <c r="AB89" s="461"/>
      <c r="AC89" s="461"/>
      <c r="AD89" s="461"/>
      <c r="AE89" s="461"/>
      <c r="AF89" s="461"/>
      <c r="AG89" s="124"/>
      <c r="AH89" s="124"/>
      <c r="AI89" s="485" t="str">
        <f t="shared" si="26"/>
        <v/>
      </c>
      <c r="AJ89" s="485" t="str">
        <f t="shared" si="26"/>
        <v/>
      </c>
      <c r="AK89" s="485" t="str">
        <f t="shared" si="26"/>
        <v/>
      </c>
      <c r="AL89" s="485" t="str">
        <f t="shared" si="26"/>
        <v/>
      </c>
      <c r="AM89" s="485" t="str">
        <f t="shared" si="26"/>
        <v/>
      </c>
      <c r="AN89" s="485" t="str">
        <f t="shared" si="26"/>
        <v/>
      </c>
      <c r="AO89" s="485" t="str">
        <f t="shared" si="26"/>
        <v/>
      </c>
      <c r="AP89" s="485" t="str">
        <f t="shared" si="26"/>
        <v/>
      </c>
      <c r="AQ89" s="485" t="str">
        <f t="shared" si="26"/>
        <v/>
      </c>
      <c r="AR89" s="124"/>
      <c r="AS89" s="124"/>
      <c r="AT89" s="485" t="str">
        <f t="shared" si="24"/>
        <v/>
      </c>
      <c r="AU89" s="485" t="str">
        <f t="shared" si="24"/>
        <v/>
      </c>
      <c r="AV89" s="485" t="str">
        <f t="shared" si="24"/>
        <v/>
      </c>
      <c r="AW89" s="485" t="str">
        <f t="shared" si="24"/>
        <v/>
      </c>
      <c r="AX89" s="485" t="str">
        <f t="shared" si="24"/>
        <v/>
      </c>
      <c r="AY89" s="485" t="str">
        <f t="shared" si="25"/>
        <v/>
      </c>
      <c r="AZ89" s="485" t="str">
        <f t="shared" si="25"/>
        <v/>
      </c>
      <c r="BA89" s="485" t="str">
        <f t="shared" si="25"/>
        <v/>
      </c>
    </row>
    <row r="90" spans="2:53" s="271" customFormat="1">
      <c r="B90" s="124"/>
      <c r="C90" s="124"/>
      <c r="D90" s="488"/>
      <c r="E90" s="462"/>
      <c r="F90" s="462"/>
      <c r="G90" s="462"/>
      <c r="H90" s="462"/>
      <c r="I90" s="461"/>
      <c r="J90" s="461"/>
      <c r="K90" s="461"/>
      <c r="L90" s="461"/>
      <c r="M90" s="489"/>
      <c r="N90" s="461"/>
      <c r="O90" s="461"/>
      <c r="P90" s="461"/>
      <c r="Q90" s="461"/>
      <c r="R90" s="461"/>
      <c r="S90" s="461"/>
      <c r="T90" s="461"/>
      <c r="U90" s="461"/>
      <c r="V90" s="461"/>
      <c r="W90" s="124"/>
      <c r="X90" s="124"/>
      <c r="Y90" s="461"/>
      <c r="Z90" s="461"/>
      <c r="AA90" s="461"/>
      <c r="AB90" s="461"/>
      <c r="AC90" s="461"/>
      <c r="AD90" s="461"/>
      <c r="AE90" s="461"/>
      <c r="AF90" s="461"/>
      <c r="AG90" s="124"/>
      <c r="AH90" s="124"/>
      <c r="AI90" s="485" t="str">
        <f t="shared" si="26"/>
        <v/>
      </c>
      <c r="AJ90" s="485" t="str">
        <f t="shared" si="26"/>
        <v/>
      </c>
      <c r="AK90" s="485" t="str">
        <f t="shared" si="26"/>
        <v/>
      </c>
      <c r="AL90" s="485" t="str">
        <f t="shared" si="26"/>
        <v/>
      </c>
      <c r="AM90" s="485" t="str">
        <f t="shared" si="26"/>
        <v/>
      </c>
      <c r="AN90" s="485" t="str">
        <f t="shared" si="26"/>
        <v/>
      </c>
      <c r="AO90" s="485" t="str">
        <f t="shared" si="26"/>
        <v/>
      </c>
      <c r="AP90" s="485" t="str">
        <f t="shared" si="26"/>
        <v/>
      </c>
      <c r="AQ90" s="485" t="str">
        <f t="shared" si="26"/>
        <v/>
      </c>
      <c r="AR90" s="124"/>
      <c r="AS90" s="124"/>
      <c r="AT90" s="485" t="str">
        <f t="shared" si="24"/>
        <v/>
      </c>
      <c r="AU90" s="485" t="str">
        <f t="shared" si="24"/>
        <v/>
      </c>
      <c r="AV90" s="485" t="str">
        <f t="shared" si="24"/>
        <v/>
      </c>
      <c r="AW90" s="485" t="str">
        <f t="shared" si="24"/>
        <v/>
      </c>
      <c r="AX90" s="485" t="str">
        <f t="shared" si="24"/>
        <v/>
      </c>
      <c r="AY90" s="485" t="str">
        <f t="shared" si="25"/>
        <v/>
      </c>
      <c r="AZ90" s="485" t="str">
        <f t="shared" si="25"/>
        <v/>
      </c>
      <c r="BA90" s="485" t="str">
        <f t="shared" si="25"/>
        <v/>
      </c>
    </row>
    <row r="91" spans="2:53" s="271" customFormat="1">
      <c r="B91" s="124"/>
      <c r="C91" s="124"/>
      <c r="D91" s="488"/>
      <c r="E91" s="462"/>
      <c r="F91" s="462"/>
      <c r="G91" s="462"/>
      <c r="H91" s="462"/>
      <c r="I91" s="461"/>
      <c r="J91" s="461"/>
      <c r="K91" s="461"/>
      <c r="L91" s="461"/>
      <c r="M91" s="489"/>
      <c r="N91" s="461"/>
      <c r="O91" s="461"/>
      <c r="P91" s="461"/>
      <c r="Q91" s="461"/>
      <c r="R91" s="461"/>
      <c r="S91" s="461"/>
      <c r="T91" s="461"/>
      <c r="U91" s="461"/>
      <c r="V91" s="461"/>
      <c r="W91" s="124"/>
      <c r="X91" s="124"/>
      <c r="Y91" s="461"/>
      <c r="Z91" s="461"/>
      <c r="AA91" s="461"/>
      <c r="AB91" s="461"/>
      <c r="AC91" s="461"/>
      <c r="AD91" s="461"/>
      <c r="AE91" s="461"/>
      <c r="AF91" s="461"/>
      <c r="AG91" s="124"/>
      <c r="AH91" s="124"/>
      <c r="AI91" s="485" t="str">
        <f t="shared" si="26"/>
        <v/>
      </c>
      <c r="AJ91" s="485" t="str">
        <f t="shared" si="26"/>
        <v/>
      </c>
      <c r="AK91" s="485" t="str">
        <f t="shared" si="26"/>
        <v/>
      </c>
      <c r="AL91" s="485" t="str">
        <f t="shared" si="26"/>
        <v/>
      </c>
      <c r="AM91" s="485" t="str">
        <f t="shared" si="26"/>
        <v/>
      </c>
      <c r="AN91" s="485" t="str">
        <f t="shared" si="26"/>
        <v/>
      </c>
      <c r="AO91" s="485" t="str">
        <f t="shared" si="26"/>
        <v/>
      </c>
      <c r="AP91" s="485" t="str">
        <f t="shared" si="26"/>
        <v/>
      </c>
      <c r="AQ91" s="485" t="str">
        <f t="shared" si="26"/>
        <v/>
      </c>
      <c r="AR91" s="124"/>
      <c r="AS91" s="124"/>
      <c r="AT91" s="485" t="str">
        <f t="shared" si="24"/>
        <v/>
      </c>
      <c r="AU91" s="485" t="str">
        <f t="shared" si="24"/>
        <v/>
      </c>
      <c r="AV91" s="485" t="str">
        <f t="shared" si="24"/>
        <v/>
      </c>
      <c r="AW91" s="485" t="str">
        <f t="shared" si="24"/>
        <v/>
      </c>
      <c r="AX91" s="485" t="str">
        <f t="shared" si="24"/>
        <v/>
      </c>
      <c r="AY91" s="485" t="str">
        <f t="shared" si="25"/>
        <v/>
      </c>
      <c r="AZ91" s="485" t="str">
        <f t="shared" si="25"/>
        <v/>
      </c>
      <c r="BA91" s="485" t="str">
        <f t="shared" si="25"/>
        <v/>
      </c>
    </row>
    <row r="92" spans="2:53" s="271" customFormat="1">
      <c r="B92" s="124"/>
      <c r="C92" s="124"/>
      <c r="D92" s="488"/>
      <c r="E92" s="462"/>
      <c r="F92" s="462"/>
      <c r="G92" s="462"/>
      <c r="H92" s="462"/>
      <c r="I92" s="461"/>
      <c r="J92" s="461"/>
      <c r="K92" s="461"/>
      <c r="L92" s="461"/>
      <c r="M92" s="489"/>
      <c r="N92" s="461"/>
      <c r="O92" s="461"/>
      <c r="P92" s="461"/>
      <c r="Q92" s="461"/>
      <c r="R92" s="461"/>
      <c r="S92" s="461"/>
      <c r="T92" s="461"/>
      <c r="U92" s="461"/>
      <c r="V92" s="461"/>
      <c r="W92" s="124"/>
      <c r="X92" s="124"/>
      <c r="Y92" s="461"/>
      <c r="Z92" s="461"/>
      <c r="AA92" s="461"/>
      <c r="AB92" s="461"/>
      <c r="AC92" s="461"/>
      <c r="AD92" s="461"/>
      <c r="AE92" s="461"/>
      <c r="AF92" s="461"/>
      <c r="AG92" s="124"/>
      <c r="AH92" s="124"/>
      <c r="AI92" s="485" t="str">
        <f t="shared" si="26"/>
        <v/>
      </c>
      <c r="AJ92" s="485" t="str">
        <f t="shared" si="26"/>
        <v/>
      </c>
      <c r="AK92" s="485" t="str">
        <f t="shared" si="26"/>
        <v/>
      </c>
      <c r="AL92" s="485" t="str">
        <f t="shared" si="26"/>
        <v/>
      </c>
      <c r="AM92" s="485" t="str">
        <f t="shared" si="26"/>
        <v/>
      </c>
      <c r="AN92" s="485" t="str">
        <f t="shared" si="26"/>
        <v/>
      </c>
      <c r="AO92" s="485" t="str">
        <f t="shared" si="26"/>
        <v/>
      </c>
      <c r="AP92" s="485" t="str">
        <f t="shared" si="26"/>
        <v/>
      </c>
      <c r="AQ92" s="485" t="str">
        <f t="shared" si="26"/>
        <v/>
      </c>
      <c r="AR92" s="124"/>
      <c r="AS92" s="124"/>
      <c r="AT92" s="485" t="str">
        <f t="shared" si="24"/>
        <v/>
      </c>
      <c r="AU92" s="485" t="str">
        <f t="shared" si="24"/>
        <v/>
      </c>
      <c r="AV92" s="485" t="str">
        <f t="shared" si="24"/>
        <v/>
      </c>
      <c r="AW92" s="485" t="str">
        <f t="shared" si="24"/>
        <v/>
      </c>
      <c r="AX92" s="485" t="str">
        <f t="shared" si="24"/>
        <v/>
      </c>
      <c r="AY92" s="485" t="str">
        <f t="shared" si="25"/>
        <v/>
      </c>
      <c r="AZ92" s="485" t="str">
        <f t="shared" si="25"/>
        <v/>
      </c>
      <c r="BA92" s="485" t="str">
        <f t="shared" si="25"/>
        <v/>
      </c>
    </row>
    <row r="93" spans="2:53" s="271" customFormat="1">
      <c r="B93" s="124"/>
      <c r="C93" s="124"/>
      <c r="D93" s="488"/>
      <c r="E93" s="462"/>
      <c r="F93" s="462"/>
      <c r="G93" s="462"/>
      <c r="H93" s="462"/>
      <c r="I93" s="461"/>
      <c r="J93" s="461"/>
      <c r="K93" s="461"/>
      <c r="L93" s="461"/>
      <c r="M93" s="489"/>
      <c r="N93" s="461"/>
      <c r="O93" s="461"/>
      <c r="P93" s="461"/>
      <c r="Q93" s="461"/>
      <c r="R93" s="461"/>
      <c r="S93" s="461"/>
      <c r="T93" s="461"/>
      <c r="U93" s="461"/>
      <c r="V93" s="461"/>
      <c r="W93" s="124"/>
      <c r="X93" s="124"/>
      <c r="Y93" s="461"/>
      <c r="Z93" s="461"/>
      <c r="AA93" s="461"/>
      <c r="AB93" s="461"/>
      <c r="AC93" s="461"/>
      <c r="AD93" s="461"/>
      <c r="AE93" s="461"/>
      <c r="AF93" s="461"/>
      <c r="AG93" s="124"/>
      <c r="AH93" s="124"/>
      <c r="AI93" s="485" t="str">
        <f t="shared" si="26"/>
        <v/>
      </c>
      <c r="AJ93" s="485" t="str">
        <f t="shared" si="26"/>
        <v/>
      </c>
      <c r="AK93" s="485" t="str">
        <f t="shared" si="26"/>
        <v/>
      </c>
      <c r="AL93" s="485" t="str">
        <f t="shared" si="26"/>
        <v/>
      </c>
      <c r="AM93" s="485" t="str">
        <f t="shared" si="26"/>
        <v/>
      </c>
      <c r="AN93" s="485" t="str">
        <f t="shared" si="26"/>
        <v/>
      </c>
      <c r="AO93" s="485" t="str">
        <f t="shared" si="26"/>
        <v/>
      </c>
      <c r="AP93" s="485" t="str">
        <f t="shared" si="26"/>
        <v/>
      </c>
      <c r="AQ93" s="485" t="str">
        <f t="shared" si="26"/>
        <v/>
      </c>
      <c r="AR93" s="124"/>
      <c r="AS93" s="124"/>
      <c r="AT93" s="485" t="str">
        <f t="shared" si="24"/>
        <v/>
      </c>
      <c r="AU93" s="485" t="str">
        <f t="shared" si="24"/>
        <v/>
      </c>
      <c r="AV93" s="485" t="str">
        <f t="shared" si="24"/>
        <v/>
      </c>
      <c r="AW93" s="485" t="str">
        <f t="shared" si="24"/>
        <v/>
      </c>
      <c r="AX93" s="485" t="str">
        <f t="shared" si="24"/>
        <v/>
      </c>
      <c r="AY93" s="485" t="str">
        <f t="shared" si="25"/>
        <v/>
      </c>
      <c r="AZ93" s="485" t="str">
        <f t="shared" si="25"/>
        <v/>
      </c>
      <c r="BA93" s="485" t="str">
        <f t="shared" si="25"/>
        <v/>
      </c>
    </row>
    <row r="94" spans="2:53" s="271" customFormat="1">
      <c r="B94" s="124"/>
      <c r="C94" s="124"/>
      <c r="D94" s="488"/>
      <c r="E94" s="462"/>
      <c r="F94" s="462"/>
      <c r="G94" s="462"/>
      <c r="H94" s="462"/>
      <c r="I94" s="461"/>
      <c r="J94" s="461"/>
      <c r="K94" s="461"/>
      <c r="L94" s="461"/>
      <c r="M94" s="489"/>
      <c r="N94" s="461"/>
      <c r="O94" s="461"/>
      <c r="P94" s="461"/>
      <c r="Q94" s="461"/>
      <c r="R94" s="461"/>
      <c r="S94" s="461"/>
      <c r="T94" s="461"/>
      <c r="U94" s="461"/>
      <c r="V94" s="461"/>
      <c r="W94" s="124"/>
      <c r="X94" s="124"/>
      <c r="Y94" s="461"/>
      <c r="Z94" s="461"/>
      <c r="AA94" s="461"/>
      <c r="AB94" s="461"/>
      <c r="AC94" s="461"/>
      <c r="AD94" s="461"/>
      <c r="AE94" s="461"/>
      <c r="AF94" s="461"/>
      <c r="AG94" s="124"/>
      <c r="AH94" s="124"/>
      <c r="AI94" s="485" t="str">
        <f t="shared" si="26"/>
        <v/>
      </c>
      <c r="AJ94" s="485" t="str">
        <f t="shared" si="26"/>
        <v/>
      </c>
      <c r="AK94" s="485" t="str">
        <f t="shared" si="26"/>
        <v/>
      </c>
      <c r="AL94" s="485" t="str">
        <f t="shared" si="26"/>
        <v/>
      </c>
      <c r="AM94" s="485" t="str">
        <f t="shared" si="26"/>
        <v/>
      </c>
      <c r="AN94" s="485" t="str">
        <f t="shared" si="26"/>
        <v/>
      </c>
      <c r="AO94" s="485" t="str">
        <f t="shared" si="26"/>
        <v/>
      </c>
      <c r="AP94" s="485" t="str">
        <f t="shared" si="26"/>
        <v/>
      </c>
      <c r="AQ94" s="485" t="str">
        <f t="shared" si="26"/>
        <v/>
      </c>
      <c r="AR94" s="124"/>
      <c r="AS94" s="124"/>
      <c r="AT94" s="485" t="str">
        <f t="shared" si="24"/>
        <v/>
      </c>
      <c r="AU94" s="485" t="str">
        <f t="shared" si="24"/>
        <v/>
      </c>
      <c r="AV94" s="485" t="str">
        <f t="shared" si="24"/>
        <v/>
      </c>
      <c r="AW94" s="485" t="str">
        <f t="shared" si="24"/>
        <v/>
      </c>
      <c r="AX94" s="485" t="str">
        <f t="shared" si="24"/>
        <v/>
      </c>
      <c r="AY94" s="485" t="str">
        <f t="shared" si="25"/>
        <v/>
      </c>
      <c r="AZ94" s="485" t="str">
        <f t="shared" si="25"/>
        <v/>
      </c>
      <c r="BA94" s="485" t="str">
        <f t="shared" si="25"/>
        <v/>
      </c>
    </row>
    <row r="95" spans="2:53" s="271" customFormat="1">
      <c r="B95" s="124"/>
      <c r="C95" s="124"/>
      <c r="D95" s="488"/>
      <c r="E95" s="462"/>
      <c r="F95" s="462"/>
      <c r="G95" s="462"/>
      <c r="H95" s="462"/>
      <c r="I95" s="461"/>
      <c r="J95" s="461"/>
      <c r="K95" s="461"/>
      <c r="L95" s="461"/>
      <c r="M95" s="489"/>
      <c r="N95" s="461"/>
      <c r="O95" s="461"/>
      <c r="P95" s="461"/>
      <c r="Q95" s="461"/>
      <c r="R95" s="461"/>
      <c r="S95" s="461"/>
      <c r="T95" s="461"/>
      <c r="U95" s="461"/>
      <c r="V95" s="461"/>
      <c r="W95" s="124"/>
      <c r="X95" s="124"/>
      <c r="Y95" s="461"/>
      <c r="Z95" s="461"/>
      <c r="AA95" s="461"/>
      <c r="AB95" s="461"/>
      <c r="AC95" s="461"/>
      <c r="AD95" s="461"/>
      <c r="AE95" s="461"/>
      <c r="AF95" s="461"/>
      <c r="AG95" s="124"/>
      <c r="AH95" s="124"/>
      <c r="AI95" s="485" t="str">
        <f t="shared" si="26"/>
        <v/>
      </c>
      <c r="AJ95" s="485" t="str">
        <f t="shared" si="26"/>
        <v/>
      </c>
      <c r="AK95" s="485" t="str">
        <f t="shared" si="26"/>
        <v/>
      </c>
      <c r="AL95" s="485" t="str">
        <f t="shared" si="26"/>
        <v/>
      </c>
      <c r="AM95" s="485" t="str">
        <f t="shared" si="26"/>
        <v/>
      </c>
      <c r="AN95" s="485" t="str">
        <f t="shared" si="26"/>
        <v/>
      </c>
      <c r="AO95" s="485" t="str">
        <f t="shared" si="26"/>
        <v/>
      </c>
      <c r="AP95" s="485" t="str">
        <f t="shared" si="26"/>
        <v/>
      </c>
      <c r="AQ95" s="485" t="str">
        <f t="shared" si="26"/>
        <v/>
      </c>
      <c r="AR95" s="124"/>
      <c r="AS95" s="124"/>
      <c r="AT95" s="485" t="str">
        <f t="shared" si="24"/>
        <v/>
      </c>
      <c r="AU95" s="485" t="str">
        <f t="shared" si="24"/>
        <v/>
      </c>
      <c r="AV95" s="485" t="str">
        <f t="shared" si="24"/>
        <v/>
      </c>
      <c r="AW95" s="485" t="str">
        <f t="shared" si="24"/>
        <v/>
      </c>
      <c r="AX95" s="485" t="str">
        <f t="shared" si="24"/>
        <v/>
      </c>
      <c r="AY95" s="485" t="str">
        <f t="shared" si="25"/>
        <v/>
      </c>
      <c r="AZ95" s="485" t="str">
        <f t="shared" si="25"/>
        <v/>
      </c>
      <c r="BA95" s="485" t="str">
        <f t="shared" si="25"/>
        <v/>
      </c>
    </row>
    <row r="96" spans="2:53" s="271" customFormat="1">
      <c r="B96" s="124"/>
      <c r="C96" s="124"/>
      <c r="D96" s="488"/>
      <c r="E96" s="462"/>
      <c r="F96" s="462"/>
      <c r="G96" s="462"/>
      <c r="H96" s="462"/>
      <c r="I96" s="461"/>
      <c r="J96" s="461"/>
      <c r="K96" s="461"/>
      <c r="L96" s="461"/>
      <c r="M96" s="489"/>
      <c r="N96" s="461"/>
      <c r="O96" s="461"/>
      <c r="P96" s="461"/>
      <c r="Q96" s="461"/>
      <c r="R96" s="461"/>
      <c r="S96" s="461"/>
      <c r="T96" s="461"/>
      <c r="U96" s="461"/>
      <c r="V96" s="461"/>
      <c r="W96" s="124"/>
      <c r="X96" s="124"/>
      <c r="Y96" s="461"/>
      <c r="Z96" s="461"/>
      <c r="AA96" s="461"/>
      <c r="AB96" s="461"/>
      <c r="AC96" s="461"/>
      <c r="AD96" s="461"/>
      <c r="AE96" s="461"/>
      <c r="AF96" s="461"/>
      <c r="AG96" s="124"/>
      <c r="AH96" s="124"/>
      <c r="AI96" s="485" t="str">
        <f t="shared" si="26"/>
        <v/>
      </c>
      <c r="AJ96" s="485" t="str">
        <f t="shared" si="26"/>
        <v/>
      </c>
      <c r="AK96" s="485" t="str">
        <f t="shared" si="26"/>
        <v/>
      </c>
      <c r="AL96" s="485" t="str">
        <f t="shared" si="26"/>
        <v/>
      </c>
      <c r="AM96" s="485" t="str">
        <f t="shared" si="26"/>
        <v/>
      </c>
      <c r="AN96" s="485" t="str">
        <f t="shared" si="26"/>
        <v/>
      </c>
      <c r="AO96" s="485" t="str">
        <f t="shared" si="26"/>
        <v/>
      </c>
      <c r="AP96" s="485" t="str">
        <f t="shared" si="26"/>
        <v/>
      </c>
      <c r="AQ96" s="485" t="str">
        <f t="shared" si="26"/>
        <v/>
      </c>
      <c r="AR96" s="124"/>
      <c r="AS96" s="124"/>
      <c r="AT96" s="485" t="str">
        <f t="shared" si="24"/>
        <v/>
      </c>
      <c r="AU96" s="485" t="str">
        <f t="shared" si="24"/>
        <v/>
      </c>
      <c r="AV96" s="485" t="str">
        <f t="shared" si="24"/>
        <v/>
      </c>
      <c r="AW96" s="485" t="str">
        <f t="shared" si="24"/>
        <v/>
      </c>
      <c r="AX96" s="485" t="str">
        <f t="shared" si="24"/>
        <v/>
      </c>
      <c r="AY96" s="485" t="str">
        <f t="shared" si="25"/>
        <v/>
      </c>
      <c r="AZ96" s="485" t="str">
        <f t="shared" si="25"/>
        <v/>
      </c>
      <c r="BA96" s="485" t="str">
        <f t="shared" si="25"/>
        <v/>
      </c>
    </row>
    <row r="97" spans="2:53" s="271" customFormat="1">
      <c r="B97" s="124"/>
      <c r="C97" s="124"/>
      <c r="D97" s="488"/>
      <c r="E97" s="462"/>
      <c r="F97" s="462"/>
      <c r="G97" s="462"/>
      <c r="H97" s="462"/>
      <c r="I97" s="461"/>
      <c r="J97" s="461"/>
      <c r="K97" s="461"/>
      <c r="L97" s="461"/>
      <c r="M97" s="489"/>
      <c r="N97" s="461"/>
      <c r="O97" s="461"/>
      <c r="P97" s="461"/>
      <c r="Q97" s="461"/>
      <c r="R97" s="461"/>
      <c r="S97" s="461"/>
      <c r="T97" s="461"/>
      <c r="U97" s="461"/>
      <c r="V97" s="461"/>
      <c r="W97" s="124"/>
      <c r="X97" s="124"/>
      <c r="Y97" s="461"/>
      <c r="Z97" s="461"/>
      <c r="AA97" s="461"/>
      <c r="AB97" s="461"/>
      <c r="AC97" s="461"/>
      <c r="AD97" s="461"/>
      <c r="AE97" s="461"/>
      <c r="AF97" s="461"/>
      <c r="AG97" s="124"/>
      <c r="AH97" s="124"/>
      <c r="AI97" s="485" t="str">
        <f t="shared" si="26"/>
        <v/>
      </c>
      <c r="AJ97" s="485" t="str">
        <f t="shared" si="26"/>
        <v/>
      </c>
      <c r="AK97" s="485" t="str">
        <f t="shared" si="26"/>
        <v/>
      </c>
      <c r="AL97" s="485" t="str">
        <f t="shared" si="26"/>
        <v/>
      </c>
      <c r="AM97" s="485" t="str">
        <f t="shared" si="26"/>
        <v/>
      </c>
      <c r="AN97" s="485" t="str">
        <f t="shared" si="26"/>
        <v/>
      </c>
      <c r="AO97" s="485" t="str">
        <f t="shared" si="26"/>
        <v/>
      </c>
      <c r="AP97" s="485" t="str">
        <f t="shared" si="26"/>
        <v/>
      </c>
      <c r="AQ97" s="485" t="str">
        <f t="shared" si="26"/>
        <v/>
      </c>
      <c r="AR97" s="124"/>
      <c r="AS97" s="124"/>
      <c r="AT97" s="485" t="str">
        <f t="shared" si="24"/>
        <v/>
      </c>
      <c r="AU97" s="485" t="str">
        <f t="shared" si="24"/>
        <v/>
      </c>
      <c r="AV97" s="485" t="str">
        <f t="shared" si="24"/>
        <v/>
      </c>
      <c r="AW97" s="485" t="str">
        <f t="shared" si="24"/>
        <v/>
      </c>
      <c r="AX97" s="485" t="str">
        <f t="shared" si="24"/>
        <v/>
      </c>
      <c r="AY97" s="485" t="str">
        <f t="shared" si="25"/>
        <v/>
      </c>
      <c r="AZ97" s="485" t="str">
        <f t="shared" si="25"/>
        <v/>
      </c>
      <c r="BA97" s="485" t="str">
        <f t="shared" si="25"/>
        <v/>
      </c>
    </row>
    <row r="98" spans="2:53" s="271" customFormat="1">
      <c r="B98" s="124"/>
      <c r="C98" s="124"/>
      <c r="D98" s="488"/>
      <c r="E98" s="462"/>
      <c r="F98" s="462"/>
      <c r="G98" s="462"/>
      <c r="H98" s="462"/>
      <c r="I98" s="461"/>
      <c r="J98" s="461"/>
      <c r="K98" s="461"/>
      <c r="L98" s="461"/>
      <c r="M98" s="489"/>
      <c r="N98" s="461"/>
      <c r="O98" s="461"/>
      <c r="P98" s="461"/>
      <c r="Q98" s="461"/>
      <c r="R98" s="461"/>
      <c r="S98" s="461"/>
      <c r="T98" s="461"/>
      <c r="U98" s="461"/>
      <c r="V98" s="461"/>
      <c r="W98" s="124"/>
      <c r="X98" s="124"/>
      <c r="Y98" s="461"/>
      <c r="Z98" s="461"/>
      <c r="AA98" s="461"/>
      <c r="AB98" s="461"/>
      <c r="AC98" s="461"/>
      <c r="AD98" s="461"/>
      <c r="AE98" s="461"/>
      <c r="AF98" s="461"/>
      <c r="AG98" s="124"/>
      <c r="AH98" s="124"/>
      <c r="AI98" s="485" t="str">
        <f t="shared" si="26"/>
        <v/>
      </c>
      <c r="AJ98" s="485" t="str">
        <f t="shared" si="26"/>
        <v/>
      </c>
      <c r="AK98" s="485" t="str">
        <f t="shared" si="26"/>
        <v/>
      </c>
      <c r="AL98" s="485" t="str">
        <f t="shared" si="26"/>
        <v/>
      </c>
      <c r="AM98" s="485" t="str">
        <f t="shared" si="26"/>
        <v/>
      </c>
      <c r="AN98" s="485" t="str">
        <f t="shared" si="26"/>
        <v/>
      </c>
      <c r="AO98" s="485" t="str">
        <f t="shared" si="26"/>
        <v/>
      </c>
      <c r="AP98" s="485" t="str">
        <f t="shared" si="26"/>
        <v/>
      </c>
      <c r="AQ98" s="485" t="str">
        <f t="shared" si="26"/>
        <v/>
      </c>
      <c r="AR98" s="124"/>
      <c r="AS98" s="124"/>
      <c r="AT98" s="485" t="str">
        <f t="shared" si="24"/>
        <v/>
      </c>
      <c r="AU98" s="485" t="str">
        <f t="shared" si="24"/>
        <v/>
      </c>
      <c r="AV98" s="485" t="str">
        <f t="shared" si="24"/>
        <v/>
      </c>
      <c r="AW98" s="485" t="str">
        <f t="shared" si="24"/>
        <v/>
      </c>
      <c r="AX98" s="485" t="str">
        <f t="shared" si="24"/>
        <v/>
      </c>
      <c r="AY98" s="485" t="str">
        <f t="shared" si="25"/>
        <v/>
      </c>
      <c r="AZ98" s="485" t="str">
        <f t="shared" si="25"/>
        <v/>
      </c>
      <c r="BA98" s="485" t="str">
        <f t="shared" si="25"/>
        <v/>
      </c>
    </row>
    <row r="99" spans="2:53" s="271" customFormat="1">
      <c r="B99" s="124"/>
      <c r="C99" s="124"/>
      <c r="D99" s="488"/>
      <c r="E99" s="462"/>
      <c r="F99" s="462"/>
      <c r="G99" s="462"/>
      <c r="H99" s="462"/>
      <c r="I99" s="461"/>
      <c r="J99" s="461"/>
      <c r="K99" s="461"/>
      <c r="L99" s="461"/>
      <c r="M99" s="489"/>
      <c r="N99" s="461"/>
      <c r="O99" s="461"/>
      <c r="P99" s="461"/>
      <c r="Q99" s="461"/>
      <c r="R99" s="461"/>
      <c r="S99" s="461"/>
      <c r="T99" s="461"/>
      <c r="U99" s="461"/>
      <c r="V99" s="461"/>
      <c r="W99" s="124"/>
      <c r="X99" s="124"/>
      <c r="Y99" s="461"/>
      <c r="Z99" s="461"/>
      <c r="AA99" s="461"/>
      <c r="AB99" s="461"/>
      <c r="AC99" s="461"/>
      <c r="AD99" s="461"/>
      <c r="AE99" s="461"/>
      <c r="AF99" s="461"/>
      <c r="AG99" s="124"/>
      <c r="AH99" s="124"/>
      <c r="AI99" s="485" t="str">
        <f t="shared" si="26"/>
        <v/>
      </c>
      <c r="AJ99" s="485" t="str">
        <f t="shared" si="26"/>
        <v/>
      </c>
      <c r="AK99" s="485" t="str">
        <f t="shared" si="26"/>
        <v/>
      </c>
      <c r="AL99" s="485" t="str">
        <f t="shared" si="26"/>
        <v/>
      </c>
      <c r="AM99" s="485" t="str">
        <f t="shared" si="26"/>
        <v/>
      </c>
      <c r="AN99" s="485" t="str">
        <f t="shared" si="26"/>
        <v/>
      </c>
      <c r="AO99" s="485" t="str">
        <f t="shared" si="26"/>
        <v/>
      </c>
      <c r="AP99" s="485" t="str">
        <f t="shared" si="26"/>
        <v/>
      </c>
      <c r="AQ99" s="485" t="str">
        <f t="shared" si="26"/>
        <v/>
      </c>
      <c r="AR99" s="124"/>
      <c r="AS99" s="124"/>
      <c r="AT99" s="485" t="str">
        <f t="shared" si="24"/>
        <v/>
      </c>
      <c r="AU99" s="485" t="str">
        <f t="shared" si="24"/>
        <v/>
      </c>
      <c r="AV99" s="485" t="str">
        <f t="shared" si="24"/>
        <v/>
      </c>
      <c r="AW99" s="485" t="str">
        <f t="shared" si="24"/>
        <v/>
      </c>
      <c r="AX99" s="485" t="str">
        <f t="shared" si="24"/>
        <v/>
      </c>
      <c r="AY99" s="485" t="str">
        <f t="shared" si="25"/>
        <v/>
      </c>
      <c r="AZ99" s="485" t="str">
        <f t="shared" si="25"/>
        <v/>
      </c>
      <c r="BA99" s="485" t="str">
        <f t="shared" si="25"/>
        <v/>
      </c>
    </row>
    <row r="100" spans="2:53" s="271" customFormat="1">
      <c r="B100" s="124"/>
      <c r="C100" s="124"/>
      <c r="D100" s="488"/>
      <c r="E100" s="462"/>
      <c r="F100" s="462"/>
      <c r="G100" s="462"/>
      <c r="H100" s="462"/>
      <c r="I100" s="461"/>
      <c r="J100" s="461"/>
      <c r="K100" s="461"/>
      <c r="L100" s="461"/>
      <c r="M100" s="489"/>
      <c r="N100" s="461"/>
      <c r="O100" s="461"/>
      <c r="P100" s="461"/>
      <c r="Q100" s="461"/>
      <c r="R100" s="461"/>
      <c r="S100" s="461"/>
      <c r="T100" s="461"/>
      <c r="U100" s="461"/>
      <c r="V100" s="461"/>
      <c r="W100" s="124"/>
      <c r="X100" s="124"/>
      <c r="Y100" s="461"/>
      <c r="Z100" s="461"/>
      <c r="AA100" s="461"/>
      <c r="AB100" s="461"/>
      <c r="AC100" s="461"/>
      <c r="AD100" s="461"/>
      <c r="AE100" s="461"/>
      <c r="AF100" s="461"/>
      <c r="AG100" s="124"/>
      <c r="AH100" s="124"/>
      <c r="AI100" s="485" t="str">
        <f t="shared" si="26"/>
        <v/>
      </c>
      <c r="AJ100" s="485" t="str">
        <f t="shared" si="26"/>
        <v/>
      </c>
      <c r="AK100" s="485" t="str">
        <f t="shared" si="26"/>
        <v/>
      </c>
      <c r="AL100" s="485" t="str">
        <f t="shared" si="26"/>
        <v/>
      </c>
      <c r="AM100" s="485" t="str">
        <f t="shared" si="26"/>
        <v/>
      </c>
      <c r="AN100" s="485" t="str">
        <f t="shared" si="26"/>
        <v/>
      </c>
      <c r="AO100" s="485" t="str">
        <f t="shared" si="26"/>
        <v/>
      </c>
      <c r="AP100" s="485" t="str">
        <f t="shared" si="26"/>
        <v/>
      </c>
      <c r="AQ100" s="485" t="str">
        <f t="shared" si="26"/>
        <v/>
      </c>
      <c r="AR100" s="124"/>
      <c r="AS100" s="124"/>
      <c r="AT100" s="485" t="str">
        <f t="shared" si="24"/>
        <v/>
      </c>
      <c r="AU100" s="485" t="str">
        <f t="shared" si="24"/>
        <v/>
      </c>
      <c r="AV100" s="485" t="str">
        <f t="shared" si="24"/>
        <v/>
      </c>
      <c r="AW100" s="485" t="str">
        <f t="shared" si="24"/>
        <v/>
      </c>
      <c r="AX100" s="485" t="str">
        <f t="shared" si="24"/>
        <v/>
      </c>
      <c r="AY100" s="485" t="str">
        <f t="shared" si="25"/>
        <v/>
      </c>
      <c r="AZ100" s="485" t="str">
        <f t="shared" si="25"/>
        <v/>
      </c>
      <c r="BA100" s="485" t="str">
        <f t="shared" si="25"/>
        <v/>
      </c>
    </row>
    <row r="101" spans="2:53" s="271" customFormat="1">
      <c r="B101" s="124"/>
      <c r="C101" s="124"/>
      <c r="D101" s="488"/>
      <c r="E101" s="462"/>
      <c r="F101" s="462"/>
      <c r="G101" s="462"/>
      <c r="H101" s="462"/>
      <c r="I101" s="461"/>
      <c r="J101" s="461"/>
      <c r="K101" s="461"/>
      <c r="L101" s="461"/>
      <c r="M101" s="489"/>
      <c r="N101" s="461"/>
      <c r="O101" s="461"/>
      <c r="P101" s="461"/>
      <c r="Q101" s="461"/>
      <c r="R101" s="461"/>
      <c r="S101" s="461"/>
      <c r="T101" s="461"/>
      <c r="U101" s="461"/>
      <c r="V101" s="461"/>
      <c r="W101" s="124"/>
      <c r="X101" s="124"/>
      <c r="Y101" s="461"/>
      <c r="Z101" s="461"/>
      <c r="AA101" s="461"/>
      <c r="AB101" s="461"/>
      <c r="AC101" s="461"/>
      <c r="AD101" s="461"/>
      <c r="AE101" s="461"/>
      <c r="AF101" s="461"/>
      <c r="AG101" s="124"/>
      <c r="AH101" s="124"/>
      <c r="AI101" s="485" t="str">
        <f t="shared" si="26"/>
        <v/>
      </c>
      <c r="AJ101" s="485" t="str">
        <f t="shared" si="26"/>
        <v/>
      </c>
      <c r="AK101" s="485" t="str">
        <f t="shared" si="26"/>
        <v/>
      </c>
      <c r="AL101" s="485" t="str">
        <f t="shared" si="26"/>
        <v/>
      </c>
      <c r="AM101" s="485" t="str">
        <f t="shared" si="26"/>
        <v/>
      </c>
      <c r="AN101" s="485" t="str">
        <f t="shared" si="26"/>
        <v/>
      </c>
      <c r="AO101" s="485" t="str">
        <f t="shared" si="26"/>
        <v/>
      </c>
      <c r="AP101" s="485" t="str">
        <f t="shared" si="26"/>
        <v/>
      </c>
      <c r="AQ101" s="485" t="str">
        <f t="shared" si="26"/>
        <v/>
      </c>
      <c r="AR101" s="124"/>
      <c r="AS101" s="124"/>
      <c r="AT101" s="485" t="str">
        <f t="shared" si="24"/>
        <v/>
      </c>
      <c r="AU101" s="485" t="str">
        <f t="shared" si="24"/>
        <v/>
      </c>
      <c r="AV101" s="485" t="str">
        <f t="shared" si="24"/>
        <v/>
      </c>
      <c r="AW101" s="485" t="str">
        <f t="shared" si="24"/>
        <v/>
      </c>
      <c r="AX101" s="485" t="str">
        <f t="shared" si="24"/>
        <v/>
      </c>
      <c r="AY101" s="485" t="str">
        <f t="shared" si="25"/>
        <v/>
      </c>
      <c r="AZ101" s="485" t="str">
        <f t="shared" si="25"/>
        <v/>
      </c>
      <c r="BA101" s="485" t="str">
        <f t="shared" si="25"/>
        <v/>
      </c>
    </row>
    <row r="102" spans="2:53" s="271" customFormat="1">
      <c r="B102" s="124"/>
      <c r="C102" s="124"/>
      <c r="D102" s="488"/>
      <c r="E102" s="462"/>
      <c r="F102" s="462"/>
      <c r="G102" s="462"/>
      <c r="H102" s="462"/>
      <c r="I102" s="461"/>
      <c r="J102" s="461"/>
      <c r="K102" s="461"/>
      <c r="L102" s="461"/>
      <c r="M102" s="489"/>
      <c r="N102" s="461"/>
      <c r="O102" s="461"/>
      <c r="P102" s="461"/>
      <c r="Q102" s="461"/>
      <c r="R102" s="461"/>
      <c r="S102" s="461"/>
      <c r="T102" s="461"/>
      <c r="U102" s="461"/>
      <c r="V102" s="461"/>
      <c r="W102" s="124"/>
      <c r="X102" s="124"/>
      <c r="Y102" s="461"/>
      <c r="Z102" s="461"/>
      <c r="AA102" s="461"/>
      <c r="AB102" s="461"/>
      <c r="AC102" s="461"/>
      <c r="AD102" s="461"/>
      <c r="AE102" s="461"/>
      <c r="AF102" s="461"/>
      <c r="AG102" s="124"/>
      <c r="AH102" s="124"/>
      <c r="AI102" s="485" t="str">
        <f t="shared" si="26"/>
        <v/>
      </c>
      <c r="AJ102" s="485" t="str">
        <f t="shared" si="26"/>
        <v/>
      </c>
      <c r="AK102" s="485" t="str">
        <f t="shared" si="26"/>
        <v/>
      </c>
      <c r="AL102" s="485" t="str">
        <f t="shared" si="26"/>
        <v/>
      </c>
      <c r="AM102" s="485" t="str">
        <f t="shared" si="26"/>
        <v/>
      </c>
      <c r="AN102" s="485" t="str">
        <f t="shared" si="26"/>
        <v/>
      </c>
      <c r="AO102" s="485" t="str">
        <f t="shared" si="26"/>
        <v/>
      </c>
      <c r="AP102" s="485" t="str">
        <f t="shared" si="26"/>
        <v/>
      </c>
      <c r="AQ102" s="485" t="str">
        <f t="shared" si="26"/>
        <v/>
      </c>
      <c r="AR102" s="124"/>
      <c r="AS102" s="124"/>
      <c r="AT102" s="485" t="str">
        <f t="shared" si="24"/>
        <v/>
      </c>
      <c r="AU102" s="485" t="str">
        <f t="shared" si="24"/>
        <v/>
      </c>
      <c r="AV102" s="485" t="str">
        <f t="shared" si="24"/>
        <v/>
      </c>
      <c r="AW102" s="485" t="str">
        <f t="shared" si="24"/>
        <v/>
      </c>
      <c r="AX102" s="485" t="str">
        <f t="shared" si="24"/>
        <v/>
      </c>
      <c r="AY102" s="485" t="str">
        <f t="shared" si="25"/>
        <v/>
      </c>
      <c r="AZ102" s="485" t="str">
        <f t="shared" si="25"/>
        <v/>
      </c>
      <c r="BA102" s="485" t="str">
        <f t="shared" si="25"/>
        <v/>
      </c>
    </row>
    <row r="103" spans="2:53" s="271" customFormat="1">
      <c r="B103" s="124"/>
      <c r="C103" s="124"/>
      <c r="D103" s="488"/>
      <c r="E103" s="462"/>
      <c r="F103" s="462"/>
      <c r="G103" s="462"/>
      <c r="H103" s="462"/>
      <c r="I103" s="461"/>
      <c r="J103" s="461"/>
      <c r="K103" s="461"/>
      <c r="L103" s="461"/>
      <c r="M103" s="489"/>
      <c r="N103" s="461"/>
      <c r="O103" s="461"/>
      <c r="P103" s="461"/>
      <c r="Q103" s="461"/>
      <c r="R103" s="461"/>
      <c r="S103" s="461"/>
      <c r="T103" s="461"/>
      <c r="U103" s="461"/>
      <c r="V103" s="461"/>
      <c r="W103" s="124"/>
      <c r="X103" s="124"/>
      <c r="Y103" s="461"/>
      <c r="Z103" s="461"/>
      <c r="AA103" s="461"/>
      <c r="AB103" s="461"/>
      <c r="AC103" s="461"/>
      <c r="AD103" s="461"/>
      <c r="AE103" s="461"/>
      <c r="AF103" s="461"/>
      <c r="AG103" s="124"/>
      <c r="AH103" s="124"/>
      <c r="AI103" s="485" t="str">
        <f t="shared" si="26"/>
        <v/>
      </c>
      <c r="AJ103" s="485" t="str">
        <f t="shared" si="26"/>
        <v/>
      </c>
      <c r="AK103" s="485" t="str">
        <f t="shared" si="26"/>
        <v/>
      </c>
      <c r="AL103" s="485" t="str">
        <f t="shared" si="26"/>
        <v/>
      </c>
      <c r="AM103" s="485" t="str">
        <f t="shared" si="26"/>
        <v/>
      </c>
      <c r="AN103" s="485" t="str">
        <f t="shared" si="26"/>
        <v/>
      </c>
      <c r="AO103" s="485" t="str">
        <f t="shared" si="26"/>
        <v/>
      </c>
      <c r="AP103" s="485" t="str">
        <f t="shared" si="26"/>
        <v/>
      </c>
      <c r="AQ103" s="485" t="str">
        <f t="shared" si="26"/>
        <v/>
      </c>
      <c r="AR103" s="124"/>
      <c r="AS103" s="124"/>
      <c r="AT103" s="485" t="str">
        <f t="shared" si="24"/>
        <v/>
      </c>
      <c r="AU103" s="485" t="str">
        <f t="shared" si="24"/>
        <v/>
      </c>
      <c r="AV103" s="485" t="str">
        <f t="shared" si="24"/>
        <v/>
      </c>
      <c r="AW103" s="485" t="str">
        <f t="shared" si="24"/>
        <v/>
      </c>
      <c r="AX103" s="485" t="str">
        <f t="shared" si="24"/>
        <v/>
      </c>
      <c r="AY103" s="485" t="str">
        <f t="shared" si="25"/>
        <v/>
      </c>
      <c r="AZ103" s="485" t="str">
        <f t="shared" si="25"/>
        <v/>
      </c>
      <c r="BA103" s="485" t="str">
        <f t="shared" si="25"/>
        <v/>
      </c>
    </row>
    <row r="104" spans="2:53" s="271" customFormat="1">
      <c r="B104" s="124"/>
      <c r="C104" s="124"/>
      <c r="D104" s="488"/>
      <c r="E104" s="462"/>
      <c r="F104" s="462"/>
      <c r="G104" s="462"/>
      <c r="H104" s="462"/>
      <c r="I104" s="461"/>
      <c r="J104" s="461"/>
      <c r="K104" s="461"/>
      <c r="L104" s="461"/>
      <c r="M104" s="489"/>
      <c r="N104" s="461"/>
      <c r="O104" s="461"/>
      <c r="P104" s="461"/>
      <c r="Q104" s="461"/>
      <c r="R104" s="461"/>
      <c r="S104" s="461"/>
      <c r="T104" s="461"/>
      <c r="U104" s="461"/>
      <c r="V104" s="461"/>
      <c r="W104" s="124"/>
      <c r="X104" s="124"/>
      <c r="Y104" s="461"/>
      <c r="Z104" s="461"/>
      <c r="AA104" s="461"/>
      <c r="AB104" s="461"/>
      <c r="AC104" s="461"/>
      <c r="AD104" s="461"/>
      <c r="AE104" s="461"/>
      <c r="AF104" s="461"/>
      <c r="AG104" s="124"/>
      <c r="AH104" s="124"/>
      <c r="AI104" s="485" t="str">
        <f t="shared" si="26"/>
        <v/>
      </c>
      <c r="AJ104" s="485" t="str">
        <f t="shared" si="26"/>
        <v/>
      </c>
      <c r="AK104" s="485" t="str">
        <f t="shared" si="26"/>
        <v/>
      </c>
      <c r="AL104" s="485" t="str">
        <f t="shared" si="26"/>
        <v/>
      </c>
      <c r="AM104" s="485" t="str">
        <f t="shared" si="26"/>
        <v/>
      </c>
      <c r="AN104" s="485" t="str">
        <f t="shared" si="26"/>
        <v/>
      </c>
      <c r="AO104" s="485" t="str">
        <f t="shared" si="26"/>
        <v/>
      </c>
      <c r="AP104" s="485" t="str">
        <f t="shared" si="26"/>
        <v/>
      </c>
      <c r="AQ104" s="485" t="str">
        <f t="shared" si="26"/>
        <v/>
      </c>
      <c r="AR104" s="124"/>
      <c r="AS104" s="124"/>
      <c r="AT104" s="485" t="str">
        <f t="shared" si="24"/>
        <v/>
      </c>
      <c r="AU104" s="485" t="str">
        <f t="shared" ref="AU104:BA118" si="27">IF(Z104="","",$K104*Z104)</f>
        <v/>
      </c>
      <c r="AV104" s="485" t="str">
        <f t="shared" si="27"/>
        <v/>
      </c>
      <c r="AW104" s="485" t="str">
        <f t="shared" si="27"/>
        <v/>
      </c>
      <c r="AX104" s="485" t="str">
        <f t="shared" si="27"/>
        <v/>
      </c>
      <c r="AY104" s="485" t="str">
        <f t="shared" si="25"/>
        <v/>
      </c>
      <c r="AZ104" s="485" t="str">
        <f t="shared" si="25"/>
        <v/>
      </c>
      <c r="BA104" s="485" t="str">
        <f t="shared" si="25"/>
        <v/>
      </c>
    </row>
    <row r="105" spans="2:53" s="271" customFormat="1">
      <c r="B105" s="124"/>
      <c r="C105" s="124"/>
      <c r="D105" s="488"/>
      <c r="E105" s="462"/>
      <c r="F105" s="462"/>
      <c r="G105" s="462"/>
      <c r="H105" s="462"/>
      <c r="I105" s="461"/>
      <c r="J105" s="461"/>
      <c r="K105" s="461"/>
      <c r="L105" s="461"/>
      <c r="M105" s="489"/>
      <c r="N105" s="461"/>
      <c r="O105" s="461"/>
      <c r="P105" s="461"/>
      <c r="Q105" s="461"/>
      <c r="R105" s="461"/>
      <c r="S105" s="461"/>
      <c r="T105" s="461"/>
      <c r="U105" s="461"/>
      <c r="V105" s="461"/>
      <c r="W105" s="124"/>
      <c r="X105" s="124"/>
      <c r="Y105" s="461"/>
      <c r="Z105" s="461"/>
      <c r="AA105" s="461"/>
      <c r="AB105" s="461"/>
      <c r="AC105" s="461"/>
      <c r="AD105" s="461"/>
      <c r="AE105" s="461"/>
      <c r="AF105" s="461"/>
      <c r="AG105" s="124"/>
      <c r="AH105" s="124"/>
      <c r="AI105" s="485" t="str">
        <f t="shared" si="26"/>
        <v/>
      </c>
      <c r="AJ105" s="485" t="str">
        <f t="shared" si="26"/>
        <v/>
      </c>
      <c r="AK105" s="485" t="str">
        <f t="shared" si="26"/>
        <v/>
      </c>
      <c r="AL105" s="485" t="str">
        <f t="shared" si="26"/>
        <v/>
      </c>
      <c r="AM105" s="485" t="str">
        <f t="shared" si="26"/>
        <v/>
      </c>
      <c r="AN105" s="485" t="str">
        <f t="shared" si="26"/>
        <v/>
      </c>
      <c r="AO105" s="485" t="str">
        <f t="shared" si="26"/>
        <v/>
      </c>
      <c r="AP105" s="485" t="str">
        <f t="shared" si="26"/>
        <v/>
      </c>
      <c r="AQ105" s="485" t="str">
        <f t="shared" si="26"/>
        <v/>
      </c>
      <c r="AR105" s="124"/>
      <c r="AS105" s="124"/>
      <c r="AT105" s="485" t="str">
        <f t="shared" ref="AT105:AT118" si="28">IF(Y105="","",$K105*Y105)</f>
        <v/>
      </c>
      <c r="AU105" s="485" t="str">
        <f t="shared" si="27"/>
        <v/>
      </c>
      <c r="AV105" s="485" t="str">
        <f t="shared" si="27"/>
        <v/>
      </c>
      <c r="AW105" s="485" t="str">
        <f t="shared" si="27"/>
        <v/>
      </c>
      <c r="AX105" s="485" t="str">
        <f t="shared" si="27"/>
        <v/>
      </c>
      <c r="AY105" s="485" t="str">
        <f t="shared" si="25"/>
        <v/>
      </c>
      <c r="AZ105" s="485" t="str">
        <f t="shared" si="25"/>
        <v/>
      </c>
      <c r="BA105" s="485" t="str">
        <f t="shared" si="25"/>
        <v/>
      </c>
    </row>
    <row r="106" spans="2:53" s="271" customFormat="1">
      <c r="B106" s="124"/>
      <c r="C106" s="124"/>
      <c r="D106" s="488"/>
      <c r="E106" s="462"/>
      <c r="F106" s="462"/>
      <c r="G106" s="462"/>
      <c r="H106" s="462"/>
      <c r="I106" s="461"/>
      <c r="J106" s="461"/>
      <c r="K106" s="461"/>
      <c r="L106" s="461"/>
      <c r="M106" s="489"/>
      <c r="N106" s="461"/>
      <c r="O106" s="461"/>
      <c r="P106" s="461"/>
      <c r="Q106" s="461"/>
      <c r="R106" s="461"/>
      <c r="S106" s="461"/>
      <c r="T106" s="461"/>
      <c r="U106" s="461"/>
      <c r="V106" s="461"/>
      <c r="W106" s="124"/>
      <c r="X106" s="124"/>
      <c r="Y106" s="461"/>
      <c r="Z106" s="461"/>
      <c r="AA106" s="461"/>
      <c r="AB106" s="461"/>
      <c r="AC106" s="461"/>
      <c r="AD106" s="461"/>
      <c r="AE106" s="461"/>
      <c r="AF106" s="461"/>
      <c r="AG106" s="124"/>
      <c r="AH106" s="124"/>
      <c r="AI106" s="485" t="str">
        <f t="shared" si="26"/>
        <v/>
      </c>
      <c r="AJ106" s="485" t="str">
        <f t="shared" si="26"/>
        <v/>
      </c>
      <c r="AK106" s="485" t="str">
        <f t="shared" si="26"/>
        <v/>
      </c>
      <c r="AL106" s="485" t="str">
        <f t="shared" si="26"/>
        <v/>
      </c>
      <c r="AM106" s="485" t="str">
        <f t="shared" si="26"/>
        <v/>
      </c>
      <c r="AN106" s="485" t="str">
        <f t="shared" si="26"/>
        <v/>
      </c>
      <c r="AO106" s="485" t="str">
        <f t="shared" si="26"/>
        <v/>
      </c>
      <c r="AP106" s="485" t="str">
        <f t="shared" si="26"/>
        <v/>
      </c>
      <c r="AQ106" s="485" t="str">
        <f t="shared" si="26"/>
        <v/>
      </c>
      <c r="AR106" s="124"/>
      <c r="AS106" s="124"/>
      <c r="AT106" s="485" t="str">
        <f t="shared" si="28"/>
        <v/>
      </c>
      <c r="AU106" s="485" t="str">
        <f t="shared" si="27"/>
        <v/>
      </c>
      <c r="AV106" s="485" t="str">
        <f t="shared" si="27"/>
        <v/>
      </c>
      <c r="AW106" s="485" t="str">
        <f t="shared" si="27"/>
        <v/>
      </c>
      <c r="AX106" s="485" t="str">
        <f t="shared" si="27"/>
        <v/>
      </c>
      <c r="AY106" s="485" t="str">
        <f t="shared" si="25"/>
        <v/>
      </c>
      <c r="AZ106" s="485" t="str">
        <f t="shared" si="25"/>
        <v/>
      </c>
      <c r="BA106" s="485" t="str">
        <f t="shared" si="25"/>
        <v/>
      </c>
    </row>
    <row r="107" spans="2:53" s="271" customFormat="1">
      <c r="B107" s="124"/>
      <c r="C107" s="124"/>
      <c r="D107" s="488"/>
      <c r="E107" s="462"/>
      <c r="F107" s="462"/>
      <c r="G107" s="462"/>
      <c r="H107" s="462"/>
      <c r="I107" s="461"/>
      <c r="J107" s="461"/>
      <c r="K107" s="461"/>
      <c r="L107" s="461"/>
      <c r="M107" s="489"/>
      <c r="N107" s="461"/>
      <c r="O107" s="461"/>
      <c r="P107" s="461"/>
      <c r="Q107" s="461"/>
      <c r="R107" s="461"/>
      <c r="S107" s="461"/>
      <c r="T107" s="461"/>
      <c r="U107" s="461"/>
      <c r="V107" s="461"/>
      <c r="W107" s="124"/>
      <c r="X107" s="124"/>
      <c r="Y107" s="461"/>
      <c r="Z107" s="461"/>
      <c r="AA107" s="461"/>
      <c r="AB107" s="461"/>
      <c r="AC107" s="461"/>
      <c r="AD107" s="461"/>
      <c r="AE107" s="461"/>
      <c r="AF107" s="461"/>
      <c r="AG107" s="124"/>
      <c r="AH107" s="124"/>
      <c r="AI107" s="485" t="str">
        <f t="shared" si="26"/>
        <v/>
      </c>
      <c r="AJ107" s="485" t="str">
        <f t="shared" si="26"/>
        <v/>
      </c>
      <c r="AK107" s="485" t="str">
        <f t="shared" si="26"/>
        <v/>
      </c>
      <c r="AL107" s="485" t="str">
        <f t="shared" si="26"/>
        <v/>
      </c>
      <c r="AM107" s="485" t="str">
        <f t="shared" si="26"/>
        <v/>
      </c>
      <c r="AN107" s="485" t="str">
        <f t="shared" si="26"/>
        <v/>
      </c>
      <c r="AO107" s="485" t="str">
        <f t="shared" si="26"/>
        <v/>
      </c>
      <c r="AP107" s="485" t="str">
        <f t="shared" si="26"/>
        <v/>
      </c>
      <c r="AQ107" s="485" t="str">
        <f t="shared" si="26"/>
        <v/>
      </c>
      <c r="AR107" s="124"/>
      <c r="AS107" s="124"/>
      <c r="AT107" s="485" t="str">
        <f t="shared" si="28"/>
        <v/>
      </c>
      <c r="AU107" s="485" t="str">
        <f t="shared" si="27"/>
        <v/>
      </c>
      <c r="AV107" s="485" t="str">
        <f t="shared" si="27"/>
        <v/>
      </c>
      <c r="AW107" s="485" t="str">
        <f t="shared" si="27"/>
        <v/>
      </c>
      <c r="AX107" s="485" t="str">
        <f t="shared" si="27"/>
        <v/>
      </c>
      <c r="AY107" s="485" t="str">
        <f t="shared" si="25"/>
        <v/>
      </c>
      <c r="AZ107" s="485" t="str">
        <f t="shared" si="25"/>
        <v/>
      </c>
      <c r="BA107" s="485" t="str">
        <f t="shared" si="25"/>
        <v/>
      </c>
    </row>
    <row r="108" spans="2:53" s="271" customFormat="1">
      <c r="B108" s="124"/>
      <c r="C108" s="124"/>
      <c r="D108" s="488"/>
      <c r="E108" s="462"/>
      <c r="F108" s="462"/>
      <c r="G108" s="462"/>
      <c r="H108" s="462"/>
      <c r="I108" s="461"/>
      <c r="J108" s="461"/>
      <c r="K108" s="461"/>
      <c r="L108" s="461"/>
      <c r="M108" s="489"/>
      <c r="N108" s="461"/>
      <c r="O108" s="461"/>
      <c r="P108" s="461"/>
      <c r="Q108" s="461"/>
      <c r="R108" s="461"/>
      <c r="S108" s="461"/>
      <c r="T108" s="461"/>
      <c r="U108" s="461"/>
      <c r="V108" s="461"/>
      <c r="W108" s="124"/>
      <c r="X108" s="124"/>
      <c r="Y108" s="461"/>
      <c r="Z108" s="461"/>
      <c r="AA108" s="461"/>
      <c r="AB108" s="461"/>
      <c r="AC108" s="461"/>
      <c r="AD108" s="461"/>
      <c r="AE108" s="461"/>
      <c r="AF108" s="461"/>
      <c r="AG108" s="124"/>
      <c r="AH108" s="124"/>
      <c r="AI108" s="485" t="str">
        <f t="shared" si="26"/>
        <v/>
      </c>
      <c r="AJ108" s="485" t="str">
        <f t="shared" si="26"/>
        <v/>
      </c>
      <c r="AK108" s="485" t="str">
        <f t="shared" si="26"/>
        <v/>
      </c>
      <c r="AL108" s="485" t="str">
        <f t="shared" si="26"/>
        <v/>
      </c>
      <c r="AM108" s="485" t="str">
        <f t="shared" si="26"/>
        <v/>
      </c>
      <c r="AN108" s="485" t="str">
        <f t="shared" si="26"/>
        <v/>
      </c>
      <c r="AO108" s="485" t="str">
        <f t="shared" si="26"/>
        <v/>
      </c>
      <c r="AP108" s="485" t="str">
        <f t="shared" si="26"/>
        <v/>
      </c>
      <c r="AQ108" s="485" t="str">
        <f t="shared" si="26"/>
        <v/>
      </c>
      <c r="AR108" s="124"/>
      <c r="AS108" s="124"/>
      <c r="AT108" s="485" t="str">
        <f t="shared" si="28"/>
        <v/>
      </c>
      <c r="AU108" s="485" t="str">
        <f t="shared" si="27"/>
        <v/>
      </c>
      <c r="AV108" s="485" t="str">
        <f t="shared" si="27"/>
        <v/>
      </c>
      <c r="AW108" s="485" t="str">
        <f t="shared" si="27"/>
        <v/>
      </c>
      <c r="AX108" s="485" t="str">
        <f t="shared" si="27"/>
        <v/>
      </c>
      <c r="AY108" s="485" t="str">
        <f t="shared" si="25"/>
        <v/>
      </c>
      <c r="AZ108" s="485" t="str">
        <f t="shared" si="25"/>
        <v/>
      </c>
      <c r="BA108" s="485" t="str">
        <f t="shared" si="25"/>
        <v/>
      </c>
    </row>
    <row r="109" spans="2:53" s="271" customFormat="1">
      <c r="B109" s="124"/>
      <c r="C109" s="124"/>
      <c r="D109" s="488"/>
      <c r="E109" s="462"/>
      <c r="F109" s="462"/>
      <c r="G109" s="462"/>
      <c r="H109" s="462"/>
      <c r="I109" s="461"/>
      <c r="J109" s="461"/>
      <c r="K109" s="461"/>
      <c r="L109" s="461"/>
      <c r="M109" s="489"/>
      <c r="N109" s="461"/>
      <c r="O109" s="461"/>
      <c r="P109" s="461"/>
      <c r="Q109" s="461"/>
      <c r="R109" s="461"/>
      <c r="S109" s="461"/>
      <c r="T109" s="461"/>
      <c r="U109" s="461"/>
      <c r="V109" s="461"/>
      <c r="W109" s="124"/>
      <c r="X109" s="124"/>
      <c r="Y109" s="461"/>
      <c r="Z109" s="461"/>
      <c r="AA109" s="461"/>
      <c r="AB109" s="461"/>
      <c r="AC109" s="461"/>
      <c r="AD109" s="461"/>
      <c r="AE109" s="461"/>
      <c r="AF109" s="461"/>
      <c r="AG109" s="124"/>
      <c r="AH109" s="124"/>
      <c r="AI109" s="485" t="str">
        <f t="shared" si="26"/>
        <v/>
      </c>
      <c r="AJ109" s="485" t="str">
        <f t="shared" si="26"/>
        <v/>
      </c>
      <c r="AK109" s="485" t="str">
        <f t="shared" si="26"/>
        <v/>
      </c>
      <c r="AL109" s="485" t="str">
        <f t="shared" si="26"/>
        <v/>
      </c>
      <c r="AM109" s="485" t="str">
        <f t="shared" si="26"/>
        <v/>
      </c>
      <c r="AN109" s="485" t="str">
        <f t="shared" si="26"/>
        <v/>
      </c>
      <c r="AO109" s="485" t="str">
        <f t="shared" si="26"/>
        <v/>
      </c>
      <c r="AP109" s="485" t="str">
        <f t="shared" si="26"/>
        <v/>
      </c>
      <c r="AQ109" s="485" t="str">
        <f t="shared" ref="AQ109:AQ118" si="29">IF(V109="","",$K109*V109)</f>
        <v/>
      </c>
      <c r="AR109" s="124"/>
      <c r="AS109" s="124"/>
      <c r="AT109" s="485" t="str">
        <f t="shared" si="28"/>
        <v/>
      </c>
      <c r="AU109" s="485" t="str">
        <f t="shared" si="27"/>
        <v/>
      </c>
      <c r="AV109" s="485" t="str">
        <f t="shared" si="27"/>
        <v/>
      </c>
      <c r="AW109" s="485" t="str">
        <f t="shared" si="27"/>
        <v/>
      </c>
      <c r="AX109" s="485" t="str">
        <f t="shared" si="27"/>
        <v/>
      </c>
      <c r="AY109" s="485" t="str">
        <f t="shared" si="25"/>
        <v/>
      </c>
      <c r="AZ109" s="485" t="str">
        <f t="shared" si="25"/>
        <v/>
      </c>
      <c r="BA109" s="485" t="str">
        <f t="shared" si="25"/>
        <v/>
      </c>
    </row>
    <row r="110" spans="2:53" s="271" customFormat="1">
      <c r="B110" s="124"/>
      <c r="C110" s="124"/>
      <c r="D110" s="488"/>
      <c r="E110" s="462"/>
      <c r="F110" s="462"/>
      <c r="G110" s="462"/>
      <c r="H110" s="462"/>
      <c r="I110" s="461"/>
      <c r="J110" s="461"/>
      <c r="K110" s="461"/>
      <c r="L110" s="461"/>
      <c r="M110" s="489"/>
      <c r="N110" s="461"/>
      <c r="O110" s="461"/>
      <c r="P110" s="461"/>
      <c r="Q110" s="461"/>
      <c r="R110" s="461"/>
      <c r="S110" s="461"/>
      <c r="T110" s="461"/>
      <c r="U110" s="461"/>
      <c r="V110" s="461"/>
      <c r="W110" s="124"/>
      <c r="X110" s="124"/>
      <c r="Y110" s="461"/>
      <c r="Z110" s="461"/>
      <c r="AA110" s="461"/>
      <c r="AB110" s="461"/>
      <c r="AC110" s="461"/>
      <c r="AD110" s="461"/>
      <c r="AE110" s="461"/>
      <c r="AF110" s="461"/>
      <c r="AG110" s="124"/>
      <c r="AH110" s="124"/>
      <c r="AI110" s="485" t="str">
        <f t="shared" ref="AI110:AP118" si="30">IF(N110="","",$K110*N110)</f>
        <v/>
      </c>
      <c r="AJ110" s="485" t="str">
        <f t="shared" si="30"/>
        <v/>
      </c>
      <c r="AK110" s="485" t="str">
        <f t="shared" si="30"/>
        <v/>
      </c>
      <c r="AL110" s="485" t="str">
        <f t="shared" si="30"/>
        <v/>
      </c>
      <c r="AM110" s="485" t="str">
        <f t="shared" si="30"/>
        <v/>
      </c>
      <c r="AN110" s="485" t="str">
        <f t="shared" si="30"/>
        <v/>
      </c>
      <c r="AO110" s="485" t="str">
        <f t="shared" si="30"/>
        <v/>
      </c>
      <c r="AP110" s="485" t="str">
        <f t="shared" si="30"/>
        <v/>
      </c>
      <c r="AQ110" s="485" t="str">
        <f t="shared" si="29"/>
        <v/>
      </c>
      <c r="AR110" s="124"/>
      <c r="AS110" s="124"/>
      <c r="AT110" s="485" t="str">
        <f t="shared" si="28"/>
        <v/>
      </c>
      <c r="AU110" s="485" t="str">
        <f t="shared" si="27"/>
        <v/>
      </c>
      <c r="AV110" s="485" t="str">
        <f t="shared" si="27"/>
        <v/>
      </c>
      <c r="AW110" s="485" t="str">
        <f t="shared" si="27"/>
        <v/>
      </c>
      <c r="AX110" s="485" t="str">
        <f t="shared" si="27"/>
        <v/>
      </c>
      <c r="AY110" s="485" t="str">
        <f t="shared" si="25"/>
        <v/>
      </c>
      <c r="AZ110" s="485" t="str">
        <f t="shared" si="25"/>
        <v/>
      </c>
      <c r="BA110" s="485" t="str">
        <f t="shared" si="25"/>
        <v/>
      </c>
    </row>
    <row r="111" spans="2:53" s="271" customFormat="1">
      <c r="B111" s="124"/>
      <c r="C111" s="124"/>
      <c r="D111" s="488"/>
      <c r="E111" s="462"/>
      <c r="F111" s="462"/>
      <c r="G111" s="462"/>
      <c r="H111" s="462"/>
      <c r="I111" s="461"/>
      <c r="J111" s="461"/>
      <c r="K111" s="461"/>
      <c r="L111" s="461"/>
      <c r="M111" s="489"/>
      <c r="N111" s="461"/>
      <c r="O111" s="461"/>
      <c r="P111" s="461"/>
      <c r="Q111" s="461"/>
      <c r="R111" s="461"/>
      <c r="S111" s="461"/>
      <c r="T111" s="461"/>
      <c r="U111" s="461"/>
      <c r="V111" s="461"/>
      <c r="W111" s="124"/>
      <c r="X111" s="124"/>
      <c r="Y111" s="461"/>
      <c r="Z111" s="461"/>
      <c r="AA111" s="461"/>
      <c r="AB111" s="461"/>
      <c r="AC111" s="461"/>
      <c r="AD111" s="461"/>
      <c r="AE111" s="461"/>
      <c r="AF111" s="461"/>
      <c r="AG111" s="124"/>
      <c r="AH111" s="124"/>
      <c r="AI111" s="485" t="str">
        <f t="shared" si="30"/>
        <v/>
      </c>
      <c r="AJ111" s="485" t="str">
        <f t="shared" si="30"/>
        <v/>
      </c>
      <c r="AK111" s="485" t="str">
        <f t="shared" si="30"/>
        <v/>
      </c>
      <c r="AL111" s="485" t="str">
        <f t="shared" si="30"/>
        <v/>
      </c>
      <c r="AM111" s="485" t="str">
        <f t="shared" si="30"/>
        <v/>
      </c>
      <c r="AN111" s="485" t="str">
        <f t="shared" si="30"/>
        <v/>
      </c>
      <c r="AO111" s="485" t="str">
        <f t="shared" si="30"/>
        <v/>
      </c>
      <c r="AP111" s="485" t="str">
        <f t="shared" si="30"/>
        <v/>
      </c>
      <c r="AQ111" s="485" t="str">
        <f t="shared" si="29"/>
        <v/>
      </c>
      <c r="AR111" s="124"/>
      <c r="AS111" s="124"/>
      <c r="AT111" s="485" t="str">
        <f t="shared" si="28"/>
        <v/>
      </c>
      <c r="AU111" s="485" t="str">
        <f t="shared" si="27"/>
        <v/>
      </c>
      <c r="AV111" s="485" t="str">
        <f t="shared" si="27"/>
        <v/>
      </c>
      <c r="AW111" s="485" t="str">
        <f t="shared" si="27"/>
        <v/>
      </c>
      <c r="AX111" s="485" t="str">
        <f t="shared" si="27"/>
        <v/>
      </c>
      <c r="AY111" s="485" t="str">
        <f t="shared" si="25"/>
        <v/>
      </c>
      <c r="AZ111" s="485" t="str">
        <f t="shared" si="25"/>
        <v/>
      </c>
      <c r="BA111" s="485" t="str">
        <f t="shared" si="25"/>
        <v/>
      </c>
    </row>
    <row r="112" spans="2:53" s="271" customFormat="1">
      <c r="B112" s="124"/>
      <c r="C112" s="124"/>
      <c r="D112" s="488"/>
      <c r="E112" s="462"/>
      <c r="F112" s="462"/>
      <c r="G112" s="462"/>
      <c r="H112" s="462"/>
      <c r="I112" s="461"/>
      <c r="J112" s="461"/>
      <c r="K112" s="461"/>
      <c r="L112" s="461"/>
      <c r="M112" s="489"/>
      <c r="N112" s="461"/>
      <c r="O112" s="461"/>
      <c r="P112" s="461"/>
      <c r="Q112" s="461"/>
      <c r="R112" s="461"/>
      <c r="S112" s="461"/>
      <c r="T112" s="461"/>
      <c r="U112" s="461"/>
      <c r="V112" s="461"/>
      <c r="W112" s="124"/>
      <c r="X112" s="124"/>
      <c r="Y112" s="461"/>
      <c r="Z112" s="461"/>
      <c r="AA112" s="461"/>
      <c r="AB112" s="461"/>
      <c r="AC112" s="461"/>
      <c r="AD112" s="461"/>
      <c r="AE112" s="461"/>
      <c r="AF112" s="461"/>
      <c r="AG112" s="124"/>
      <c r="AH112" s="124"/>
      <c r="AI112" s="485" t="str">
        <f t="shared" si="30"/>
        <v/>
      </c>
      <c r="AJ112" s="485" t="str">
        <f t="shared" si="30"/>
        <v/>
      </c>
      <c r="AK112" s="485" t="str">
        <f t="shared" si="30"/>
        <v/>
      </c>
      <c r="AL112" s="485" t="str">
        <f t="shared" si="30"/>
        <v/>
      </c>
      <c r="AM112" s="485" t="str">
        <f t="shared" si="30"/>
        <v/>
      </c>
      <c r="AN112" s="485" t="str">
        <f t="shared" si="30"/>
        <v/>
      </c>
      <c r="AO112" s="485" t="str">
        <f t="shared" si="30"/>
        <v/>
      </c>
      <c r="AP112" s="485" t="str">
        <f t="shared" si="30"/>
        <v/>
      </c>
      <c r="AQ112" s="485" t="str">
        <f t="shared" si="29"/>
        <v/>
      </c>
      <c r="AR112" s="124"/>
      <c r="AS112" s="124"/>
      <c r="AT112" s="485" t="str">
        <f t="shared" si="28"/>
        <v/>
      </c>
      <c r="AU112" s="485" t="str">
        <f t="shared" si="27"/>
        <v/>
      </c>
      <c r="AV112" s="485" t="str">
        <f t="shared" si="27"/>
        <v/>
      </c>
      <c r="AW112" s="485" t="str">
        <f t="shared" si="27"/>
        <v/>
      </c>
      <c r="AX112" s="485" t="str">
        <f t="shared" si="27"/>
        <v/>
      </c>
      <c r="AY112" s="485" t="str">
        <f t="shared" si="25"/>
        <v/>
      </c>
      <c r="AZ112" s="485" t="str">
        <f t="shared" si="25"/>
        <v/>
      </c>
      <c r="BA112" s="485" t="str">
        <f t="shared" si="25"/>
        <v/>
      </c>
    </row>
    <row r="113" spans="2:53" s="271" customFormat="1">
      <c r="B113" s="124"/>
      <c r="C113" s="124"/>
      <c r="D113" s="488"/>
      <c r="E113" s="462"/>
      <c r="F113" s="462"/>
      <c r="G113" s="462"/>
      <c r="H113" s="462"/>
      <c r="I113" s="461"/>
      <c r="J113" s="461"/>
      <c r="K113" s="461"/>
      <c r="L113" s="461"/>
      <c r="M113" s="489"/>
      <c r="N113" s="461"/>
      <c r="O113" s="461"/>
      <c r="P113" s="461"/>
      <c r="Q113" s="461"/>
      <c r="R113" s="461"/>
      <c r="S113" s="461"/>
      <c r="T113" s="461"/>
      <c r="U113" s="461"/>
      <c r="V113" s="461"/>
      <c r="W113" s="124"/>
      <c r="X113" s="124"/>
      <c r="Y113" s="461"/>
      <c r="Z113" s="461"/>
      <c r="AA113" s="461"/>
      <c r="AB113" s="461"/>
      <c r="AC113" s="461"/>
      <c r="AD113" s="461"/>
      <c r="AE113" s="461"/>
      <c r="AF113" s="461"/>
      <c r="AG113" s="124"/>
      <c r="AH113" s="124"/>
      <c r="AI113" s="485" t="str">
        <f t="shared" si="30"/>
        <v/>
      </c>
      <c r="AJ113" s="485" t="str">
        <f t="shared" si="30"/>
        <v/>
      </c>
      <c r="AK113" s="485" t="str">
        <f t="shared" si="30"/>
        <v/>
      </c>
      <c r="AL113" s="485" t="str">
        <f t="shared" si="30"/>
        <v/>
      </c>
      <c r="AM113" s="485" t="str">
        <f t="shared" si="30"/>
        <v/>
      </c>
      <c r="AN113" s="485" t="str">
        <f t="shared" si="30"/>
        <v/>
      </c>
      <c r="AO113" s="485" t="str">
        <f t="shared" si="30"/>
        <v/>
      </c>
      <c r="AP113" s="485" t="str">
        <f t="shared" si="30"/>
        <v/>
      </c>
      <c r="AQ113" s="485" t="str">
        <f t="shared" si="29"/>
        <v/>
      </c>
      <c r="AR113" s="124"/>
      <c r="AS113" s="124"/>
      <c r="AT113" s="485" t="str">
        <f t="shared" si="28"/>
        <v/>
      </c>
      <c r="AU113" s="485" t="str">
        <f t="shared" si="27"/>
        <v/>
      </c>
      <c r="AV113" s="485" t="str">
        <f t="shared" si="27"/>
        <v/>
      </c>
      <c r="AW113" s="485" t="str">
        <f t="shared" si="27"/>
        <v/>
      </c>
      <c r="AX113" s="485" t="str">
        <f t="shared" si="27"/>
        <v/>
      </c>
      <c r="AY113" s="485" t="str">
        <f t="shared" si="25"/>
        <v/>
      </c>
      <c r="AZ113" s="485" t="str">
        <f t="shared" si="25"/>
        <v/>
      </c>
      <c r="BA113" s="485" t="str">
        <f t="shared" si="25"/>
        <v/>
      </c>
    </row>
    <row r="114" spans="2:53" s="271" customFormat="1">
      <c r="B114" s="124"/>
      <c r="C114" s="124"/>
      <c r="D114" s="488"/>
      <c r="E114" s="462"/>
      <c r="F114" s="462"/>
      <c r="G114" s="462"/>
      <c r="H114" s="462"/>
      <c r="I114" s="461"/>
      <c r="J114" s="461"/>
      <c r="K114" s="461"/>
      <c r="L114" s="461"/>
      <c r="M114" s="489"/>
      <c r="N114" s="461"/>
      <c r="O114" s="461"/>
      <c r="P114" s="461"/>
      <c r="Q114" s="461"/>
      <c r="R114" s="461"/>
      <c r="S114" s="461"/>
      <c r="T114" s="461"/>
      <c r="U114" s="461"/>
      <c r="V114" s="461"/>
      <c r="W114" s="124"/>
      <c r="X114" s="124"/>
      <c r="Y114" s="461"/>
      <c r="Z114" s="461"/>
      <c r="AA114" s="461"/>
      <c r="AB114" s="461"/>
      <c r="AC114" s="461"/>
      <c r="AD114" s="461"/>
      <c r="AE114" s="461"/>
      <c r="AF114" s="461"/>
      <c r="AG114" s="124"/>
      <c r="AH114" s="124"/>
      <c r="AI114" s="485" t="str">
        <f t="shared" si="30"/>
        <v/>
      </c>
      <c r="AJ114" s="485" t="str">
        <f t="shared" si="30"/>
        <v/>
      </c>
      <c r="AK114" s="485" t="str">
        <f t="shared" si="30"/>
        <v/>
      </c>
      <c r="AL114" s="485" t="str">
        <f t="shared" si="30"/>
        <v/>
      </c>
      <c r="AM114" s="485" t="str">
        <f t="shared" si="30"/>
        <v/>
      </c>
      <c r="AN114" s="485" t="str">
        <f t="shared" si="30"/>
        <v/>
      </c>
      <c r="AO114" s="485" t="str">
        <f t="shared" si="30"/>
        <v/>
      </c>
      <c r="AP114" s="485" t="str">
        <f t="shared" si="30"/>
        <v/>
      </c>
      <c r="AQ114" s="485" t="str">
        <f t="shared" si="29"/>
        <v/>
      </c>
      <c r="AR114" s="124"/>
      <c r="AS114" s="124"/>
      <c r="AT114" s="485" t="str">
        <f t="shared" si="28"/>
        <v/>
      </c>
      <c r="AU114" s="485" t="str">
        <f t="shared" si="27"/>
        <v/>
      </c>
      <c r="AV114" s="485" t="str">
        <f t="shared" si="27"/>
        <v/>
      </c>
      <c r="AW114" s="485" t="str">
        <f t="shared" si="27"/>
        <v/>
      </c>
      <c r="AX114" s="485" t="str">
        <f t="shared" si="27"/>
        <v/>
      </c>
      <c r="AY114" s="485" t="str">
        <f t="shared" si="25"/>
        <v/>
      </c>
      <c r="AZ114" s="485" t="str">
        <f t="shared" si="25"/>
        <v/>
      </c>
      <c r="BA114" s="485" t="str">
        <f t="shared" si="25"/>
        <v/>
      </c>
    </row>
    <row r="115" spans="2:53" s="271" customFormat="1">
      <c r="B115" s="124"/>
      <c r="C115" s="124"/>
      <c r="D115" s="488"/>
      <c r="E115" s="462"/>
      <c r="F115" s="462"/>
      <c r="G115" s="462"/>
      <c r="H115" s="462"/>
      <c r="I115" s="461"/>
      <c r="J115" s="461"/>
      <c r="K115" s="461"/>
      <c r="L115" s="461"/>
      <c r="M115" s="489"/>
      <c r="N115" s="461"/>
      <c r="O115" s="461"/>
      <c r="P115" s="461"/>
      <c r="Q115" s="461"/>
      <c r="R115" s="461"/>
      <c r="S115" s="461"/>
      <c r="T115" s="461"/>
      <c r="U115" s="461"/>
      <c r="V115" s="461"/>
      <c r="W115" s="124"/>
      <c r="X115" s="124"/>
      <c r="Y115" s="461"/>
      <c r="Z115" s="461"/>
      <c r="AA115" s="461"/>
      <c r="AB115" s="461"/>
      <c r="AC115" s="461"/>
      <c r="AD115" s="461"/>
      <c r="AE115" s="461"/>
      <c r="AF115" s="461"/>
      <c r="AG115" s="124"/>
      <c r="AH115" s="124"/>
      <c r="AI115" s="485" t="str">
        <f t="shared" si="30"/>
        <v/>
      </c>
      <c r="AJ115" s="485" t="str">
        <f t="shared" si="30"/>
        <v/>
      </c>
      <c r="AK115" s="485" t="str">
        <f t="shared" si="30"/>
        <v/>
      </c>
      <c r="AL115" s="485" t="str">
        <f t="shared" si="30"/>
        <v/>
      </c>
      <c r="AM115" s="485" t="str">
        <f t="shared" si="30"/>
        <v/>
      </c>
      <c r="AN115" s="485" t="str">
        <f t="shared" si="30"/>
        <v/>
      </c>
      <c r="AO115" s="485" t="str">
        <f t="shared" si="30"/>
        <v/>
      </c>
      <c r="AP115" s="485" t="str">
        <f t="shared" si="30"/>
        <v/>
      </c>
      <c r="AQ115" s="485" t="str">
        <f t="shared" si="29"/>
        <v/>
      </c>
      <c r="AR115" s="124"/>
      <c r="AS115" s="124"/>
      <c r="AT115" s="485" t="str">
        <f t="shared" si="28"/>
        <v/>
      </c>
      <c r="AU115" s="485" t="str">
        <f t="shared" si="27"/>
        <v/>
      </c>
      <c r="AV115" s="485" t="str">
        <f t="shared" si="27"/>
        <v/>
      </c>
      <c r="AW115" s="485" t="str">
        <f t="shared" si="27"/>
        <v/>
      </c>
      <c r="AX115" s="485" t="str">
        <f t="shared" si="27"/>
        <v/>
      </c>
      <c r="AY115" s="485" t="str">
        <f t="shared" si="25"/>
        <v/>
      </c>
      <c r="AZ115" s="485" t="str">
        <f t="shared" si="25"/>
        <v/>
      </c>
      <c r="BA115" s="485" t="str">
        <f t="shared" si="25"/>
        <v/>
      </c>
    </row>
    <row r="116" spans="2:53" s="271" customFormat="1">
      <c r="B116" s="124"/>
      <c r="C116" s="124"/>
      <c r="D116" s="488"/>
      <c r="E116" s="462"/>
      <c r="F116" s="462"/>
      <c r="G116" s="462"/>
      <c r="H116" s="462"/>
      <c r="I116" s="461"/>
      <c r="J116" s="461"/>
      <c r="K116" s="461"/>
      <c r="L116" s="461"/>
      <c r="M116" s="489"/>
      <c r="N116" s="461"/>
      <c r="O116" s="461"/>
      <c r="P116" s="461"/>
      <c r="Q116" s="461"/>
      <c r="R116" s="461"/>
      <c r="S116" s="461"/>
      <c r="T116" s="461"/>
      <c r="U116" s="461"/>
      <c r="V116" s="461"/>
      <c r="W116" s="124"/>
      <c r="X116" s="124"/>
      <c r="Y116" s="461"/>
      <c r="Z116" s="461"/>
      <c r="AA116" s="461"/>
      <c r="AB116" s="461"/>
      <c r="AC116" s="461"/>
      <c r="AD116" s="461"/>
      <c r="AE116" s="461"/>
      <c r="AF116" s="461"/>
      <c r="AG116" s="124"/>
      <c r="AH116" s="124"/>
      <c r="AI116" s="485" t="str">
        <f t="shared" si="30"/>
        <v/>
      </c>
      <c r="AJ116" s="485" t="str">
        <f t="shared" si="30"/>
        <v/>
      </c>
      <c r="AK116" s="485" t="str">
        <f t="shared" si="30"/>
        <v/>
      </c>
      <c r="AL116" s="485" t="str">
        <f t="shared" si="30"/>
        <v/>
      </c>
      <c r="AM116" s="485" t="str">
        <f t="shared" si="30"/>
        <v/>
      </c>
      <c r="AN116" s="485" t="str">
        <f t="shared" si="30"/>
        <v/>
      </c>
      <c r="AO116" s="485" t="str">
        <f t="shared" si="30"/>
        <v/>
      </c>
      <c r="AP116" s="485" t="str">
        <f t="shared" si="30"/>
        <v/>
      </c>
      <c r="AQ116" s="485" t="str">
        <f t="shared" si="29"/>
        <v/>
      </c>
      <c r="AR116" s="124"/>
      <c r="AS116" s="124"/>
      <c r="AT116" s="485" t="str">
        <f t="shared" si="28"/>
        <v/>
      </c>
      <c r="AU116" s="485" t="str">
        <f t="shared" si="27"/>
        <v/>
      </c>
      <c r="AV116" s="485" t="str">
        <f t="shared" si="27"/>
        <v/>
      </c>
      <c r="AW116" s="485" t="str">
        <f t="shared" si="27"/>
        <v/>
      </c>
      <c r="AX116" s="485" t="str">
        <f t="shared" si="27"/>
        <v/>
      </c>
      <c r="AY116" s="485" t="str">
        <f t="shared" si="25"/>
        <v/>
      </c>
      <c r="AZ116" s="485" t="str">
        <f t="shared" si="25"/>
        <v/>
      </c>
      <c r="BA116" s="485" t="str">
        <f t="shared" si="25"/>
        <v/>
      </c>
    </row>
    <row r="117" spans="2:53" s="271" customFormat="1" ht="12" customHeight="1">
      <c r="B117" s="124"/>
      <c r="C117" s="124"/>
      <c r="D117" s="488"/>
      <c r="E117" s="462"/>
      <c r="F117" s="462"/>
      <c r="G117" s="462"/>
      <c r="H117" s="462"/>
      <c r="I117" s="461"/>
      <c r="J117" s="461"/>
      <c r="K117" s="461"/>
      <c r="L117" s="461"/>
      <c r="M117" s="489"/>
      <c r="N117" s="461"/>
      <c r="O117" s="461"/>
      <c r="P117" s="461"/>
      <c r="Q117" s="461"/>
      <c r="R117" s="461"/>
      <c r="S117" s="461"/>
      <c r="T117" s="461"/>
      <c r="U117" s="461"/>
      <c r="V117" s="461"/>
      <c r="W117" s="124"/>
      <c r="X117" s="124"/>
      <c r="Y117" s="461"/>
      <c r="Z117" s="461"/>
      <c r="AA117" s="461"/>
      <c r="AB117" s="461"/>
      <c r="AC117" s="461"/>
      <c r="AD117" s="461"/>
      <c r="AE117" s="461"/>
      <c r="AF117" s="461"/>
      <c r="AG117" s="124"/>
      <c r="AH117" s="124"/>
      <c r="AI117" s="485" t="str">
        <f t="shared" si="30"/>
        <v/>
      </c>
      <c r="AJ117" s="485" t="str">
        <f t="shared" si="30"/>
        <v/>
      </c>
      <c r="AK117" s="485" t="str">
        <f t="shared" si="30"/>
        <v/>
      </c>
      <c r="AL117" s="485" t="str">
        <f t="shared" si="30"/>
        <v/>
      </c>
      <c r="AM117" s="485" t="str">
        <f t="shared" si="30"/>
        <v/>
      </c>
      <c r="AN117" s="485" t="str">
        <f t="shared" si="30"/>
        <v/>
      </c>
      <c r="AO117" s="485" t="str">
        <f t="shared" si="30"/>
        <v/>
      </c>
      <c r="AP117" s="485" t="str">
        <f t="shared" si="30"/>
        <v/>
      </c>
      <c r="AQ117" s="485" t="str">
        <f t="shared" si="29"/>
        <v/>
      </c>
      <c r="AR117" s="124"/>
      <c r="AS117" s="124"/>
      <c r="AT117" s="485" t="str">
        <f t="shared" si="28"/>
        <v/>
      </c>
      <c r="AU117" s="485" t="str">
        <f t="shared" si="27"/>
        <v/>
      </c>
      <c r="AV117" s="485" t="str">
        <f t="shared" si="27"/>
        <v/>
      </c>
      <c r="AW117" s="485" t="str">
        <f t="shared" si="27"/>
        <v/>
      </c>
      <c r="AX117" s="485" t="str">
        <f t="shared" si="27"/>
        <v/>
      </c>
      <c r="AY117" s="485" t="str">
        <f t="shared" si="27"/>
        <v/>
      </c>
      <c r="AZ117" s="485" t="str">
        <f t="shared" si="27"/>
        <v/>
      </c>
      <c r="BA117" s="485" t="str">
        <f t="shared" si="27"/>
        <v/>
      </c>
    </row>
    <row r="118" spans="2:53" s="271" customFormat="1">
      <c r="B118" s="124"/>
      <c r="C118" s="124"/>
      <c r="D118" s="488"/>
      <c r="E118" s="462"/>
      <c r="F118" s="462"/>
      <c r="G118" s="462"/>
      <c r="H118" s="462"/>
      <c r="I118" s="461"/>
      <c r="J118" s="461"/>
      <c r="K118" s="461"/>
      <c r="L118" s="461"/>
      <c r="M118" s="489"/>
      <c r="N118" s="461"/>
      <c r="O118" s="461"/>
      <c r="P118" s="461"/>
      <c r="Q118" s="461"/>
      <c r="R118" s="461"/>
      <c r="S118" s="461"/>
      <c r="T118" s="461"/>
      <c r="U118" s="461"/>
      <c r="V118" s="461"/>
      <c r="W118" s="124"/>
      <c r="X118" s="124"/>
      <c r="Y118" s="461"/>
      <c r="Z118" s="461"/>
      <c r="AA118" s="461"/>
      <c r="AB118" s="461"/>
      <c r="AC118" s="461"/>
      <c r="AD118" s="461"/>
      <c r="AE118" s="461"/>
      <c r="AF118" s="461"/>
      <c r="AG118" s="124"/>
      <c r="AH118" s="124"/>
      <c r="AI118" s="485" t="str">
        <f t="shared" si="30"/>
        <v/>
      </c>
      <c r="AJ118" s="485" t="str">
        <f t="shared" si="30"/>
        <v/>
      </c>
      <c r="AK118" s="485" t="str">
        <f t="shared" si="30"/>
        <v/>
      </c>
      <c r="AL118" s="485" t="str">
        <f t="shared" si="30"/>
        <v/>
      </c>
      <c r="AM118" s="485" t="str">
        <f t="shared" si="30"/>
        <v/>
      </c>
      <c r="AN118" s="485" t="str">
        <f t="shared" si="30"/>
        <v/>
      </c>
      <c r="AO118" s="485" t="str">
        <f t="shared" si="30"/>
        <v/>
      </c>
      <c r="AP118" s="485" t="str">
        <f t="shared" si="30"/>
        <v/>
      </c>
      <c r="AQ118" s="485" t="str">
        <f t="shared" si="29"/>
        <v/>
      </c>
      <c r="AR118" s="124"/>
      <c r="AS118" s="124"/>
      <c r="AT118" s="485" t="str">
        <f t="shared" si="28"/>
        <v/>
      </c>
      <c r="AU118" s="485" t="str">
        <f t="shared" si="27"/>
        <v/>
      </c>
      <c r="AV118" s="485" t="str">
        <f t="shared" si="27"/>
        <v/>
      </c>
      <c r="AW118" s="485" t="str">
        <f t="shared" si="27"/>
        <v/>
      </c>
      <c r="AX118" s="485" t="str">
        <f t="shared" si="27"/>
        <v/>
      </c>
      <c r="AY118" s="485" t="str">
        <f t="shared" si="27"/>
        <v/>
      </c>
      <c r="AZ118" s="485" t="str">
        <f t="shared" si="27"/>
        <v/>
      </c>
      <c r="BA118" s="485" t="str">
        <f t="shared" si="27"/>
        <v/>
      </c>
    </row>
  </sheetData>
  <mergeCells count="12">
    <mergeCell ref="AU28:AY28"/>
    <mergeCell ref="N27:AJ27"/>
    <mergeCell ref="B28:H28"/>
    <mergeCell ref="J28:K28"/>
    <mergeCell ref="N28:W28"/>
    <mergeCell ref="Y28:AG28"/>
    <mergeCell ref="AL28:AQ28"/>
    <mergeCell ref="E51:L51"/>
    <mergeCell ref="N51:V51"/>
    <mergeCell ref="Y51:AF51"/>
    <mergeCell ref="AI51:AQ51"/>
    <mergeCell ref="AT51:BA51"/>
  </mergeCells>
  <pageMargins left="0.35433070866141736" right="0.11811023622047245" top="0.59055118110236227" bottom="0.39370078740157483" header="0.31496062992125984" footer="0.11811023622047245"/>
  <pageSetup paperSize="8" scale="61" orientation="landscape" r:id="rId1"/>
  <headerFooter alignWithMargins="0">
    <oddHeader>&amp;R&amp;"Verdana,Bold"&amp;14&amp;A</oddHeader>
    <oddFooter>&amp;L&amp;D &amp;T&amp;C&amp;Z &amp;F&amp;R&amp;A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87D14F"/>
  </sheetPr>
  <dimension ref="A1:T26"/>
  <sheetViews>
    <sheetView zoomScale="85" zoomScaleNormal="85" workbookViewId="0">
      <selection activeCell="F13" sqref="F13"/>
    </sheetView>
  </sheetViews>
  <sheetFormatPr defaultRowHeight="12.75"/>
  <cols>
    <col min="1" max="1" width="47.125" style="124" customWidth="1"/>
    <col min="2" max="2" width="2" style="124" customWidth="1"/>
    <col min="3" max="3" width="1.875" style="124" customWidth="1"/>
    <col min="4" max="4" width="2" style="124" customWidth="1"/>
    <col min="5" max="5" width="3.125" style="124" customWidth="1"/>
    <col min="6" max="12" width="7.125" style="124" customWidth="1"/>
    <col min="13" max="13" width="3.75" style="124" customWidth="1"/>
    <col min="14" max="20" width="7.125" style="124" customWidth="1"/>
    <col min="21" max="16384" width="9" style="124"/>
  </cols>
  <sheetData>
    <row r="1" spans="1:20" ht="15">
      <c r="A1" s="117" t="s">
        <v>584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60"/>
      <c r="M1" s="160"/>
    </row>
    <row r="2" spans="1:20" ht="15">
      <c r="A2" s="117" t="str">
        <f>Cover!D15</f>
        <v>[DNO]</v>
      </c>
      <c r="B2" s="15"/>
      <c r="C2" s="15"/>
      <c r="D2" s="15"/>
    </row>
    <row r="3" spans="1:20" ht="15">
      <c r="A3" s="117" t="str">
        <f>Cover!D17</f>
        <v>[Year]</v>
      </c>
    </row>
    <row r="4" spans="1:20" ht="19.5">
      <c r="A4" s="282"/>
      <c r="B4" s="1"/>
      <c r="C4" s="1"/>
      <c r="D4" s="1"/>
      <c r="E4" s="18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  <c r="M4" s="281"/>
      <c r="N4" s="2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163" t="s">
        <v>0</v>
      </c>
    </row>
    <row r="5" spans="1:20" ht="15">
      <c r="A5" s="21"/>
      <c r="B5" s="120"/>
      <c r="C5" s="120"/>
      <c r="D5" s="120"/>
      <c r="E5" s="120"/>
      <c r="F5" s="2" t="s">
        <v>415</v>
      </c>
      <c r="G5" s="421"/>
      <c r="H5" s="7"/>
      <c r="I5" s="422" t="s">
        <v>0</v>
      </c>
      <c r="J5" s="7"/>
      <c r="K5" s="6"/>
      <c r="L5" s="46" t="s">
        <v>141</v>
      </c>
      <c r="M5" s="280"/>
      <c r="N5" s="2" t="s">
        <v>415</v>
      </c>
      <c r="O5" s="421"/>
      <c r="P5" s="7"/>
      <c r="Q5" s="422" t="s">
        <v>0</v>
      </c>
      <c r="R5" s="7"/>
      <c r="S5" s="6"/>
      <c r="T5" s="46" t="s">
        <v>3</v>
      </c>
    </row>
    <row r="6" spans="1:20">
      <c r="A6" s="279" t="s">
        <v>253</v>
      </c>
      <c r="B6" s="120"/>
      <c r="C6" s="120"/>
      <c r="D6" s="120"/>
      <c r="E6" s="120"/>
      <c r="F6" s="131"/>
      <c r="G6" s="131"/>
      <c r="H6" s="131"/>
      <c r="I6" s="131"/>
      <c r="J6" s="131"/>
      <c r="K6" s="131"/>
      <c r="L6" s="31">
        <f>SUM(G6:K6)</f>
        <v>0</v>
      </c>
      <c r="N6" s="131"/>
      <c r="O6" s="131"/>
      <c r="P6" s="131"/>
      <c r="Q6" s="131"/>
      <c r="R6" s="131"/>
      <c r="S6" s="131"/>
      <c r="T6" s="31">
        <f>SUM(O6:S6)</f>
        <v>0</v>
      </c>
    </row>
    <row r="7" spans="1:20">
      <c r="A7" s="279"/>
      <c r="B7" s="120"/>
      <c r="C7" s="120"/>
      <c r="D7" s="120"/>
      <c r="E7" s="120"/>
      <c r="F7" s="131"/>
      <c r="G7" s="131"/>
      <c r="H7" s="131"/>
      <c r="I7" s="131"/>
      <c r="J7" s="131"/>
      <c r="K7" s="131"/>
      <c r="L7" s="31">
        <f>SUM(G7:K7)</f>
        <v>0</v>
      </c>
      <c r="N7" s="131"/>
      <c r="O7" s="131"/>
      <c r="P7" s="131"/>
      <c r="Q7" s="131"/>
      <c r="R7" s="131"/>
      <c r="S7" s="131"/>
      <c r="T7" s="31">
        <f>SUM(O7:S7)</f>
        <v>0</v>
      </c>
    </row>
    <row r="8" spans="1:20">
      <c r="A8" s="279"/>
      <c r="B8" s="120"/>
      <c r="C8" s="120"/>
      <c r="D8" s="120"/>
      <c r="E8" s="120"/>
      <c r="F8" s="131"/>
      <c r="G8" s="131"/>
      <c r="H8" s="131"/>
      <c r="I8" s="131"/>
      <c r="J8" s="131"/>
      <c r="K8" s="131"/>
      <c r="L8" s="31">
        <f>SUM(G8:K8)</f>
        <v>0</v>
      </c>
      <c r="N8" s="131"/>
      <c r="O8" s="131"/>
      <c r="P8" s="131"/>
      <c r="Q8" s="131"/>
      <c r="R8" s="131"/>
      <c r="S8" s="131"/>
      <c r="T8" s="31">
        <f>SUM(O8:S8)</f>
        <v>0</v>
      </c>
    </row>
    <row r="9" spans="1:20">
      <c r="A9" s="127" t="s">
        <v>1</v>
      </c>
      <c r="B9" s="128"/>
      <c r="C9" s="128"/>
      <c r="D9" s="128"/>
      <c r="E9" s="128"/>
      <c r="F9" s="33">
        <f>SUM(F6:F8)</f>
        <v>0</v>
      </c>
      <c r="G9" s="33">
        <f t="shared" ref="G9:K9" si="0">SUM(G6:G8)</f>
        <v>0</v>
      </c>
      <c r="H9" s="33">
        <f t="shared" si="0"/>
        <v>0</v>
      </c>
      <c r="I9" s="33">
        <f t="shared" si="0"/>
        <v>0</v>
      </c>
      <c r="J9" s="33">
        <f t="shared" si="0"/>
        <v>0</v>
      </c>
      <c r="K9" s="33">
        <f t="shared" si="0"/>
        <v>0</v>
      </c>
      <c r="L9" s="31">
        <f>SUM(G9:K9)</f>
        <v>0</v>
      </c>
      <c r="N9" s="33">
        <f t="shared" ref="N9:S9" si="1">SUM(N6:N8)</f>
        <v>0</v>
      </c>
      <c r="O9" s="33">
        <f>SUM(O6:O8)</f>
        <v>0</v>
      </c>
      <c r="P9" s="33">
        <f t="shared" si="1"/>
        <v>0</v>
      </c>
      <c r="Q9" s="33">
        <f t="shared" si="1"/>
        <v>0</v>
      </c>
      <c r="R9" s="33">
        <f t="shared" si="1"/>
        <v>0</v>
      </c>
      <c r="S9" s="33">
        <f t="shared" si="1"/>
        <v>0</v>
      </c>
      <c r="T9" s="32">
        <f>SUM(O9:S9)</f>
        <v>0</v>
      </c>
    </row>
    <row r="10" spans="1:20">
      <c r="A10" s="17"/>
      <c r="B10" s="15"/>
      <c r="C10" s="17"/>
      <c r="D10" s="17"/>
      <c r="E10" s="17"/>
      <c r="F10" s="278"/>
      <c r="G10" s="278"/>
      <c r="H10" s="278"/>
      <c r="I10" s="278"/>
      <c r="J10" s="278"/>
      <c r="K10" s="278"/>
      <c r="L10" s="277"/>
      <c r="M10" s="277"/>
    </row>
    <row r="11" spans="1:20" ht="15">
      <c r="A11" s="21" t="s">
        <v>252</v>
      </c>
      <c r="L11" s="162"/>
      <c r="M11" s="162"/>
    </row>
    <row r="12" spans="1:20">
      <c r="A12" s="125" t="s">
        <v>8</v>
      </c>
      <c r="N12" s="104"/>
      <c r="O12" s="104"/>
      <c r="P12" s="104"/>
      <c r="Q12" s="104"/>
      <c r="R12" s="104"/>
      <c r="S12" s="104"/>
      <c r="T12" s="32">
        <f>SUM(O12:S12)</f>
        <v>0</v>
      </c>
    </row>
    <row r="13" spans="1:20">
      <c r="A13" s="125" t="s">
        <v>9</v>
      </c>
      <c r="N13" s="104"/>
      <c r="O13" s="104"/>
      <c r="P13" s="104"/>
      <c r="Q13" s="104"/>
      <c r="R13" s="104"/>
      <c r="S13" s="104"/>
      <c r="T13" s="32">
        <f>SUM(O13:S13)</f>
        <v>0</v>
      </c>
    </row>
    <row r="14" spans="1:20">
      <c r="A14" s="125" t="s">
        <v>10</v>
      </c>
      <c r="N14" s="104"/>
      <c r="O14" s="104"/>
      <c r="P14" s="104"/>
      <c r="Q14" s="104"/>
      <c r="R14" s="104"/>
      <c r="S14" s="104"/>
      <c r="T14" s="32">
        <f t="shared" ref="T14:T22" si="2">SUM(O14:S14)</f>
        <v>0</v>
      </c>
    </row>
    <row r="15" spans="1:20">
      <c r="A15" s="125" t="s">
        <v>11</v>
      </c>
      <c r="N15" s="104"/>
      <c r="O15" s="104"/>
      <c r="P15" s="104"/>
      <c r="Q15" s="104"/>
      <c r="R15" s="104"/>
      <c r="S15" s="104"/>
      <c r="T15" s="32">
        <f t="shared" si="2"/>
        <v>0</v>
      </c>
    </row>
    <row r="16" spans="1:20">
      <c r="A16" s="125" t="s">
        <v>12</v>
      </c>
      <c r="N16" s="104"/>
      <c r="O16" s="104"/>
      <c r="P16" s="104"/>
      <c r="Q16" s="104"/>
      <c r="R16" s="104"/>
      <c r="S16" s="104"/>
      <c r="T16" s="32">
        <f>SUM(O16:S16)</f>
        <v>0</v>
      </c>
    </row>
    <row r="17" spans="1:20">
      <c r="A17" s="125" t="s">
        <v>13</v>
      </c>
      <c r="N17" s="104"/>
      <c r="O17" s="104"/>
      <c r="P17" s="104"/>
      <c r="Q17" s="104"/>
      <c r="R17" s="104"/>
      <c r="S17" s="104"/>
      <c r="T17" s="32">
        <f>SUM(O17:S17)</f>
        <v>0</v>
      </c>
    </row>
    <row r="18" spans="1:20">
      <c r="A18" s="125" t="s">
        <v>14</v>
      </c>
      <c r="N18" s="104"/>
      <c r="O18" s="104"/>
      <c r="P18" s="104"/>
      <c r="Q18" s="104"/>
      <c r="R18" s="104"/>
      <c r="S18" s="104"/>
      <c r="T18" s="32">
        <f t="shared" si="2"/>
        <v>0</v>
      </c>
    </row>
    <row r="19" spans="1:20">
      <c r="A19" s="125" t="s">
        <v>15</v>
      </c>
      <c r="N19" s="104"/>
      <c r="O19" s="104"/>
      <c r="P19" s="104"/>
      <c r="Q19" s="104"/>
      <c r="R19" s="104"/>
      <c r="S19" s="104"/>
      <c r="T19" s="32">
        <f t="shared" si="2"/>
        <v>0</v>
      </c>
    </row>
    <row r="20" spans="1:20">
      <c r="A20" s="125" t="s">
        <v>16</v>
      </c>
      <c r="N20" s="104"/>
      <c r="O20" s="104"/>
      <c r="P20" s="104"/>
      <c r="Q20" s="104"/>
      <c r="R20" s="104"/>
      <c r="S20" s="104"/>
      <c r="T20" s="32">
        <f t="shared" si="2"/>
        <v>0</v>
      </c>
    </row>
    <row r="21" spans="1:20">
      <c r="A21" s="127" t="s">
        <v>251</v>
      </c>
      <c r="N21" s="33">
        <f t="shared" ref="N21:R21" si="3">SUM(N12:N20)</f>
        <v>0</v>
      </c>
      <c r="O21" s="33">
        <f t="shared" si="3"/>
        <v>0</v>
      </c>
      <c r="P21" s="33">
        <f>SUM(P12:P20)</f>
        <v>0</v>
      </c>
      <c r="Q21" s="33">
        <f t="shared" si="3"/>
        <v>0</v>
      </c>
      <c r="R21" s="33">
        <f t="shared" si="3"/>
        <v>0</v>
      </c>
      <c r="S21" s="33">
        <f>SUM(S12:S20)</f>
        <v>0</v>
      </c>
      <c r="T21" s="32">
        <f t="shared" si="2"/>
        <v>0</v>
      </c>
    </row>
    <row r="22" spans="1:20">
      <c r="A22" s="276" t="s">
        <v>250</v>
      </c>
      <c r="N22" s="104"/>
      <c r="O22" s="104"/>
      <c r="P22" s="104"/>
      <c r="Q22" s="104"/>
      <c r="R22" s="104"/>
      <c r="S22" s="104"/>
      <c r="T22" s="32">
        <f t="shared" si="2"/>
        <v>0</v>
      </c>
    </row>
    <row r="23" spans="1:20">
      <c r="A23" s="276" t="s">
        <v>249</v>
      </c>
      <c r="N23" s="104"/>
      <c r="O23" s="104"/>
      <c r="P23" s="104"/>
      <c r="Q23" s="104"/>
      <c r="R23" s="104"/>
      <c r="S23" s="104"/>
      <c r="T23" s="32">
        <f>SUM(O23:S23)</f>
        <v>0</v>
      </c>
    </row>
    <row r="24" spans="1:20">
      <c r="A24" s="127" t="s">
        <v>248</v>
      </c>
      <c r="N24" s="33">
        <f t="shared" ref="N24:S24" si="4">SUM(N21:N23)</f>
        <v>0</v>
      </c>
      <c r="O24" s="33">
        <f t="shared" si="4"/>
        <v>0</v>
      </c>
      <c r="P24" s="33">
        <f t="shared" si="4"/>
        <v>0</v>
      </c>
      <c r="Q24" s="33">
        <f t="shared" si="4"/>
        <v>0</v>
      </c>
      <c r="R24" s="33">
        <f t="shared" si="4"/>
        <v>0</v>
      </c>
      <c r="S24" s="33">
        <f t="shared" si="4"/>
        <v>0</v>
      </c>
      <c r="T24" s="32">
        <f>SUM(O24:S24)</f>
        <v>0</v>
      </c>
    </row>
    <row r="26" spans="1:20">
      <c r="A26" s="124" t="s">
        <v>451</v>
      </c>
      <c r="N26" s="393" t="str">
        <f>IF(ABS(N9-N21)&lt;0.1,"OK","ERROR")</f>
        <v>OK</v>
      </c>
      <c r="O26" s="393" t="str">
        <f>IF(ABS(O9-O21)&lt;0.1,"OK","ERROR")</f>
        <v>OK</v>
      </c>
      <c r="P26" s="393" t="str">
        <f>IF(ABS(P9-P21)&lt;0.1,"OK","ERROR")</f>
        <v>OK</v>
      </c>
      <c r="Q26" s="393"/>
      <c r="R26" s="393"/>
      <c r="S26" s="393"/>
    </row>
  </sheetData>
  <conditionalFormatting sqref="N26:S26">
    <cfRule type="cellIs" dxfId="5" priority="1" operator="equal">
      <formula>"Err"</formula>
    </cfRule>
  </conditionalFormatting>
  <pageMargins left="0.70866141732283472" right="0.70866141732283472" top="0.74803149606299213" bottom="0.74803149606299213" header="0.31496062992125984" footer="0.31496062992125984"/>
  <pageSetup paperSize="8" scale="80" orientation="landscape" r:id="rId1"/>
  <headerFooter>
    <oddHeader>&amp;R&amp;"Verdana,Bold"&amp;14&amp;A</oddHeader>
    <oddFooter>&amp;L&amp;D&amp;T&amp;C&amp;Z&amp;F&amp;R&amp;A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87D14F"/>
    <pageSetUpPr fitToPage="1"/>
  </sheetPr>
  <dimension ref="A1:AU136"/>
  <sheetViews>
    <sheetView zoomScale="70" zoomScaleNormal="70" workbookViewId="0">
      <selection activeCell="A2" sqref="A2:A3"/>
    </sheetView>
  </sheetViews>
  <sheetFormatPr defaultRowHeight="12.75"/>
  <cols>
    <col min="1" max="1" width="36.875" style="120" bestFit="1" customWidth="1"/>
    <col min="2" max="2" width="9" style="120"/>
    <col min="3" max="3" width="2.625" style="120" customWidth="1"/>
    <col min="4" max="4" width="1.5" style="120" customWidth="1"/>
    <col min="5" max="5" width="2.25" style="120" customWidth="1"/>
    <col min="6" max="7" width="9" style="120" customWidth="1"/>
    <col min="8" max="8" width="11.25" style="120" bestFit="1" customWidth="1"/>
    <col min="9" max="16" width="9" style="120" customWidth="1"/>
    <col min="17" max="18" width="9" style="120"/>
    <col min="19" max="20" width="8.875" style="120" customWidth="1"/>
    <col min="21" max="25" width="9" style="120"/>
    <col min="26" max="26" width="9" style="120" customWidth="1"/>
    <col min="27" max="28" width="9" style="120"/>
    <col min="29" max="30" width="9" style="120" customWidth="1"/>
    <col min="31" max="16384" width="9" style="120"/>
  </cols>
  <sheetData>
    <row r="1" spans="1:47" ht="15">
      <c r="A1" s="287" t="s">
        <v>387</v>
      </c>
      <c r="V1" s="288"/>
    </row>
    <row r="2" spans="1:47" ht="15">
      <c r="A2" s="117" t="str">
        <f>Cover!D15</f>
        <v>[DNO]</v>
      </c>
    </row>
    <row r="3" spans="1:47" ht="15">
      <c r="A3" s="117" t="str">
        <f>Cover!D17</f>
        <v>[Year]</v>
      </c>
      <c r="U3" s="289"/>
      <c r="V3" s="36"/>
      <c r="W3" s="36"/>
      <c r="X3" s="36"/>
      <c r="Y3" s="36"/>
      <c r="Z3" s="289"/>
      <c r="AA3" s="36"/>
    </row>
    <row r="4" spans="1:47">
      <c r="F4" s="292" t="s">
        <v>390</v>
      </c>
      <c r="G4" s="292"/>
      <c r="H4" s="292"/>
      <c r="I4" s="292"/>
      <c r="J4" s="292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</row>
    <row r="5" spans="1:47">
      <c r="F5" s="406" t="s">
        <v>6</v>
      </c>
      <c r="G5" s="290" t="s">
        <v>7</v>
      </c>
      <c r="H5" s="291" t="s">
        <v>261</v>
      </c>
      <c r="I5" s="290" t="s">
        <v>5</v>
      </c>
      <c r="J5" s="407" t="s">
        <v>1</v>
      </c>
    </row>
    <row r="6" spans="1:47">
      <c r="A6" s="125" t="s">
        <v>311</v>
      </c>
      <c r="B6" s="295" t="s">
        <v>385</v>
      </c>
      <c r="F6" s="42"/>
      <c r="G6" s="42"/>
      <c r="H6" s="42"/>
      <c r="I6" s="42"/>
      <c r="J6" s="294">
        <f t="shared" ref="J6:J35" si="0">SUM(F6:I6)</f>
        <v>0</v>
      </c>
    </row>
    <row r="7" spans="1:47">
      <c r="A7" s="29" t="s">
        <v>312</v>
      </c>
      <c r="B7" s="42" t="s">
        <v>351</v>
      </c>
      <c r="F7" s="42"/>
      <c r="G7" s="42"/>
      <c r="H7" s="42"/>
      <c r="I7" s="42"/>
      <c r="J7" s="294">
        <f t="shared" si="0"/>
        <v>0</v>
      </c>
    </row>
    <row r="8" spans="1:47">
      <c r="A8" s="29" t="s">
        <v>313</v>
      </c>
      <c r="B8" s="42" t="s">
        <v>352</v>
      </c>
      <c r="F8" s="42"/>
      <c r="G8" s="42"/>
      <c r="H8" s="42"/>
      <c r="I8" s="42"/>
      <c r="J8" s="294">
        <f t="shared" si="0"/>
        <v>0</v>
      </c>
    </row>
    <row r="9" spans="1:47">
      <c r="A9" s="29" t="s">
        <v>314</v>
      </c>
      <c r="B9" s="42" t="s">
        <v>353</v>
      </c>
      <c r="F9" s="42"/>
      <c r="G9" s="42"/>
      <c r="H9" s="42"/>
      <c r="I9" s="42"/>
      <c r="J9" s="294">
        <f t="shared" si="0"/>
        <v>0</v>
      </c>
    </row>
    <row r="10" spans="1:47">
      <c r="A10" s="29" t="s">
        <v>315</v>
      </c>
      <c r="B10" s="42" t="s">
        <v>354</v>
      </c>
      <c r="F10" s="42"/>
      <c r="G10" s="42"/>
      <c r="H10" s="42"/>
      <c r="I10" s="42"/>
      <c r="J10" s="294">
        <f t="shared" si="0"/>
        <v>0</v>
      </c>
    </row>
    <row r="11" spans="1:47">
      <c r="A11" s="29" t="s">
        <v>316</v>
      </c>
      <c r="B11" s="42" t="s">
        <v>355</v>
      </c>
      <c r="F11" s="42"/>
      <c r="G11" s="42"/>
      <c r="H11" s="42"/>
      <c r="I11" s="42"/>
      <c r="J11" s="294">
        <f t="shared" si="0"/>
        <v>0</v>
      </c>
    </row>
    <row r="12" spans="1:47">
      <c r="A12" s="29" t="s">
        <v>317</v>
      </c>
      <c r="B12" s="42" t="s">
        <v>356</v>
      </c>
      <c r="F12" s="42"/>
      <c r="G12" s="42"/>
      <c r="H12" s="42"/>
      <c r="I12" s="42"/>
      <c r="J12" s="294">
        <f t="shared" si="0"/>
        <v>0</v>
      </c>
    </row>
    <row r="13" spans="1:47">
      <c r="A13" s="29" t="s">
        <v>318</v>
      </c>
      <c r="B13" s="42" t="s">
        <v>357</v>
      </c>
      <c r="F13" s="42"/>
      <c r="G13" s="42"/>
      <c r="H13" s="42"/>
      <c r="I13" s="42"/>
      <c r="J13" s="294">
        <f t="shared" si="0"/>
        <v>0</v>
      </c>
    </row>
    <row r="14" spans="1:47">
      <c r="A14" s="29" t="s">
        <v>319</v>
      </c>
      <c r="B14" s="42" t="s">
        <v>358</v>
      </c>
      <c r="F14" s="42"/>
      <c r="G14" s="42"/>
      <c r="H14" s="42"/>
      <c r="I14" s="42"/>
      <c r="J14" s="294">
        <f t="shared" si="0"/>
        <v>0</v>
      </c>
    </row>
    <row r="15" spans="1:47">
      <c r="A15" s="29" t="s">
        <v>320</v>
      </c>
      <c r="B15" s="42" t="s">
        <v>359</v>
      </c>
      <c r="F15" s="42"/>
      <c r="G15" s="42"/>
      <c r="H15" s="42"/>
      <c r="I15" s="42"/>
      <c r="J15" s="294">
        <f t="shared" si="0"/>
        <v>0</v>
      </c>
    </row>
    <row r="16" spans="1:47">
      <c r="A16" s="29" t="s">
        <v>321</v>
      </c>
      <c r="B16" s="42" t="s">
        <v>360</v>
      </c>
      <c r="F16" s="42"/>
      <c r="G16" s="42"/>
      <c r="H16" s="42"/>
      <c r="I16" s="42"/>
      <c r="J16" s="294">
        <f t="shared" si="0"/>
        <v>0</v>
      </c>
    </row>
    <row r="17" spans="1:10">
      <c r="A17" s="29" t="s">
        <v>322</v>
      </c>
      <c r="B17" s="42" t="s">
        <v>361</v>
      </c>
      <c r="F17" s="42"/>
      <c r="G17" s="42"/>
      <c r="H17" s="42"/>
      <c r="I17" s="42"/>
      <c r="J17" s="294">
        <f t="shared" si="0"/>
        <v>0</v>
      </c>
    </row>
    <row r="18" spans="1:10">
      <c r="A18" s="29" t="s">
        <v>323</v>
      </c>
      <c r="B18" s="42" t="s">
        <v>362</v>
      </c>
      <c r="F18" s="42"/>
      <c r="G18" s="42"/>
      <c r="H18" s="42"/>
      <c r="I18" s="42"/>
      <c r="J18" s="294">
        <f t="shared" si="0"/>
        <v>0</v>
      </c>
    </row>
    <row r="19" spans="1:10">
      <c r="A19" s="29" t="s">
        <v>324</v>
      </c>
      <c r="B19" s="42" t="s">
        <v>363</v>
      </c>
      <c r="F19" s="42"/>
      <c r="G19" s="42"/>
      <c r="H19" s="42"/>
      <c r="I19" s="42"/>
      <c r="J19" s="294">
        <f t="shared" si="0"/>
        <v>0</v>
      </c>
    </row>
    <row r="20" spans="1:10">
      <c r="A20" s="29" t="s">
        <v>325</v>
      </c>
      <c r="B20" s="42" t="s">
        <v>364</v>
      </c>
      <c r="F20" s="42"/>
      <c r="G20" s="42"/>
      <c r="H20" s="42"/>
      <c r="I20" s="42"/>
      <c r="J20" s="294">
        <f t="shared" si="0"/>
        <v>0</v>
      </c>
    </row>
    <row r="21" spans="1:10">
      <c r="A21" s="29" t="s">
        <v>326</v>
      </c>
      <c r="B21" s="42" t="s">
        <v>365</v>
      </c>
      <c r="F21" s="42"/>
      <c r="G21" s="42"/>
      <c r="H21" s="42"/>
      <c r="I21" s="42"/>
      <c r="J21" s="294">
        <f t="shared" si="0"/>
        <v>0</v>
      </c>
    </row>
    <row r="22" spans="1:10">
      <c r="A22" s="29" t="s">
        <v>327</v>
      </c>
      <c r="B22" s="42" t="s">
        <v>366</v>
      </c>
      <c r="F22" s="42"/>
      <c r="G22" s="42"/>
      <c r="H22" s="42"/>
      <c r="I22" s="42"/>
      <c r="J22" s="294">
        <f t="shared" si="0"/>
        <v>0</v>
      </c>
    </row>
    <row r="23" spans="1:10">
      <c r="A23" s="29" t="s">
        <v>328</v>
      </c>
      <c r="B23" s="42" t="s">
        <v>367</v>
      </c>
      <c r="F23" s="42"/>
      <c r="G23" s="42"/>
      <c r="H23" s="42"/>
      <c r="I23" s="42"/>
      <c r="J23" s="294">
        <f t="shared" si="0"/>
        <v>0</v>
      </c>
    </row>
    <row r="24" spans="1:10">
      <c r="A24" s="29" t="s">
        <v>329</v>
      </c>
      <c r="B24" s="42" t="s">
        <v>368</v>
      </c>
      <c r="F24" s="42"/>
      <c r="G24" s="42"/>
      <c r="H24" s="42"/>
      <c r="I24" s="42"/>
      <c r="J24" s="294">
        <f t="shared" si="0"/>
        <v>0</v>
      </c>
    </row>
    <row r="25" spans="1:10">
      <c r="A25" s="29" t="s">
        <v>330</v>
      </c>
      <c r="B25" s="42" t="s">
        <v>369</v>
      </c>
      <c r="F25" s="42"/>
      <c r="G25" s="42"/>
      <c r="H25" s="42"/>
      <c r="I25" s="42"/>
      <c r="J25" s="294">
        <f t="shared" si="0"/>
        <v>0</v>
      </c>
    </row>
    <row r="26" spans="1:10">
      <c r="A26" s="29" t="s">
        <v>331</v>
      </c>
      <c r="B26" s="42" t="s">
        <v>370</v>
      </c>
      <c r="F26" s="42"/>
      <c r="G26" s="42"/>
      <c r="H26" s="42"/>
      <c r="I26" s="42"/>
      <c r="J26" s="294">
        <f t="shared" si="0"/>
        <v>0</v>
      </c>
    </row>
    <row r="27" spans="1:10">
      <c r="A27" s="29" t="s">
        <v>332</v>
      </c>
      <c r="B27" s="42" t="s">
        <v>371</v>
      </c>
      <c r="F27" s="42"/>
      <c r="G27" s="42"/>
      <c r="H27" s="42"/>
      <c r="I27" s="42"/>
      <c r="J27" s="294">
        <f t="shared" si="0"/>
        <v>0</v>
      </c>
    </row>
    <row r="28" spans="1:10">
      <c r="A28" s="29" t="s">
        <v>333</v>
      </c>
      <c r="B28" s="42" t="s">
        <v>372</v>
      </c>
      <c r="F28" s="42"/>
      <c r="G28" s="42"/>
      <c r="H28" s="42"/>
      <c r="I28" s="42"/>
      <c r="J28" s="294">
        <f t="shared" si="0"/>
        <v>0</v>
      </c>
    </row>
    <row r="29" spans="1:10">
      <c r="A29" s="29" t="s">
        <v>334</v>
      </c>
      <c r="B29" s="42" t="s">
        <v>373</v>
      </c>
      <c r="F29" s="42"/>
      <c r="G29" s="42"/>
      <c r="H29" s="42"/>
      <c r="I29" s="42"/>
      <c r="J29" s="294">
        <f t="shared" si="0"/>
        <v>0</v>
      </c>
    </row>
    <row r="30" spans="1:10">
      <c r="A30" s="29" t="s">
        <v>335</v>
      </c>
      <c r="B30" s="42" t="s">
        <v>374</v>
      </c>
      <c r="F30" s="42"/>
      <c r="G30" s="42"/>
      <c r="H30" s="42"/>
      <c r="I30" s="42"/>
      <c r="J30" s="294">
        <f t="shared" si="0"/>
        <v>0</v>
      </c>
    </row>
    <row r="31" spans="1:10">
      <c r="A31" s="29" t="s">
        <v>336</v>
      </c>
      <c r="B31" s="42" t="s">
        <v>375</v>
      </c>
      <c r="F31" s="42"/>
      <c r="G31" s="42"/>
      <c r="H31" s="42"/>
      <c r="I31" s="42"/>
      <c r="J31" s="294">
        <f t="shared" si="0"/>
        <v>0</v>
      </c>
    </row>
    <row r="32" spans="1:10">
      <c r="A32" s="29" t="s">
        <v>337</v>
      </c>
      <c r="B32" s="42" t="s">
        <v>376</v>
      </c>
      <c r="F32" s="42"/>
      <c r="G32" s="42"/>
      <c r="H32" s="42"/>
      <c r="I32" s="42"/>
      <c r="J32" s="294">
        <f t="shared" si="0"/>
        <v>0</v>
      </c>
    </row>
    <row r="33" spans="1:30">
      <c r="A33" s="29" t="s">
        <v>338</v>
      </c>
      <c r="B33" s="42" t="s">
        <v>377</v>
      </c>
      <c r="F33" s="42"/>
      <c r="G33" s="42"/>
      <c r="H33" s="42"/>
      <c r="I33" s="42"/>
      <c r="J33" s="294">
        <f t="shared" si="0"/>
        <v>0</v>
      </c>
    </row>
    <row r="34" spans="1:30">
      <c r="A34" s="29" t="s">
        <v>339</v>
      </c>
      <c r="B34" s="42" t="s">
        <v>378</v>
      </c>
      <c r="F34" s="42"/>
      <c r="G34" s="42"/>
      <c r="H34" s="42"/>
      <c r="I34" s="42"/>
      <c r="J34" s="294">
        <f t="shared" si="0"/>
        <v>0</v>
      </c>
    </row>
    <row r="35" spans="1:30">
      <c r="A35" s="125" t="s">
        <v>340</v>
      </c>
      <c r="B35" s="42" t="s">
        <v>379</v>
      </c>
      <c r="F35" s="42"/>
      <c r="G35" s="42"/>
      <c r="H35" s="42"/>
      <c r="I35" s="42"/>
      <c r="J35" s="294">
        <f t="shared" si="0"/>
        <v>0</v>
      </c>
    </row>
    <row r="36" spans="1:30">
      <c r="A36" s="125" t="s">
        <v>341</v>
      </c>
      <c r="B36" s="42" t="s">
        <v>380</v>
      </c>
      <c r="F36" s="42"/>
      <c r="G36" s="42"/>
      <c r="H36" s="42"/>
      <c r="I36" s="42"/>
      <c r="J36" s="294">
        <f t="shared" ref="J36:J41" si="1">SUM(F36:I36)</f>
        <v>0</v>
      </c>
    </row>
    <row r="37" spans="1:30">
      <c r="A37" s="125" t="s">
        <v>342</v>
      </c>
      <c r="B37" s="42" t="s">
        <v>381</v>
      </c>
      <c r="F37" s="42"/>
      <c r="G37" s="42"/>
      <c r="H37" s="42"/>
      <c r="I37" s="42"/>
      <c r="J37" s="294">
        <f t="shared" si="1"/>
        <v>0</v>
      </c>
    </row>
    <row r="38" spans="1:30">
      <c r="A38" s="125" t="s">
        <v>343</v>
      </c>
      <c r="B38" s="42" t="s">
        <v>382</v>
      </c>
      <c r="F38" s="42"/>
      <c r="G38" s="42"/>
      <c r="H38" s="42"/>
      <c r="I38" s="42"/>
      <c r="J38" s="294">
        <f t="shared" si="1"/>
        <v>0</v>
      </c>
    </row>
    <row r="39" spans="1:30">
      <c r="A39" s="125" t="s">
        <v>344</v>
      </c>
      <c r="B39" s="42" t="s">
        <v>383</v>
      </c>
      <c r="F39" s="42"/>
      <c r="G39" s="42"/>
      <c r="H39" s="42"/>
      <c r="I39" s="42"/>
      <c r="J39" s="294">
        <f t="shared" si="1"/>
        <v>0</v>
      </c>
    </row>
    <row r="40" spans="1:30">
      <c r="A40" s="125" t="s">
        <v>345</v>
      </c>
      <c r="B40" s="42" t="s">
        <v>384</v>
      </c>
      <c r="F40" s="42"/>
      <c r="G40" s="42"/>
      <c r="H40" s="42"/>
      <c r="I40" s="42"/>
      <c r="J40" s="294">
        <f t="shared" si="1"/>
        <v>0</v>
      </c>
    </row>
    <row r="41" spans="1:30">
      <c r="F41" s="294">
        <f>SUM(F6:F40)</f>
        <v>0</v>
      </c>
      <c r="G41" s="294">
        <f>SUM(G6:G40)</f>
        <v>0</v>
      </c>
      <c r="H41" s="294">
        <f>SUM(H6:H40)</f>
        <v>0</v>
      </c>
      <c r="I41" s="294">
        <f>SUM(I6:I40)</f>
        <v>0</v>
      </c>
      <c r="J41" s="294">
        <f t="shared" si="1"/>
        <v>0</v>
      </c>
    </row>
    <row r="43" spans="1:30">
      <c r="F43" s="404" t="s">
        <v>389</v>
      </c>
      <c r="G43" s="405"/>
      <c r="H43" s="405"/>
      <c r="I43" s="405"/>
      <c r="J43" s="405"/>
      <c r="K43" s="405"/>
      <c r="L43" s="405"/>
      <c r="M43" s="405"/>
      <c r="N43" s="405"/>
      <c r="O43" s="405"/>
      <c r="P43" s="404" t="s">
        <v>262</v>
      </c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</row>
    <row r="44" spans="1:30" ht="51">
      <c r="F44" s="292" t="s">
        <v>393</v>
      </c>
      <c r="G44" s="292"/>
      <c r="H44" s="292"/>
      <c r="I44" s="292"/>
      <c r="J44" s="292"/>
      <c r="K44" s="292" t="s">
        <v>346</v>
      </c>
      <c r="L44" s="292"/>
      <c r="M44" s="292"/>
      <c r="N44" s="292"/>
      <c r="O44" s="292"/>
      <c r="P44" s="292" t="s">
        <v>391</v>
      </c>
      <c r="Q44" s="292"/>
      <c r="R44" s="292"/>
      <c r="S44" s="292"/>
      <c r="T44" s="292"/>
      <c r="U44" s="292" t="s">
        <v>347</v>
      </c>
      <c r="V44" s="292"/>
      <c r="W44" s="292"/>
      <c r="X44" s="292"/>
      <c r="Y44" s="292"/>
      <c r="Z44" s="292" t="s">
        <v>348</v>
      </c>
      <c r="AA44" s="292"/>
      <c r="AB44" s="292"/>
      <c r="AC44" s="292"/>
      <c r="AD44" s="292"/>
    </row>
    <row r="45" spans="1:30">
      <c r="F45" s="406" t="s">
        <v>6</v>
      </c>
      <c r="G45" s="290" t="s">
        <v>7</v>
      </c>
      <c r="H45" s="291" t="s">
        <v>261</v>
      </c>
      <c r="I45" s="290" t="s">
        <v>5</v>
      </c>
      <c r="J45" s="407" t="s">
        <v>1</v>
      </c>
      <c r="K45" s="406" t="s">
        <v>6</v>
      </c>
      <c r="L45" s="290" t="s">
        <v>7</v>
      </c>
      <c r="M45" s="291" t="s">
        <v>261</v>
      </c>
      <c r="N45" s="290" t="s">
        <v>5</v>
      </c>
      <c r="O45" s="407" t="s">
        <v>1</v>
      </c>
      <c r="P45" s="406" t="s">
        <v>6</v>
      </c>
      <c r="Q45" s="290" t="s">
        <v>7</v>
      </c>
      <c r="R45" s="291" t="s">
        <v>261</v>
      </c>
      <c r="S45" s="290" t="s">
        <v>5</v>
      </c>
      <c r="T45" s="407" t="s">
        <v>1</v>
      </c>
      <c r="U45" s="406" t="s">
        <v>6</v>
      </c>
      <c r="V45" s="290" t="s">
        <v>7</v>
      </c>
      <c r="W45" s="291" t="s">
        <v>261</v>
      </c>
      <c r="X45" s="290" t="s">
        <v>5</v>
      </c>
      <c r="Y45" s="407" t="s">
        <v>1</v>
      </c>
      <c r="Z45" s="406" t="s">
        <v>6</v>
      </c>
      <c r="AA45" s="290" t="s">
        <v>7</v>
      </c>
      <c r="AB45" s="291" t="s">
        <v>261</v>
      </c>
      <c r="AC45" s="290" t="s">
        <v>5</v>
      </c>
      <c r="AD45" s="407" t="s">
        <v>1</v>
      </c>
    </row>
    <row r="46" spans="1:30">
      <c r="A46" s="293" t="s">
        <v>263</v>
      </c>
      <c r="B46" s="293" t="str">
        <f>B6</f>
        <v>DA1</v>
      </c>
      <c r="F46" s="42"/>
      <c r="G46" s="42"/>
      <c r="H46" s="42"/>
      <c r="I46" s="42"/>
      <c r="J46" s="294">
        <f t="shared" ref="J46:J80" si="2">SUM(F46:I46)</f>
        <v>0</v>
      </c>
      <c r="K46" s="42"/>
      <c r="L46" s="42"/>
      <c r="M46" s="42"/>
      <c r="N46" s="42"/>
      <c r="O46" s="294">
        <f t="shared" ref="O46:O80" si="3">SUM(K46:N46)</f>
        <v>0</v>
      </c>
      <c r="P46" s="42"/>
      <c r="Q46" s="42"/>
      <c r="R46" s="42"/>
      <c r="S46" s="42"/>
      <c r="T46" s="294">
        <f t="shared" ref="T46:T80" si="4">SUM(P46:S46)</f>
        <v>0</v>
      </c>
      <c r="U46" s="42"/>
      <c r="V46" s="42"/>
      <c r="W46" s="42"/>
      <c r="X46" s="42"/>
      <c r="Y46" s="294">
        <f t="shared" ref="Y46:Y80" si="5">SUM(U46:X46)</f>
        <v>0</v>
      </c>
      <c r="Z46" s="42"/>
      <c r="AA46" s="42"/>
      <c r="AB46" s="42"/>
      <c r="AC46" s="42"/>
      <c r="AD46" s="294">
        <f t="shared" ref="AD46:AD80" si="6">SUM(Z46:AC46)</f>
        <v>0</v>
      </c>
    </row>
    <row r="47" spans="1:30">
      <c r="A47" s="293" t="s">
        <v>264</v>
      </c>
      <c r="B47" s="293" t="str">
        <f t="shared" ref="B47:B80" si="7">B7</f>
        <v>DA2</v>
      </c>
      <c r="F47" s="42"/>
      <c r="G47" s="42"/>
      <c r="H47" s="42"/>
      <c r="I47" s="42"/>
      <c r="J47" s="294">
        <f t="shared" si="2"/>
        <v>0</v>
      </c>
      <c r="K47" s="42"/>
      <c r="L47" s="42"/>
      <c r="M47" s="42"/>
      <c r="N47" s="42"/>
      <c r="O47" s="294">
        <f t="shared" si="3"/>
        <v>0</v>
      </c>
      <c r="P47" s="42"/>
      <c r="Q47" s="42"/>
      <c r="R47" s="42"/>
      <c r="S47" s="42"/>
      <c r="T47" s="294">
        <f t="shared" si="4"/>
        <v>0</v>
      </c>
      <c r="U47" s="42"/>
      <c r="V47" s="42"/>
      <c r="W47" s="42"/>
      <c r="X47" s="42"/>
      <c r="Y47" s="294">
        <f t="shared" si="5"/>
        <v>0</v>
      </c>
      <c r="Z47" s="42"/>
      <c r="AA47" s="42"/>
      <c r="AB47" s="42"/>
      <c r="AC47" s="42"/>
      <c r="AD47" s="294">
        <f t="shared" si="6"/>
        <v>0</v>
      </c>
    </row>
    <row r="48" spans="1:30">
      <c r="A48" s="293" t="s">
        <v>265</v>
      </c>
      <c r="B48" s="293" t="str">
        <f t="shared" si="7"/>
        <v>DA3</v>
      </c>
      <c r="F48" s="42"/>
      <c r="G48" s="42"/>
      <c r="H48" s="42"/>
      <c r="I48" s="42"/>
      <c r="J48" s="294">
        <f t="shared" si="2"/>
        <v>0</v>
      </c>
      <c r="K48" s="42"/>
      <c r="L48" s="42"/>
      <c r="M48" s="42"/>
      <c r="N48" s="42"/>
      <c r="O48" s="294">
        <f t="shared" si="3"/>
        <v>0</v>
      </c>
      <c r="P48" s="42"/>
      <c r="Q48" s="42"/>
      <c r="R48" s="42"/>
      <c r="S48" s="42"/>
      <c r="T48" s="294">
        <f t="shared" si="4"/>
        <v>0</v>
      </c>
      <c r="U48" s="42"/>
      <c r="V48" s="42"/>
      <c r="W48" s="42"/>
      <c r="X48" s="42"/>
      <c r="Y48" s="294">
        <f t="shared" si="5"/>
        <v>0</v>
      </c>
      <c r="Z48" s="42"/>
      <c r="AA48" s="42"/>
      <c r="AB48" s="42"/>
      <c r="AC48" s="42"/>
      <c r="AD48" s="294">
        <f t="shared" si="6"/>
        <v>0</v>
      </c>
    </row>
    <row r="49" spans="1:30">
      <c r="A49" s="293" t="s">
        <v>266</v>
      </c>
      <c r="B49" s="293" t="str">
        <f t="shared" si="7"/>
        <v>DA4</v>
      </c>
      <c r="F49" s="42"/>
      <c r="G49" s="42"/>
      <c r="H49" s="42"/>
      <c r="I49" s="42"/>
      <c r="J49" s="294">
        <f t="shared" si="2"/>
        <v>0</v>
      </c>
      <c r="K49" s="42"/>
      <c r="L49" s="42"/>
      <c r="M49" s="42"/>
      <c r="N49" s="42"/>
      <c r="O49" s="294">
        <f t="shared" si="3"/>
        <v>0</v>
      </c>
      <c r="P49" s="42"/>
      <c r="Q49" s="42"/>
      <c r="R49" s="42"/>
      <c r="S49" s="42"/>
      <c r="T49" s="294">
        <f t="shared" si="4"/>
        <v>0</v>
      </c>
      <c r="U49" s="42"/>
      <c r="V49" s="42"/>
      <c r="W49" s="42"/>
      <c r="X49" s="42"/>
      <c r="Y49" s="294">
        <f t="shared" si="5"/>
        <v>0</v>
      </c>
      <c r="Z49" s="42"/>
      <c r="AA49" s="42"/>
      <c r="AB49" s="42"/>
      <c r="AC49" s="42"/>
      <c r="AD49" s="294">
        <f t="shared" si="6"/>
        <v>0</v>
      </c>
    </row>
    <row r="50" spans="1:30">
      <c r="A50" s="293" t="s">
        <v>267</v>
      </c>
      <c r="B50" s="293" t="str">
        <f t="shared" si="7"/>
        <v>DA5</v>
      </c>
      <c r="F50" s="42"/>
      <c r="G50" s="42"/>
      <c r="H50" s="42"/>
      <c r="I50" s="42"/>
      <c r="J50" s="294">
        <f t="shared" si="2"/>
        <v>0</v>
      </c>
      <c r="K50" s="42"/>
      <c r="L50" s="42"/>
      <c r="M50" s="42"/>
      <c r="N50" s="42"/>
      <c r="O50" s="294">
        <f t="shared" si="3"/>
        <v>0</v>
      </c>
      <c r="P50" s="42"/>
      <c r="Q50" s="42"/>
      <c r="R50" s="42"/>
      <c r="S50" s="42"/>
      <c r="T50" s="294">
        <f t="shared" si="4"/>
        <v>0</v>
      </c>
      <c r="U50" s="42"/>
      <c r="V50" s="42"/>
      <c r="W50" s="42"/>
      <c r="X50" s="42"/>
      <c r="Y50" s="294">
        <f t="shared" si="5"/>
        <v>0</v>
      </c>
      <c r="Z50" s="42"/>
      <c r="AA50" s="42"/>
      <c r="AB50" s="42"/>
      <c r="AC50" s="42"/>
      <c r="AD50" s="294">
        <f t="shared" si="6"/>
        <v>0</v>
      </c>
    </row>
    <row r="51" spans="1:30">
      <c r="A51" s="293" t="s">
        <v>268</v>
      </c>
      <c r="B51" s="293" t="str">
        <f t="shared" si="7"/>
        <v>DA6</v>
      </c>
      <c r="F51" s="42"/>
      <c r="G51" s="42"/>
      <c r="H51" s="42"/>
      <c r="I51" s="42"/>
      <c r="J51" s="294">
        <f t="shared" si="2"/>
        <v>0</v>
      </c>
      <c r="K51" s="42"/>
      <c r="L51" s="42"/>
      <c r="M51" s="42"/>
      <c r="N51" s="42"/>
      <c r="O51" s="294">
        <f t="shared" si="3"/>
        <v>0</v>
      </c>
      <c r="P51" s="42"/>
      <c r="Q51" s="42"/>
      <c r="R51" s="42"/>
      <c r="S51" s="42"/>
      <c r="T51" s="294">
        <f t="shared" si="4"/>
        <v>0</v>
      </c>
      <c r="U51" s="42"/>
      <c r="V51" s="42"/>
      <c r="W51" s="42"/>
      <c r="X51" s="42"/>
      <c r="Y51" s="294">
        <f t="shared" si="5"/>
        <v>0</v>
      </c>
      <c r="Z51" s="42"/>
      <c r="AA51" s="42"/>
      <c r="AB51" s="42"/>
      <c r="AC51" s="42"/>
      <c r="AD51" s="294">
        <f t="shared" si="6"/>
        <v>0</v>
      </c>
    </row>
    <row r="52" spans="1:30">
      <c r="A52" s="293" t="s">
        <v>269</v>
      </c>
      <c r="B52" s="293" t="str">
        <f t="shared" si="7"/>
        <v>DA7</v>
      </c>
      <c r="F52" s="42"/>
      <c r="G52" s="42"/>
      <c r="H52" s="42"/>
      <c r="I52" s="42"/>
      <c r="J52" s="294">
        <f t="shared" si="2"/>
        <v>0</v>
      </c>
      <c r="K52" s="42"/>
      <c r="L52" s="42"/>
      <c r="M52" s="42"/>
      <c r="N52" s="42"/>
      <c r="O52" s="294">
        <f t="shared" si="3"/>
        <v>0</v>
      </c>
      <c r="P52" s="42"/>
      <c r="Q52" s="42"/>
      <c r="R52" s="42"/>
      <c r="S52" s="42"/>
      <c r="T52" s="294">
        <f t="shared" si="4"/>
        <v>0</v>
      </c>
      <c r="U52" s="42"/>
      <c r="V52" s="42"/>
      <c r="W52" s="42"/>
      <c r="X52" s="42"/>
      <c r="Y52" s="294">
        <f t="shared" si="5"/>
        <v>0</v>
      </c>
      <c r="Z52" s="42"/>
      <c r="AA52" s="42"/>
      <c r="AB52" s="42"/>
      <c r="AC52" s="42"/>
      <c r="AD52" s="294">
        <f t="shared" si="6"/>
        <v>0</v>
      </c>
    </row>
    <row r="53" spans="1:30">
      <c r="A53" s="293" t="s">
        <v>270</v>
      </c>
      <c r="B53" s="293" t="str">
        <f t="shared" si="7"/>
        <v>DA8</v>
      </c>
      <c r="F53" s="42"/>
      <c r="G53" s="42"/>
      <c r="H53" s="42"/>
      <c r="I53" s="42"/>
      <c r="J53" s="294">
        <f t="shared" si="2"/>
        <v>0</v>
      </c>
      <c r="K53" s="42"/>
      <c r="L53" s="42"/>
      <c r="M53" s="42"/>
      <c r="N53" s="42"/>
      <c r="O53" s="294">
        <f t="shared" si="3"/>
        <v>0</v>
      </c>
      <c r="P53" s="42"/>
      <c r="Q53" s="42"/>
      <c r="R53" s="42"/>
      <c r="S53" s="42"/>
      <c r="T53" s="294">
        <f t="shared" si="4"/>
        <v>0</v>
      </c>
      <c r="U53" s="42"/>
      <c r="V53" s="42"/>
      <c r="W53" s="42"/>
      <c r="X53" s="42"/>
      <c r="Y53" s="294">
        <f t="shared" si="5"/>
        <v>0</v>
      </c>
      <c r="Z53" s="42"/>
      <c r="AA53" s="42"/>
      <c r="AB53" s="42"/>
      <c r="AC53" s="42"/>
      <c r="AD53" s="294">
        <f t="shared" si="6"/>
        <v>0</v>
      </c>
    </row>
    <row r="54" spans="1:30">
      <c r="A54" s="293" t="s">
        <v>271</v>
      </c>
      <c r="B54" s="293" t="str">
        <f t="shared" si="7"/>
        <v>DA9</v>
      </c>
      <c r="F54" s="42"/>
      <c r="G54" s="42"/>
      <c r="H54" s="42"/>
      <c r="I54" s="42"/>
      <c r="J54" s="294">
        <f t="shared" si="2"/>
        <v>0</v>
      </c>
      <c r="K54" s="42"/>
      <c r="L54" s="42"/>
      <c r="M54" s="42"/>
      <c r="N54" s="42"/>
      <c r="O54" s="294">
        <f t="shared" si="3"/>
        <v>0</v>
      </c>
      <c r="P54" s="42"/>
      <c r="Q54" s="42"/>
      <c r="R54" s="42"/>
      <c r="S54" s="42"/>
      <c r="T54" s="294">
        <f t="shared" si="4"/>
        <v>0</v>
      </c>
      <c r="U54" s="42"/>
      <c r="V54" s="42"/>
      <c r="W54" s="42"/>
      <c r="X54" s="42"/>
      <c r="Y54" s="294">
        <f t="shared" si="5"/>
        <v>0</v>
      </c>
      <c r="Z54" s="42"/>
      <c r="AA54" s="42"/>
      <c r="AB54" s="42"/>
      <c r="AC54" s="42"/>
      <c r="AD54" s="294">
        <f t="shared" si="6"/>
        <v>0</v>
      </c>
    </row>
    <row r="55" spans="1:30">
      <c r="A55" s="293" t="s">
        <v>272</v>
      </c>
      <c r="B55" s="293" t="str">
        <f t="shared" si="7"/>
        <v>DA10</v>
      </c>
      <c r="F55" s="42"/>
      <c r="G55" s="42"/>
      <c r="H55" s="42"/>
      <c r="I55" s="42"/>
      <c r="J55" s="294">
        <f t="shared" si="2"/>
        <v>0</v>
      </c>
      <c r="K55" s="42"/>
      <c r="L55" s="42"/>
      <c r="M55" s="42"/>
      <c r="N55" s="42"/>
      <c r="O55" s="294">
        <f t="shared" si="3"/>
        <v>0</v>
      </c>
      <c r="P55" s="42"/>
      <c r="Q55" s="42"/>
      <c r="R55" s="42"/>
      <c r="S55" s="42"/>
      <c r="T55" s="294">
        <f t="shared" si="4"/>
        <v>0</v>
      </c>
      <c r="U55" s="42"/>
      <c r="V55" s="42"/>
      <c r="W55" s="42"/>
      <c r="X55" s="42"/>
      <c r="Y55" s="294">
        <f t="shared" si="5"/>
        <v>0</v>
      </c>
      <c r="Z55" s="42"/>
      <c r="AA55" s="42"/>
      <c r="AB55" s="42"/>
      <c r="AC55" s="42"/>
      <c r="AD55" s="294">
        <f t="shared" si="6"/>
        <v>0</v>
      </c>
    </row>
    <row r="56" spans="1:30">
      <c r="A56" s="293" t="s">
        <v>273</v>
      </c>
      <c r="B56" s="293" t="str">
        <f t="shared" si="7"/>
        <v>DA11</v>
      </c>
      <c r="F56" s="42"/>
      <c r="G56" s="42"/>
      <c r="H56" s="42"/>
      <c r="I56" s="42"/>
      <c r="J56" s="294">
        <f t="shared" si="2"/>
        <v>0</v>
      </c>
      <c r="K56" s="42"/>
      <c r="L56" s="42"/>
      <c r="M56" s="42"/>
      <c r="N56" s="42"/>
      <c r="O56" s="294">
        <f t="shared" si="3"/>
        <v>0</v>
      </c>
      <c r="P56" s="42"/>
      <c r="Q56" s="42"/>
      <c r="R56" s="42"/>
      <c r="S56" s="42"/>
      <c r="T56" s="294">
        <f t="shared" si="4"/>
        <v>0</v>
      </c>
      <c r="U56" s="42"/>
      <c r="V56" s="42"/>
      <c r="W56" s="42"/>
      <c r="X56" s="42"/>
      <c r="Y56" s="294">
        <f t="shared" si="5"/>
        <v>0</v>
      </c>
      <c r="Z56" s="42"/>
      <c r="AA56" s="42"/>
      <c r="AB56" s="42"/>
      <c r="AC56" s="42"/>
      <c r="AD56" s="294">
        <f t="shared" si="6"/>
        <v>0</v>
      </c>
    </row>
    <row r="57" spans="1:30">
      <c r="A57" s="293" t="s">
        <v>274</v>
      </c>
      <c r="B57" s="293" t="str">
        <f t="shared" si="7"/>
        <v>DA12</v>
      </c>
      <c r="F57" s="42"/>
      <c r="G57" s="42"/>
      <c r="H57" s="42"/>
      <c r="I57" s="42"/>
      <c r="J57" s="294">
        <f t="shared" si="2"/>
        <v>0</v>
      </c>
      <c r="K57" s="42"/>
      <c r="L57" s="42"/>
      <c r="M57" s="42"/>
      <c r="N57" s="42"/>
      <c r="O57" s="294">
        <f t="shared" si="3"/>
        <v>0</v>
      </c>
      <c r="P57" s="42"/>
      <c r="Q57" s="42"/>
      <c r="R57" s="42"/>
      <c r="S57" s="42"/>
      <c r="T57" s="294">
        <f t="shared" si="4"/>
        <v>0</v>
      </c>
      <c r="U57" s="42"/>
      <c r="V57" s="42"/>
      <c r="W57" s="42"/>
      <c r="X57" s="42"/>
      <c r="Y57" s="294">
        <f t="shared" si="5"/>
        <v>0</v>
      </c>
      <c r="Z57" s="42"/>
      <c r="AA57" s="42"/>
      <c r="AB57" s="42"/>
      <c r="AC57" s="42"/>
      <c r="AD57" s="294">
        <f t="shared" si="6"/>
        <v>0</v>
      </c>
    </row>
    <row r="58" spans="1:30">
      <c r="A58" s="293" t="s">
        <v>275</v>
      </c>
      <c r="B58" s="293" t="str">
        <f t="shared" si="7"/>
        <v>DA13</v>
      </c>
      <c r="F58" s="42"/>
      <c r="G58" s="42"/>
      <c r="H58" s="42"/>
      <c r="I58" s="42"/>
      <c r="J58" s="294">
        <f t="shared" si="2"/>
        <v>0</v>
      </c>
      <c r="K58" s="42"/>
      <c r="L58" s="42"/>
      <c r="M58" s="42"/>
      <c r="N58" s="42"/>
      <c r="O58" s="294">
        <f t="shared" si="3"/>
        <v>0</v>
      </c>
      <c r="P58" s="42"/>
      <c r="Q58" s="42"/>
      <c r="R58" s="42"/>
      <c r="S58" s="42"/>
      <c r="T58" s="294">
        <f t="shared" si="4"/>
        <v>0</v>
      </c>
      <c r="U58" s="42"/>
      <c r="V58" s="42"/>
      <c r="W58" s="42"/>
      <c r="X58" s="42"/>
      <c r="Y58" s="294">
        <f t="shared" si="5"/>
        <v>0</v>
      </c>
      <c r="Z58" s="42"/>
      <c r="AA58" s="42"/>
      <c r="AB58" s="42"/>
      <c r="AC58" s="42"/>
      <c r="AD58" s="294">
        <f t="shared" si="6"/>
        <v>0</v>
      </c>
    </row>
    <row r="59" spans="1:30">
      <c r="A59" s="293" t="s">
        <v>276</v>
      </c>
      <c r="B59" s="293" t="str">
        <f t="shared" si="7"/>
        <v>DA14</v>
      </c>
      <c r="F59" s="42"/>
      <c r="G59" s="42"/>
      <c r="H59" s="42"/>
      <c r="I59" s="42"/>
      <c r="J59" s="294">
        <f t="shared" si="2"/>
        <v>0</v>
      </c>
      <c r="K59" s="42"/>
      <c r="L59" s="42"/>
      <c r="M59" s="42"/>
      <c r="N59" s="42"/>
      <c r="O59" s="294">
        <f t="shared" si="3"/>
        <v>0</v>
      </c>
      <c r="P59" s="42"/>
      <c r="Q59" s="42"/>
      <c r="R59" s="42"/>
      <c r="S59" s="42"/>
      <c r="T59" s="294">
        <f t="shared" si="4"/>
        <v>0</v>
      </c>
      <c r="U59" s="42"/>
      <c r="V59" s="42"/>
      <c r="W59" s="42"/>
      <c r="X59" s="42"/>
      <c r="Y59" s="294">
        <f t="shared" si="5"/>
        <v>0</v>
      </c>
      <c r="Z59" s="42"/>
      <c r="AA59" s="42"/>
      <c r="AB59" s="42"/>
      <c r="AC59" s="42"/>
      <c r="AD59" s="294">
        <f t="shared" si="6"/>
        <v>0</v>
      </c>
    </row>
    <row r="60" spans="1:30">
      <c r="A60" s="293" t="s">
        <v>277</v>
      </c>
      <c r="B60" s="293" t="str">
        <f t="shared" si="7"/>
        <v>DA15</v>
      </c>
      <c r="F60" s="42"/>
      <c r="G60" s="42"/>
      <c r="H60" s="42"/>
      <c r="I60" s="42"/>
      <c r="J60" s="294">
        <f t="shared" si="2"/>
        <v>0</v>
      </c>
      <c r="K60" s="42"/>
      <c r="L60" s="42"/>
      <c r="M60" s="42"/>
      <c r="N60" s="42"/>
      <c r="O60" s="294">
        <f t="shared" si="3"/>
        <v>0</v>
      </c>
      <c r="P60" s="42"/>
      <c r="Q60" s="42"/>
      <c r="R60" s="42"/>
      <c r="S60" s="42"/>
      <c r="T60" s="294">
        <f t="shared" si="4"/>
        <v>0</v>
      </c>
      <c r="U60" s="42"/>
      <c r="V60" s="42"/>
      <c r="W60" s="42"/>
      <c r="X60" s="42"/>
      <c r="Y60" s="294">
        <f t="shared" si="5"/>
        <v>0</v>
      </c>
      <c r="Z60" s="42"/>
      <c r="AA60" s="42"/>
      <c r="AB60" s="42"/>
      <c r="AC60" s="42"/>
      <c r="AD60" s="294">
        <f t="shared" si="6"/>
        <v>0</v>
      </c>
    </row>
    <row r="61" spans="1:30">
      <c r="A61" s="293" t="s">
        <v>278</v>
      </c>
      <c r="B61" s="293" t="str">
        <f t="shared" si="7"/>
        <v>DA16</v>
      </c>
      <c r="F61" s="42"/>
      <c r="G61" s="42"/>
      <c r="H61" s="42"/>
      <c r="I61" s="42"/>
      <c r="J61" s="294">
        <f t="shared" si="2"/>
        <v>0</v>
      </c>
      <c r="K61" s="42"/>
      <c r="L61" s="42"/>
      <c r="M61" s="42"/>
      <c r="N61" s="42"/>
      <c r="O61" s="294">
        <f t="shared" si="3"/>
        <v>0</v>
      </c>
      <c r="P61" s="42"/>
      <c r="Q61" s="42"/>
      <c r="R61" s="42"/>
      <c r="S61" s="42"/>
      <c r="T61" s="294">
        <f t="shared" si="4"/>
        <v>0</v>
      </c>
      <c r="U61" s="42"/>
      <c r="V61" s="42"/>
      <c r="W61" s="42"/>
      <c r="X61" s="42"/>
      <c r="Y61" s="294">
        <f t="shared" si="5"/>
        <v>0</v>
      </c>
      <c r="Z61" s="42"/>
      <c r="AA61" s="42"/>
      <c r="AB61" s="42"/>
      <c r="AC61" s="42"/>
      <c r="AD61" s="294">
        <f t="shared" si="6"/>
        <v>0</v>
      </c>
    </row>
    <row r="62" spans="1:30">
      <c r="A62" s="293" t="s">
        <v>279</v>
      </c>
      <c r="B62" s="293" t="str">
        <f t="shared" si="7"/>
        <v>DA17</v>
      </c>
      <c r="F62" s="42"/>
      <c r="G62" s="42"/>
      <c r="H62" s="42"/>
      <c r="I62" s="42"/>
      <c r="J62" s="294">
        <f t="shared" si="2"/>
        <v>0</v>
      </c>
      <c r="K62" s="42"/>
      <c r="L62" s="42"/>
      <c r="M62" s="42"/>
      <c r="N62" s="42"/>
      <c r="O62" s="294">
        <f t="shared" si="3"/>
        <v>0</v>
      </c>
      <c r="P62" s="42"/>
      <c r="Q62" s="42"/>
      <c r="R62" s="42"/>
      <c r="S62" s="42"/>
      <c r="T62" s="294">
        <f t="shared" si="4"/>
        <v>0</v>
      </c>
      <c r="U62" s="42"/>
      <c r="V62" s="42"/>
      <c r="W62" s="42"/>
      <c r="X62" s="42"/>
      <c r="Y62" s="294">
        <f t="shared" si="5"/>
        <v>0</v>
      </c>
      <c r="Z62" s="42"/>
      <c r="AA62" s="42"/>
      <c r="AB62" s="42"/>
      <c r="AC62" s="42"/>
      <c r="AD62" s="294">
        <f t="shared" si="6"/>
        <v>0</v>
      </c>
    </row>
    <row r="63" spans="1:30">
      <c r="A63" s="293" t="s">
        <v>280</v>
      </c>
      <c r="B63" s="293" t="str">
        <f t="shared" si="7"/>
        <v>DA18</v>
      </c>
      <c r="F63" s="42"/>
      <c r="G63" s="42"/>
      <c r="H63" s="42"/>
      <c r="I63" s="42"/>
      <c r="J63" s="294">
        <f t="shared" si="2"/>
        <v>0</v>
      </c>
      <c r="K63" s="42"/>
      <c r="L63" s="42"/>
      <c r="M63" s="42"/>
      <c r="N63" s="42"/>
      <c r="O63" s="294">
        <f t="shared" si="3"/>
        <v>0</v>
      </c>
      <c r="P63" s="42"/>
      <c r="Q63" s="42"/>
      <c r="R63" s="42"/>
      <c r="S63" s="42"/>
      <c r="T63" s="294">
        <f t="shared" si="4"/>
        <v>0</v>
      </c>
      <c r="U63" s="42"/>
      <c r="V63" s="42"/>
      <c r="W63" s="42"/>
      <c r="X63" s="42"/>
      <c r="Y63" s="294">
        <f t="shared" si="5"/>
        <v>0</v>
      </c>
      <c r="Z63" s="42"/>
      <c r="AA63" s="42"/>
      <c r="AB63" s="42"/>
      <c r="AC63" s="42"/>
      <c r="AD63" s="294">
        <f t="shared" si="6"/>
        <v>0</v>
      </c>
    </row>
    <row r="64" spans="1:30">
      <c r="A64" s="293" t="s">
        <v>281</v>
      </c>
      <c r="B64" s="293" t="str">
        <f t="shared" si="7"/>
        <v>DA19</v>
      </c>
      <c r="F64" s="42"/>
      <c r="G64" s="42"/>
      <c r="H64" s="42"/>
      <c r="I64" s="42"/>
      <c r="J64" s="294">
        <f t="shared" si="2"/>
        <v>0</v>
      </c>
      <c r="K64" s="42"/>
      <c r="L64" s="42"/>
      <c r="M64" s="42"/>
      <c r="N64" s="42"/>
      <c r="O64" s="294">
        <f t="shared" si="3"/>
        <v>0</v>
      </c>
      <c r="P64" s="42"/>
      <c r="Q64" s="42"/>
      <c r="R64" s="42"/>
      <c r="S64" s="42"/>
      <c r="T64" s="294">
        <f t="shared" si="4"/>
        <v>0</v>
      </c>
      <c r="U64" s="42"/>
      <c r="V64" s="42"/>
      <c r="W64" s="42"/>
      <c r="X64" s="42"/>
      <c r="Y64" s="294">
        <f t="shared" si="5"/>
        <v>0</v>
      </c>
      <c r="Z64" s="42"/>
      <c r="AA64" s="42"/>
      <c r="AB64" s="42"/>
      <c r="AC64" s="42"/>
      <c r="AD64" s="294">
        <f t="shared" si="6"/>
        <v>0</v>
      </c>
    </row>
    <row r="65" spans="1:30">
      <c r="A65" s="293" t="s">
        <v>282</v>
      </c>
      <c r="B65" s="293" t="str">
        <f t="shared" si="7"/>
        <v>DA20</v>
      </c>
      <c r="F65" s="42"/>
      <c r="G65" s="42"/>
      <c r="H65" s="42"/>
      <c r="I65" s="42"/>
      <c r="J65" s="294">
        <f t="shared" si="2"/>
        <v>0</v>
      </c>
      <c r="K65" s="42"/>
      <c r="L65" s="42"/>
      <c r="M65" s="42"/>
      <c r="N65" s="42"/>
      <c r="O65" s="294">
        <f t="shared" si="3"/>
        <v>0</v>
      </c>
      <c r="P65" s="42"/>
      <c r="Q65" s="42"/>
      <c r="R65" s="42"/>
      <c r="S65" s="42"/>
      <c r="T65" s="294">
        <f t="shared" si="4"/>
        <v>0</v>
      </c>
      <c r="U65" s="42"/>
      <c r="V65" s="42"/>
      <c r="W65" s="42"/>
      <c r="X65" s="42"/>
      <c r="Y65" s="294">
        <f t="shared" si="5"/>
        <v>0</v>
      </c>
      <c r="Z65" s="42"/>
      <c r="AA65" s="42"/>
      <c r="AB65" s="42"/>
      <c r="AC65" s="42"/>
      <c r="AD65" s="294">
        <f t="shared" si="6"/>
        <v>0</v>
      </c>
    </row>
    <row r="66" spans="1:30">
      <c r="A66" s="293" t="s">
        <v>283</v>
      </c>
      <c r="B66" s="293" t="str">
        <f t="shared" si="7"/>
        <v>DA21</v>
      </c>
      <c r="F66" s="42"/>
      <c r="G66" s="42"/>
      <c r="H66" s="42"/>
      <c r="I66" s="42"/>
      <c r="J66" s="294">
        <f t="shared" si="2"/>
        <v>0</v>
      </c>
      <c r="K66" s="42"/>
      <c r="L66" s="42"/>
      <c r="M66" s="42"/>
      <c r="N66" s="42"/>
      <c r="O66" s="294">
        <f t="shared" si="3"/>
        <v>0</v>
      </c>
      <c r="P66" s="42"/>
      <c r="Q66" s="42"/>
      <c r="R66" s="42"/>
      <c r="S66" s="42"/>
      <c r="T66" s="294">
        <f t="shared" si="4"/>
        <v>0</v>
      </c>
      <c r="U66" s="42"/>
      <c r="V66" s="42"/>
      <c r="W66" s="42"/>
      <c r="X66" s="42"/>
      <c r="Y66" s="294">
        <f t="shared" si="5"/>
        <v>0</v>
      </c>
      <c r="Z66" s="42"/>
      <c r="AA66" s="42"/>
      <c r="AB66" s="42"/>
      <c r="AC66" s="42"/>
      <c r="AD66" s="294">
        <f t="shared" si="6"/>
        <v>0</v>
      </c>
    </row>
    <row r="67" spans="1:30">
      <c r="A67" s="293" t="s">
        <v>284</v>
      </c>
      <c r="B67" s="293" t="str">
        <f t="shared" si="7"/>
        <v>DA22</v>
      </c>
      <c r="F67" s="42"/>
      <c r="G67" s="42"/>
      <c r="H67" s="42"/>
      <c r="I67" s="42"/>
      <c r="J67" s="294">
        <f t="shared" si="2"/>
        <v>0</v>
      </c>
      <c r="K67" s="42"/>
      <c r="L67" s="42"/>
      <c r="M67" s="42"/>
      <c r="N67" s="42"/>
      <c r="O67" s="294">
        <f t="shared" si="3"/>
        <v>0</v>
      </c>
      <c r="P67" s="42"/>
      <c r="Q67" s="42"/>
      <c r="R67" s="42"/>
      <c r="S67" s="42"/>
      <c r="T67" s="294">
        <f t="shared" si="4"/>
        <v>0</v>
      </c>
      <c r="U67" s="42"/>
      <c r="V67" s="42"/>
      <c r="W67" s="42"/>
      <c r="X67" s="42"/>
      <c r="Y67" s="294">
        <f t="shared" si="5"/>
        <v>0</v>
      </c>
      <c r="Z67" s="42"/>
      <c r="AA67" s="42"/>
      <c r="AB67" s="42"/>
      <c r="AC67" s="42"/>
      <c r="AD67" s="294">
        <f t="shared" si="6"/>
        <v>0</v>
      </c>
    </row>
    <row r="68" spans="1:30">
      <c r="A68" s="293" t="s">
        <v>285</v>
      </c>
      <c r="B68" s="293" t="str">
        <f t="shared" si="7"/>
        <v>DA23</v>
      </c>
      <c r="F68" s="42"/>
      <c r="G68" s="42"/>
      <c r="H68" s="42"/>
      <c r="I68" s="42"/>
      <c r="J68" s="294">
        <f t="shared" si="2"/>
        <v>0</v>
      </c>
      <c r="K68" s="42"/>
      <c r="L68" s="42"/>
      <c r="M68" s="42"/>
      <c r="N68" s="42"/>
      <c r="O68" s="294">
        <f t="shared" si="3"/>
        <v>0</v>
      </c>
      <c r="P68" s="42"/>
      <c r="Q68" s="42"/>
      <c r="R68" s="42"/>
      <c r="S68" s="42"/>
      <c r="T68" s="294">
        <f t="shared" si="4"/>
        <v>0</v>
      </c>
      <c r="U68" s="42"/>
      <c r="V68" s="42"/>
      <c r="W68" s="42"/>
      <c r="X68" s="42"/>
      <c r="Y68" s="294">
        <f t="shared" si="5"/>
        <v>0</v>
      </c>
      <c r="Z68" s="42"/>
      <c r="AA68" s="42"/>
      <c r="AB68" s="42"/>
      <c r="AC68" s="42"/>
      <c r="AD68" s="294">
        <f t="shared" si="6"/>
        <v>0</v>
      </c>
    </row>
    <row r="69" spans="1:30">
      <c r="A69" s="293" t="s">
        <v>286</v>
      </c>
      <c r="B69" s="293" t="str">
        <f t="shared" si="7"/>
        <v>DA24</v>
      </c>
      <c r="F69" s="42"/>
      <c r="G69" s="42"/>
      <c r="H69" s="42"/>
      <c r="I69" s="42"/>
      <c r="J69" s="294">
        <f t="shared" si="2"/>
        <v>0</v>
      </c>
      <c r="K69" s="42"/>
      <c r="L69" s="42"/>
      <c r="M69" s="42"/>
      <c r="N69" s="42"/>
      <c r="O69" s="294">
        <f t="shared" si="3"/>
        <v>0</v>
      </c>
      <c r="P69" s="42"/>
      <c r="Q69" s="42"/>
      <c r="R69" s="42"/>
      <c r="S69" s="42"/>
      <c r="T69" s="294">
        <f t="shared" si="4"/>
        <v>0</v>
      </c>
      <c r="U69" s="42"/>
      <c r="V69" s="42"/>
      <c r="W69" s="42"/>
      <c r="X69" s="42"/>
      <c r="Y69" s="294">
        <f t="shared" si="5"/>
        <v>0</v>
      </c>
      <c r="Z69" s="42"/>
      <c r="AA69" s="42"/>
      <c r="AB69" s="42"/>
      <c r="AC69" s="42"/>
      <c r="AD69" s="294">
        <f t="shared" si="6"/>
        <v>0</v>
      </c>
    </row>
    <row r="70" spans="1:30">
      <c r="A70" s="293" t="s">
        <v>287</v>
      </c>
      <c r="B70" s="293" t="str">
        <f t="shared" si="7"/>
        <v>DA25</v>
      </c>
      <c r="F70" s="42"/>
      <c r="G70" s="42"/>
      <c r="H70" s="42"/>
      <c r="I70" s="42"/>
      <c r="J70" s="294">
        <f t="shared" si="2"/>
        <v>0</v>
      </c>
      <c r="K70" s="42"/>
      <c r="L70" s="42"/>
      <c r="M70" s="42"/>
      <c r="N70" s="42"/>
      <c r="O70" s="294">
        <f t="shared" si="3"/>
        <v>0</v>
      </c>
      <c r="P70" s="42"/>
      <c r="Q70" s="42"/>
      <c r="R70" s="42"/>
      <c r="S70" s="42"/>
      <c r="T70" s="294">
        <f t="shared" si="4"/>
        <v>0</v>
      </c>
      <c r="U70" s="42"/>
      <c r="V70" s="42"/>
      <c r="W70" s="42"/>
      <c r="X70" s="42"/>
      <c r="Y70" s="294">
        <f t="shared" si="5"/>
        <v>0</v>
      </c>
      <c r="Z70" s="42"/>
      <c r="AA70" s="42"/>
      <c r="AB70" s="42"/>
      <c r="AC70" s="42"/>
      <c r="AD70" s="294">
        <f t="shared" si="6"/>
        <v>0</v>
      </c>
    </row>
    <row r="71" spans="1:30">
      <c r="A71" s="293" t="s">
        <v>288</v>
      </c>
      <c r="B71" s="293" t="str">
        <f t="shared" si="7"/>
        <v>DA26</v>
      </c>
      <c r="F71" s="42"/>
      <c r="G71" s="42"/>
      <c r="H71" s="42"/>
      <c r="I71" s="42"/>
      <c r="J71" s="294">
        <f t="shared" si="2"/>
        <v>0</v>
      </c>
      <c r="K71" s="42"/>
      <c r="L71" s="42"/>
      <c r="M71" s="42"/>
      <c r="N71" s="42"/>
      <c r="O71" s="294">
        <f t="shared" si="3"/>
        <v>0</v>
      </c>
      <c r="P71" s="42"/>
      <c r="Q71" s="42"/>
      <c r="R71" s="42"/>
      <c r="S71" s="42"/>
      <c r="T71" s="294">
        <f t="shared" si="4"/>
        <v>0</v>
      </c>
      <c r="U71" s="42"/>
      <c r="V71" s="42"/>
      <c r="W71" s="42"/>
      <c r="X71" s="42"/>
      <c r="Y71" s="294">
        <f t="shared" si="5"/>
        <v>0</v>
      </c>
      <c r="Z71" s="42"/>
      <c r="AA71" s="42"/>
      <c r="AB71" s="42"/>
      <c r="AC71" s="42"/>
      <c r="AD71" s="294">
        <f t="shared" si="6"/>
        <v>0</v>
      </c>
    </row>
    <row r="72" spans="1:30">
      <c r="A72" s="293" t="s">
        <v>289</v>
      </c>
      <c r="B72" s="293" t="str">
        <f t="shared" si="7"/>
        <v>DA27</v>
      </c>
      <c r="F72" s="42"/>
      <c r="G72" s="42"/>
      <c r="H72" s="42"/>
      <c r="I72" s="42"/>
      <c r="J72" s="294">
        <f t="shared" si="2"/>
        <v>0</v>
      </c>
      <c r="K72" s="42"/>
      <c r="L72" s="42"/>
      <c r="M72" s="42"/>
      <c r="N72" s="42"/>
      <c r="O72" s="294">
        <f t="shared" si="3"/>
        <v>0</v>
      </c>
      <c r="P72" s="42"/>
      <c r="Q72" s="42"/>
      <c r="R72" s="42"/>
      <c r="S72" s="42"/>
      <c r="T72" s="294">
        <f t="shared" si="4"/>
        <v>0</v>
      </c>
      <c r="U72" s="42"/>
      <c r="V72" s="42"/>
      <c r="W72" s="42"/>
      <c r="X72" s="42"/>
      <c r="Y72" s="294">
        <f t="shared" si="5"/>
        <v>0</v>
      </c>
      <c r="Z72" s="42"/>
      <c r="AA72" s="42"/>
      <c r="AB72" s="42"/>
      <c r="AC72" s="42"/>
      <c r="AD72" s="294">
        <f t="shared" si="6"/>
        <v>0</v>
      </c>
    </row>
    <row r="73" spans="1:30">
      <c r="A73" s="293" t="s">
        <v>290</v>
      </c>
      <c r="B73" s="293" t="str">
        <f t="shared" si="7"/>
        <v>DA28</v>
      </c>
      <c r="F73" s="42"/>
      <c r="G73" s="42"/>
      <c r="H73" s="42"/>
      <c r="I73" s="42"/>
      <c r="J73" s="294">
        <f t="shared" si="2"/>
        <v>0</v>
      </c>
      <c r="K73" s="42"/>
      <c r="L73" s="42"/>
      <c r="M73" s="42"/>
      <c r="N73" s="42"/>
      <c r="O73" s="294">
        <f t="shared" si="3"/>
        <v>0</v>
      </c>
      <c r="P73" s="42"/>
      <c r="Q73" s="42"/>
      <c r="R73" s="42"/>
      <c r="S73" s="42"/>
      <c r="T73" s="294">
        <f t="shared" si="4"/>
        <v>0</v>
      </c>
      <c r="U73" s="42"/>
      <c r="V73" s="42"/>
      <c r="W73" s="42"/>
      <c r="X73" s="42"/>
      <c r="Y73" s="294">
        <f t="shared" si="5"/>
        <v>0</v>
      </c>
      <c r="Z73" s="42"/>
      <c r="AA73" s="42"/>
      <c r="AB73" s="42"/>
      <c r="AC73" s="42"/>
      <c r="AD73" s="294">
        <f t="shared" si="6"/>
        <v>0</v>
      </c>
    </row>
    <row r="74" spans="1:30">
      <c r="A74" s="293" t="s">
        <v>291</v>
      </c>
      <c r="B74" s="293" t="str">
        <f t="shared" si="7"/>
        <v>DA29</v>
      </c>
      <c r="F74" s="42"/>
      <c r="G74" s="42"/>
      <c r="H74" s="42"/>
      <c r="I74" s="42"/>
      <c r="J74" s="294">
        <f t="shared" si="2"/>
        <v>0</v>
      </c>
      <c r="K74" s="42"/>
      <c r="L74" s="42"/>
      <c r="M74" s="42"/>
      <c r="N74" s="42"/>
      <c r="O74" s="294">
        <f t="shared" si="3"/>
        <v>0</v>
      </c>
      <c r="P74" s="42"/>
      <c r="Q74" s="42"/>
      <c r="R74" s="42"/>
      <c r="S74" s="42"/>
      <c r="T74" s="294">
        <f t="shared" si="4"/>
        <v>0</v>
      </c>
      <c r="U74" s="42"/>
      <c r="V74" s="42"/>
      <c r="W74" s="42"/>
      <c r="X74" s="42"/>
      <c r="Y74" s="294">
        <f t="shared" si="5"/>
        <v>0</v>
      </c>
      <c r="Z74" s="42"/>
      <c r="AA74" s="42"/>
      <c r="AB74" s="42"/>
      <c r="AC74" s="42"/>
      <c r="AD74" s="294">
        <f t="shared" si="6"/>
        <v>0</v>
      </c>
    </row>
    <row r="75" spans="1:30">
      <c r="A75" s="293" t="s">
        <v>292</v>
      </c>
      <c r="B75" s="293" t="str">
        <f t="shared" si="7"/>
        <v>DA30</v>
      </c>
      <c r="F75" s="42"/>
      <c r="G75" s="42"/>
      <c r="H75" s="42"/>
      <c r="I75" s="42"/>
      <c r="J75" s="294">
        <f t="shared" si="2"/>
        <v>0</v>
      </c>
      <c r="K75" s="42"/>
      <c r="L75" s="42"/>
      <c r="M75" s="42"/>
      <c r="N75" s="42"/>
      <c r="O75" s="294">
        <f t="shared" si="3"/>
        <v>0</v>
      </c>
      <c r="P75" s="42"/>
      <c r="Q75" s="42"/>
      <c r="R75" s="42"/>
      <c r="S75" s="42"/>
      <c r="T75" s="294">
        <f t="shared" si="4"/>
        <v>0</v>
      </c>
      <c r="U75" s="42"/>
      <c r="V75" s="42"/>
      <c r="W75" s="42"/>
      <c r="X75" s="42"/>
      <c r="Y75" s="294">
        <f t="shared" si="5"/>
        <v>0</v>
      </c>
      <c r="Z75" s="42"/>
      <c r="AA75" s="42"/>
      <c r="AB75" s="42"/>
      <c r="AC75" s="42"/>
      <c r="AD75" s="294">
        <f t="shared" si="6"/>
        <v>0</v>
      </c>
    </row>
    <row r="76" spans="1:30">
      <c r="A76" s="293" t="s">
        <v>293</v>
      </c>
      <c r="B76" s="293" t="str">
        <f t="shared" si="7"/>
        <v>DA31</v>
      </c>
      <c r="F76" s="42"/>
      <c r="G76" s="42"/>
      <c r="H76" s="42"/>
      <c r="I76" s="42"/>
      <c r="J76" s="294">
        <f t="shared" si="2"/>
        <v>0</v>
      </c>
      <c r="K76" s="42"/>
      <c r="L76" s="42"/>
      <c r="M76" s="42"/>
      <c r="N76" s="42"/>
      <c r="O76" s="294">
        <f t="shared" si="3"/>
        <v>0</v>
      </c>
      <c r="P76" s="42"/>
      <c r="Q76" s="42"/>
      <c r="R76" s="42"/>
      <c r="S76" s="42"/>
      <c r="T76" s="294">
        <f t="shared" si="4"/>
        <v>0</v>
      </c>
      <c r="U76" s="42"/>
      <c r="V76" s="42"/>
      <c r="W76" s="42"/>
      <c r="X76" s="42"/>
      <c r="Y76" s="294">
        <f t="shared" si="5"/>
        <v>0</v>
      </c>
      <c r="Z76" s="42"/>
      <c r="AA76" s="42"/>
      <c r="AB76" s="42"/>
      <c r="AC76" s="42"/>
      <c r="AD76" s="294">
        <f t="shared" si="6"/>
        <v>0</v>
      </c>
    </row>
    <row r="77" spans="1:30">
      <c r="A77" s="293" t="s">
        <v>294</v>
      </c>
      <c r="B77" s="293" t="str">
        <f t="shared" si="7"/>
        <v>DA32</v>
      </c>
      <c r="F77" s="42"/>
      <c r="G77" s="42"/>
      <c r="H77" s="42"/>
      <c r="I77" s="42"/>
      <c r="J77" s="294">
        <f t="shared" si="2"/>
        <v>0</v>
      </c>
      <c r="K77" s="42"/>
      <c r="L77" s="42"/>
      <c r="M77" s="42"/>
      <c r="N77" s="42"/>
      <c r="O77" s="294">
        <f t="shared" si="3"/>
        <v>0</v>
      </c>
      <c r="P77" s="42"/>
      <c r="Q77" s="42"/>
      <c r="R77" s="42"/>
      <c r="S77" s="42"/>
      <c r="T77" s="294">
        <f t="shared" si="4"/>
        <v>0</v>
      </c>
      <c r="U77" s="42"/>
      <c r="V77" s="42"/>
      <c r="W77" s="42"/>
      <c r="X77" s="42"/>
      <c r="Y77" s="294">
        <f t="shared" si="5"/>
        <v>0</v>
      </c>
      <c r="Z77" s="42"/>
      <c r="AA77" s="42"/>
      <c r="AB77" s="42"/>
      <c r="AC77" s="42"/>
      <c r="AD77" s="294">
        <f t="shared" si="6"/>
        <v>0</v>
      </c>
    </row>
    <row r="78" spans="1:30">
      <c r="A78" s="293" t="s">
        <v>295</v>
      </c>
      <c r="B78" s="293" t="str">
        <f t="shared" si="7"/>
        <v>DA33</v>
      </c>
      <c r="F78" s="42"/>
      <c r="G78" s="42"/>
      <c r="H78" s="42"/>
      <c r="I78" s="42"/>
      <c r="J78" s="294">
        <f t="shared" si="2"/>
        <v>0</v>
      </c>
      <c r="K78" s="42"/>
      <c r="L78" s="42"/>
      <c r="M78" s="42"/>
      <c r="N78" s="42"/>
      <c r="O78" s="294">
        <f t="shared" si="3"/>
        <v>0</v>
      </c>
      <c r="P78" s="42"/>
      <c r="Q78" s="42"/>
      <c r="R78" s="42"/>
      <c r="S78" s="42"/>
      <c r="T78" s="294">
        <f t="shared" si="4"/>
        <v>0</v>
      </c>
      <c r="U78" s="42"/>
      <c r="V78" s="42"/>
      <c r="W78" s="42"/>
      <c r="X78" s="42"/>
      <c r="Y78" s="294">
        <f t="shared" si="5"/>
        <v>0</v>
      </c>
      <c r="Z78" s="42"/>
      <c r="AA78" s="42"/>
      <c r="AB78" s="42"/>
      <c r="AC78" s="42"/>
      <c r="AD78" s="294">
        <f t="shared" si="6"/>
        <v>0</v>
      </c>
    </row>
    <row r="79" spans="1:30">
      <c r="A79" s="293" t="s">
        <v>296</v>
      </c>
      <c r="B79" s="293" t="str">
        <f t="shared" si="7"/>
        <v>DA34</v>
      </c>
      <c r="F79" s="42"/>
      <c r="G79" s="42"/>
      <c r="H79" s="42"/>
      <c r="I79" s="42"/>
      <c r="J79" s="294">
        <f t="shared" si="2"/>
        <v>0</v>
      </c>
      <c r="K79" s="42"/>
      <c r="L79" s="42"/>
      <c r="M79" s="42"/>
      <c r="N79" s="42"/>
      <c r="O79" s="294">
        <f t="shared" si="3"/>
        <v>0</v>
      </c>
      <c r="P79" s="42"/>
      <c r="Q79" s="42"/>
      <c r="R79" s="42"/>
      <c r="S79" s="42"/>
      <c r="T79" s="294">
        <f t="shared" si="4"/>
        <v>0</v>
      </c>
      <c r="U79" s="42"/>
      <c r="V79" s="42"/>
      <c r="W79" s="42"/>
      <c r="X79" s="42"/>
      <c r="Y79" s="294">
        <f t="shared" si="5"/>
        <v>0</v>
      </c>
      <c r="Z79" s="42"/>
      <c r="AA79" s="42"/>
      <c r="AB79" s="42"/>
      <c r="AC79" s="42"/>
      <c r="AD79" s="294">
        <f t="shared" si="6"/>
        <v>0</v>
      </c>
    </row>
    <row r="80" spans="1:30">
      <c r="A80" s="293" t="s">
        <v>297</v>
      </c>
      <c r="B80" s="293" t="str">
        <f t="shared" si="7"/>
        <v>DA35</v>
      </c>
      <c r="F80" s="42"/>
      <c r="G80" s="42"/>
      <c r="H80" s="42"/>
      <c r="I80" s="42"/>
      <c r="J80" s="294">
        <f t="shared" si="2"/>
        <v>0</v>
      </c>
      <c r="K80" s="42"/>
      <c r="L80" s="42"/>
      <c r="M80" s="42"/>
      <c r="N80" s="42"/>
      <c r="O80" s="294">
        <f t="shared" si="3"/>
        <v>0</v>
      </c>
      <c r="P80" s="42"/>
      <c r="Q80" s="42"/>
      <c r="R80" s="42"/>
      <c r="S80" s="42"/>
      <c r="T80" s="294">
        <f t="shared" si="4"/>
        <v>0</v>
      </c>
      <c r="U80" s="42"/>
      <c r="V80" s="42"/>
      <c r="W80" s="42"/>
      <c r="X80" s="42"/>
      <c r="Y80" s="294">
        <f t="shared" si="5"/>
        <v>0</v>
      </c>
      <c r="Z80" s="42"/>
      <c r="AA80" s="42"/>
      <c r="AB80" s="42"/>
      <c r="AC80" s="42"/>
      <c r="AD80" s="294">
        <f t="shared" si="6"/>
        <v>0</v>
      </c>
    </row>
    <row r="81" spans="1:30">
      <c r="F81" s="294">
        <f>SUM(F46:F80)</f>
        <v>0</v>
      </c>
      <c r="G81" s="294">
        <f>SUM(G46:G80)</f>
        <v>0</v>
      </c>
      <c r="H81" s="294">
        <f>SUM(H46:H80)</f>
        <v>0</v>
      </c>
      <c r="I81" s="294">
        <f>SUM(I46:I80)</f>
        <v>0</v>
      </c>
      <c r="J81" s="294">
        <f>SUM(F81:I81)</f>
        <v>0</v>
      </c>
      <c r="K81" s="294">
        <f>SUM(K46:K80)</f>
        <v>0</v>
      </c>
      <c r="L81" s="294">
        <f>SUM(L46:L80)</f>
        <v>0</v>
      </c>
      <c r="M81" s="294">
        <f>SUM(M46:M80)</f>
        <v>0</v>
      </c>
      <c r="N81" s="294">
        <f>SUM(N46:N80)</f>
        <v>0</v>
      </c>
      <c r="O81" s="294">
        <f>SUM(K81:N81)</f>
        <v>0</v>
      </c>
      <c r="P81" s="294">
        <f>SUM(P46:P80)</f>
        <v>0</v>
      </c>
      <c r="Q81" s="294">
        <f>SUM(Q46:Q80)</f>
        <v>0</v>
      </c>
      <c r="R81" s="294">
        <f>SUM(R46:R80)</f>
        <v>0</v>
      </c>
      <c r="S81" s="294">
        <f>SUM(S46:S80)</f>
        <v>0</v>
      </c>
      <c r="T81" s="294">
        <f>SUM(P81:S81)</f>
        <v>0</v>
      </c>
      <c r="U81" s="294">
        <f>SUM(U46:U80)</f>
        <v>0</v>
      </c>
      <c r="V81" s="294">
        <f>SUM(V46:V80)</f>
        <v>0</v>
      </c>
      <c r="W81" s="294">
        <f>SUM(W46:W80)</f>
        <v>0</v>
      </c>
      <c r="X81" s="294">
        <f>SUM(X46:X80)</f>
        <v>0</v>
      </c>
      <c r="Y81" s="294">
        <f>SUM(U81:X81)</f>
        <v>0</v>
      </c>
      <c r="Z81" s="294">
        <f>SUM(Z46:Z80)</f>
        <v>0</v>
      </c>
      <c r="AA81" s="294">
        <f>SUM(AA46:AA80)</f>
        <v>0</v>
      </c>
      <c r="AB81" s="294">
        <f>SUM(AB46:AB80)</f>
        <v>0</v>
      </c>
      <c r="AC81" s="294">
        <f>SUM(AC46:AC80)</f>
        <v>0</v>
      </c>
      <c r="AD81" s="294">
        <f>SUM(Z81:AC81)</f>
        <v>0</v>
      </c>
    </row>
    <row r="83" spans="1:30">
      <c r="P83" s="404" t="s">
        <v>262</v>
      </c>
      <c r="Q83" s="404"/>
      <c r="R83" s="404"/>
      <c r="S83" s="404"/>
      <c r="T83" s="404"/>
      <c r="U83" s="404"/>
      <c r="V83" s="404"/>
      <c r="W83" s="404"/>
      <c r="X83" s="404"/>
      <c r="Y83" s="404"/>
      <c r="Z83" s="404"/>
      <c r="AA83" s="404"/>
      <c r="AB83" s="404"/>
      <c r="AC83" s="404"/>
      <c r="AD83" s="404"/>
    </row>
    <row r="84" spans="1:30" ht="38.25">
      <c r="P84" s="292" t="s">
        <v>392</v>
      </c>
      <c r="Q84" s="292"/>
      <c r="R84" s="292"/>
      <c r="S84" s="292"/>
      <c r="T84" s="292"/>
      <c r="U84" s="292" t="s">
        <v>349</v>
      </c>
      <c r="V84" s="292"/>
      <c r="W84" s="292"/>
      <c r="X84" s="292"/>
      <c r="Y84" s="292"/>
      <c r="Z84" s="292" t="s">
        <v>350</v>
      </c>
      <c r="AA84" s="292"/>
      <c r="AB84" s="292"/>
      <c r="AC84" s="292"/>
      <c r="AD84" s="292"/>
    </row>
    <row r="85" spans="1:30">
      <c r="P85" s="406" t="s">
        <v>6</v>
      </c>
      <c r="Q85" s="290" t="s">
        <v>7</v>
      </c>
      <c r="R85" s="291" t="s">
        <v>261</v>
      </c>
      <c r="S85" s="290" t="s">
        <v>5</v>
      </c>
      <c r="T85" s="407" t="s">
        <v>1</v>
      </c>
      <c r="U85" s="406" t="s">
        <v>6</v>
      </c>
      <c r="V85" s="290" t="s">
        <v>7</v>
      </c>
      <c r="W85" s="291" t="s">
        <v>261</v>
      </c>
      <c r="X85" s="290" t="s">
        <v>5</v>
      </c>
      <c r="Y85" s="407" t="s">
        <v>1</v>
      </c>
      <c r="Z85" s="406" t="s">
        <v>6</v>
      </c>
      <c r="AA85" s="290" t="s">
        <v>7</v>
      </c>
      <c r="AB85" s="291" t="s">
        <v>261</v>
      </c>
      <c r="AC85" s="290" t="s">
        <v>5</v>
      </c>
      <c r="AD85" s="407" t="s">
        <v>1</v>
      </c>
    </row>
    <row r="86" spans="1:30">
      <c r="A86" s="293" t="s">
        <v>263</v>
      </c>
      <c r="B86" s="293" t="str">
        <f>B6</f>
        <v>DA1</v>
      </c>
      <c r="P86" s="42"/>
      <c r="Q86" s="42"/>
      <c r="R86" s="42"/>
      <c r="S86" s="42"/>
      <c r="T86" s="294">
        <f t="shared" ref="T86:T120" si="8">SUM(P86:S86)</f>
        <v>0</v>
      </c>
      <c r="U86" s="42"/>
      <c r="V86" s="42"/>
      <c r="W86" s="42"/>
      <c r="X86" s="42"/>
      <c r="Y86" s="294">
        <f t="shared" ref="Y86:Y120" si="9">SUM(U86:X86)</f>
        <v>0</v>
      </c>
      <c r="Z86" s="42"/>
      <c r="AA86" s="42"/>
      <c r="AB86" s="42"/>
      <c r="AC86" s="42"/>
      <c r="AD86" s="294">
        <f t="shared" ref="AD86:AD120" si="10">SUM(Z86:AC86)</f>
        <v>0</v>
      </c>
    </row>
    <row r="87" spans="1:30">
      <c r="A87" s="293" t="s">
        <v>264</v>
      </c>
      <c r="B87" s="293" t="str">
        <f t="shared" ref="B87:B120" si="11">B7</f>
        <v>DA2</v>
      </c>
      <c r="P87" s="42"/>
      <c r="Q87" s="42"/>
      <c r="R87" s="42"/>
      <c r="S87" s="42"/>
      <c r="T87" s="294">
        <f t="shared" si="8"/>
        <v>0</v>
      </c>
      <c r="U87" s="42"/>
      <c r="V87" s="42"/>
      <c r="W87" s="42"/>
      <c r="X87" s="42"/>
      <c r="Y87" s="294">
        <f t="shared" si="9"/>
        <v>0</v>
      </c>
      <c r="Z87" s="42"/>
      <c r="AA87" s="42"/>
      <c r="AB87" s="42"/>
      <c r="AC87" s="42"/>
      <c r="AD87" s="294">
        <f t="shared" si="10"/>
        <v>0</v>
      </c>
    </row>
    <row r="88" spans="1:30">
      <c r="A88" s="293" t="s">
        <v>265</v>
      </c>
      <c r="B88" s="293" t="str">
        <f t="shared" si="11"/>
        <v>DA3</v>
      </c>
      <c r="P88" s="42"/>
      <c r="Q88" s="42"/>
      <c r="R88" s="42"/>
      <c r="S88" s="42"/>
      <c r="T88" s="294">
        <f t="shared" si="8"/>
        <v>0</v>
      </c>
      <c r="U88" s="42"/>
      <c r="V88" s="42"/>
      <c r="W88" s="42"/>
      <c r="X88" s="42"/>
      <c r="Y88" s="294">
        <f t="shared" si="9"/>
        <v>0</v>
      </c>
      <c r="Z88" s="42"/>
      <c r="AA88" s="42"/>
      <c r="AB88" s="42"/>
      <c r="AC88" s="42"/>
      <c r="AD88" s="294">
        <f t="shared" si="10"/>
        <v>0</v>
      </c>
    </row>
    <row r="89" spans="1:30">
      <c r="A89" s="293" t="s">
        <v>266</v>
      </c>
      <c r="B89" s="293" t="str">
        <f t="shared" si="11"/>
        <v>DA4</v>
      </c>
      <c r="P89" s="42"/>
      <c r="Q89" s="42"/>
      <c r="R89" s="42"/>
      <c r="S89" s="42"/>
      <c r="T89" s="294">
        <f t="shared" si="8"/>
        <v>0</v>
      </c>
      <c r="U89" s="42"/>
      <c r="V89" s="42"/>
      <c r="W89" s="42"/>
      <c r="X89" s="42"/>
      <c r="Y89" s="294">
        <f t="shared" si="9"/>
        <v>0</v>
      </c>
      <c r="Z89" s="42"/>
      <c r="AA89" s="42"/>
      <c r="AB89" s="42"/>
      <c r="AC89" s="42"/>
      <c r="AD89" s="294">
        <f t="shared" si="10"/>
        <v>0</v>
      </c>
    </row>
    <row r="90" spans="1:30">
      <c r="A90" s="293" t="s">
        <v>267</v>
      </c>
      <c r="B90" s="293" t="str">
        <f t="shared" si="11"/>
        <v>DA5</v>
      </c>
      <c r="P90" s="42"/>
      <c r="Q90" s="42"/>
      <c r="R90" s="42"/>
      <c r="S90" s="42"/>
      <c r="T90" s="294">
        <f t="shared" si="8"/>
        <v>0</v>
      </c>
      <c r="U90" s="42"/>
      <c r="V90" s="42"/>
      <c r="W90" s="42"/>
      <c r="X90" s="42"/>
      <c r="Y90" s="294">
        <f t="shared" si="9"/>
        <v>0</v>
      </c>
      <c r="Z90" s="42"/>
      <c r="AA90" s="42"/>
      <c r="AB90" s="42"/>
      <c r="AC90" s="42"/>
      <c r="AD90" s="294">
        <f t="shared" si="10"/>
        <v>0</v>
      </c>
    </row>
    <row r="91" spans="1:30">
      <c r="A91" s="293" t="s">
        <v>268</v>
      </c>
      <c r="B91" s="293" t="str">
        <f t="shared" si="11"/>
        <v>DA6</v>
      </c>
      <c r="P91" s="42"/>
      <c r="Q91" s="42"/>
      <c r="R91" s="42"/>
      <c r="S91" s="42"/>
      <c r="T91" s="294">
        <f t="shared" si="8"/>
        <v>0</v>
      </c>
      <c r="U91" s="42"/>
      <c r="V91" s="42"/>
      <c r="W91" s="42"/>
      <c r="X91" s="42"/>
      <c r="Y91" s="294">
        <f t="shared" si="9"/>
        <v>0</v>
      </c>
      <c r="Z91" s="42"/>
      <c r="AA91" s="42"/>
      <c r="AB91" s="42"/>
      <c r="AC91" s="42"/>
      <c r="AD91" s="294">
        <f t="shared" si="10"/>
        <v>0</v>
      </c>
    </row>
    <row r="92" spans="1:30">
      <c r="A92" s="293" t="s">
        <v>269</v>
      </c>
      <c r="B92" s="293" t="str">
        <f t="shared" si="11"/>
        <v>DA7</v>
      </c>
      <c r="P92" s="42"/>
      <c r="Q92" s="42"/>
      <c r="R92" s="42"/>
      <c r="S92" s="42"/>
      <c r="T92" s="294">
        <f t="shared" si="8"/>
        <v>0</v>
      </c>
      <c r="U92" s="42"/>
      <c r="V92" s="42"/>
      <c r="W92" s="42"/>
      <c r="X92" s="42"/>
      <c r="Y92" s="294">
        <f t="shared" si="9"/>
        <v>0</v>
      </c>
      <c r="Z92" s="42"/>
      <c r="AA92" s="42"/>
      <c r="AB92" s="42"/>
      <c r="AC92" s="42"/>
      <c r="AD92" s="294">
        <f t="shared" si="10"/>
        <v>0</v>
      </c>
    </row>
    <row r="93" spans="1:30">
      <c r="A93" s="293" t="s">
        <v>270</v>
      </c>
      <c r="B93" s="293" t="str">
        <f t="shared" si="11"/>
        <v>DA8</v>
      </c>
      <c r="P93" s="42"/>
      <c r="Q93" s="42"/>
      <c r="R93" s="42"/>
      <c r="S93" s="42"/>
      <c r="T93" s="294">
        <f t="shared" si="8"/>
        <v>0</v>
      </c>
      <c r="U93" s="42"/>
      <c r="V93" s="42"/>
      <c r="W93" s="42"/>
      <c r="X93" s="42"/>
      <c r="Y93" s="294">
        <f t="shared" si="9"/>
        <v>0</v>
      </c>
      <c r="Z93" s="42"/>
      <c r="AA93" s="42"/>
      <c r="AB93" s="42"/>
      <c r="AC93" s="42"/>
      <c r="AD93" s="294">
        <f t="shared" si="10"/>
        <v>0</v>
      </c>
    </row>
    <row r="94" spans="1:30">
      <c r="A94" s="293" t="s">
        <v>271</v>
      </c>
      <c r="B94" s="293" t="str">
        <f t="shared" si="11"/>
        <v>DA9</v>
      </c>
      <c r="P94" s="42"/>
      <c r="Q94" s="42"/>
      <c r="R94" s="42"/>
      <c r="S94" s="42"/>
      <c r="T94" s="294">
        <f t="shared" si="8"/>
        <v>0</v>
      </c>
      <c r="U94" s="42"/>
      <c r="V94" s="42"/>
      <c r="W94" s="42"/>
      <c r="X94" s="42"/>
      <c r="Y94" s="294">
        <f t="shared" si="9"/>
        <v>0</v>
      </c>
      <c r="Z94" s="42"/>
      <c r="AA94" s="42"/>
      <c r="AB94" s="42"/>
      <c r="AC94" s="42"/>
      <c r="AD94" s="294">
        <f t="shared" si="10"/>
        <v>0</v>
      </c>
    </row>
    <row r="95" spans="1:30">
      <c r="A95" s="293" t="s">
        <v>272</v>
      </c>
      <c r="B95" s="293" t="str">
        <f t="shared" si="11"/>
        <v>DA10</v>
      </c>
      <c r="P95" s="42"/>
      <c r="Q95" s="42"/>
      <c r="R95" s="42"/>
      <c r="S95" s="42"/>
      <c r="T95" s="294">
        <f t="shared" si="8"/>
        <v>0</v>
      </c>
      <c r="U95" s="42"/>
      <c r="V95" s="42"/>
      <c r="W95" s="42"/>
      <c r="X95" s="42"/>
      <c r="Y95" s="294">
        <f t="shared" si="9"/>
        <v>0</v>
      </c>
      <c r="Z95" s="42"/>
      <c r="AA95" s="42"/>
      <c r="AB95" s="42"/>
      <c r="AC95" s="42"/>
      <c r="AD95" s="294">
        <f t="shared" si="10"/>
        <v>0</v>
      </c>
    </row>
    <row r="96" spans="1:30">
      <c r="A96" s="293" t="s">
        <v>273</v>
      </c>
      <c r="B96" s="293" t="str">
        <f t="shared" si="11"/>
        <v>DA11</v>
      </c>
      <c r="P96" s="42"/>
      <c r="Q96" s="42"/>
      <c r="R96" s="42"/>
      <c r="S96" s="42"/>
      <c r="T96" s="294">
        <f t="shared" si="8"/>
        <v>0</v>
      </c>
      <c r="U96" s="42"/>
      <c r="V96" s="42"/>
      <c r="W96" s="42"/>
      <c r="X96" s="42"/>
      <c r="Y96" s="294">
        <f t="shared" si="9"/>
        <v>0</v>
      </c>
      <c r="Z96" s="42"/>
      <c r="AA96" s="42"/>
      <c r="AB96" s="42"/>
      <c r="AC96" s="42"/>
      <c r="AD96" s="294">
        <f t="shared" si="10"/>
        <v>0</v>
      </c>
    </row>
    <row r="97" spans="1:30">
      <c r="A97" s="293" t="s">
        <v>274</v>
      </c>
      <c r="B97" s="293" t="str">
        <f t="shared" si="11"/>
        <v>DA12</v>
      </c>
      <c r="P97" s="42"/>
      <c r="Q97" s="42"/>
      <c r="R97" s="42"/>
      <c r="S97" s="42"/>
      <c r="T97" s="294">
        <f t="shared" si="8"/>
        <v>0</v>
      </c>
      <c r="U97" s="42"/>
      <c r="V97" s="42"/>
      <c r="W97" s="42"/>
      <c r="X97" s="42"/>
      <c r="Y97" s="294">
        <f t="shared" si="9"/>
        <v>0</v>
      </c>
      <c r="Z97" s="42"/>
      <c r="AA97" s="42"/>
      <c r="AB97" s="42"/>
      <c r="AC97" s="42"/>
      <c r="AD97" s="294">
        <f t="shared" si="10"/>
        <v>0</v>
      </c>
    </row>
    <row r="98" spans="1:30">
      <c r="A98" s="293" t="s">
        <v>275</v>
      </c>
      <c r="B98" s="293" t="str">
        <f t="shared" si="11"/>
        <v>DA13</v>
      </c>
      <c r="P98" s="42"/>
      <c r="Q98" s="42"/>
      <c r="R98" s="42"/>
      <c r="S98" s="42"/>
      <c r="T98" s="294">
        <f t="shared" si="8"/>
        <v>0</v>
      </c>
      <c r="U98" s="42"/>
      <c r="V98" s="42"/>
      <c r="W98" s="42"/>
      <c r="X98" s="42"/>
      <c r="Y98" s="294">
        <f t="shared" si="9"/>
        <v>0</v>
      </c>
      <c r="Z98" s="42"/>
      <c r="AA98" s="42"/>
      <c r="AB98" s="42"/>
      <c r="AC98" s="42"/>
      <c r="AD98" s="294">
        <f t="shared" si="10"/>
        <v>0</v>
      </c>
    </row>
    <row r="99" spans="1:30">
      <c r="A99" s="293" t="s">
        <v>276</v>
      </c>
      <c r="B99" s="293" t="str">
        <f t="shared" si="11"/>
        <v>DA14</v>
      </c>
      <c r="P99" s="42"/>
      <c r="Q99" s="42"/>
      <c r="R99" s="42"/>
      <c r="S99" s="42"/>
      <c r="T99" s="294">
        <f t="shared" si="8"/>
        <v>0</v>
      </c>
      <c r="U99" s="42"/>
      <c r="V99" s="42"/>
      <c r="W99" s="42"/>
      <c r="X99" s="42"/>
      <c r="Y99" s="294">
        <f t="shared" si="9"/>
        <v>0</v>
      </c>
      <c r="Z99" s="42"/>
      <c r="AA99" s="42"/>
      <c r="AB99" s="42"/>
      <c r="AC99" s="42"/>
      <c r="AD99" s="294">
        <f t="shared" si="10"/>
        <v>0</v>
      </c>
    </row>
    <row r="100" spans="1:30">
      <c r="A100" s="293" t="s">
        <v>277</v>
      </c>
      <c r="B100" s="293" t="str">
        <f t="shared" si="11"/>
        <v>DA15</v>
      </c>
      <c r="P100" s="42"/>
      <c r="Q100" s="42"/>
      <c r="R100" s="42"/>
      <c r="S100" s="42"/>
      <c r="T100" s="294">
        <f t="shared" si="8"/>
        <v>0</v>
      </c>
      <c r="U100" s="42"/>
      <c r="V100" s="42"/>
      <c r="W100" s="42"/>
      <c r="X100" s="42"/>
      <c r="Y100" s="294">
        <f t="shared" si="9"/>
        <v>0</v>
      </c>
      <c r="Z100" s="42"/>
      <c r="AA100" s="42"/>
      <c r="AB100" s="42"/>
      <c r="AC100" s="42"/>
      <c r="AD100" s="294">
        <f t="shared" si="10"/>
        <v>0</v>
      </c>
    </row>
    <row r="101" spans="1:30">
      <c r="A101" s="293" t="s">
        <v>278</v>
      </c>
      <c r="B101" s="293" t="str">
        <f t="shared" si="11"/>
        <v>DA16</v>
      </c>
      <c r="P101" s="42"/>
      <c r="Q101" s="42"/>
      <c r="R101" s="42"/>
      <c r="S101" s="42"/>
      <c r="T101" s="294">
        <f t="shared" si="8"/>
        <v>0</v>
      </c>
      <c r="U101" s="42"/>
      <c r="V101" s="42"/>
      <c r="W101" s="42"/>
      <c r="X101" s="42"/>
      <c r="Y101" s="294">
        <f t="shared" si="9"/>
        <v>0</v>
      </c>
      <c r="Z101" s="42"/>
      <c r="AA101" s="42"/>
      <c r="AB101" s="42"/>
      <c r="AC101" s="42"/>
      <c r="AD101" s="294">
        <f t="shared" si="10"/>
        <v>0</v>
      </c>
    </row>
    <row r="102" spans="1:30">
      <c r="A102" s="293" t="s">
        <v>279</v>
      </c>
      <c r="B102" s="293" t="str">
        <f t="shared" si="11"/>
        <v>DA17</v>
      </c>
      <c r="P102" s="42"/>
      <c r="Q102" s="42"/>
      <c r="R102" s="42"/>
      <c r="S102" s="42"/>
      <c r="T102" s="294">
        <f t="shared" si="8"/>
        <v>0</v>
      </c>
      <c r="U102" s="42"/>
      <c r="V102" s="42"/>
      <c r="W102" s="42"/>
      <c r="X102" s="42"/>
      <c r="Y102" s="294">
        <f t="shared" si="9"/>
        <v>0</v>
      </c>
      <c r="Z102" s="42"/>
      <c r="AA102" s="42"/>
      <c r="AB102" s="42"/>
      <c r="AC102" s="42"/>
      <c r="AD102" s="294">
        <f t="shared" si="10"/>
        <v>0</v>
      </c>
    </row>
    <row r="103" spans="1:30">
      <c r="A103" s="293" t="s">
        <v>280</v>
      </c>
      <c r="B103" s="293" t="str">
        <f t="shared" si="11"/>
        <v>DA18</v>
      </c>
      <c r="P103" s="42"/>
      <c r="Q103" s="42"/>
      <c r="R103" s="42"/>
      <c r="S103" s="42"/>
      <c r="T103" s="294">
        <f t="shared" si="8"/>
        <v>0</v>
      </c>
      <c r="U103" s="42"/>
      <c r="V103" s="42"/>
      <c r="W103" s="42"/>
      <c r="X103" s="42"/>
      <c r="Y103" s="294">
        <f t="shared" si="9"/>
        <v>0</v>
      </c>
      <c r="Z103" s="42"/>
      <c r="AA103" s="42"/>
      <c r="AB103" s="42"/>
      <c r="AC103" s="42"/>
      <c r="AD103" s="294">
        <f t="shared" si="10"/>
        <v>0</v>
      </c>
    </row>
    <row r="104" spans="1:30">
      <c r="A104" s="293" t="s">
        <v>281</v>
      </c>
      <c r="B104" s="293" t="str">
        <f t="shared" si="11"/>
        <v>DA19</v>
      </c>
      <c r="P104" s="42"/>
      <c r="Q104" s="42"/>
      <c r="R104" s="42"/>
      <c r="S104" s="42"/>
      <c r="T104" s="294">
        <f t="shared" si="8"/>
        <v>0</v>
      </c>
      <c r="U104" s="42"/>
      <c r="V104" s="42"/>
      <c r="W104" s="42"/>
      <c r="X104" s="42"/>
      <c r="Y104" s="294">
        <f t="shared" si="9"/>
        <v>0</v>
      </c>
      <c r="Z104" s="42"/>
      <c r="AA104" s="42"/>
      <c r="AB104" s="42"/>
      <c r="AC104" s="42"/>
      <c r="AD104" s="294">
        <f t="shared" si="10"/>
        <v>0</v>
      </c>
    </row>
    <row r="105" spans="1:30">
      <c r="A105" s="293" t="s">
        <v>282</v>
      </c>
      <c r="B105" s="293" t="str">
        <f t="shared" si="11"/>
        <v>DA20</v>
      </c>
      <c r="P105" s="42"/>
      <c r="Q105" s="42"/>
      <c r="R105" s="42"/>
      <c r="S105" s="42"/>
      <c r="T105" s="294">
        <f t="shared" si="8"/>
        <v>0</v>
      </c>
      <c r="U105" s="42"/>
      <c r="V105" s="42"/>
      <c r="W105" s="42"/>
      <c r="X105" s="42"/>
      <c r="Y105" s="294">
        <f t="shared" si="9"/>
        <v>0</v>
      </c>
      <c r="Z105" s="42"/>
      <c r="AA105" s="42"/>
      <c r="AB105" s="42"/>
      <c r="AC105" s="42"/>
      <c r="AD105" s="294">
        <f t="shared" si="10"/>
        <v>0</v>
      </c>
    </row>
    <row r="106" spans="1:30">
      <c r="A106" s="293" t="s">
        <v>283</v>
      </c>
      <c r="B106" s="293" t="str">
        <f t="shared" si="11"/>
        <v>DA21</v>
      </c>
      <c r="P106" s="42"/>
      <c r="Q106" s="42"/>
      <c r="R106" s="42"/>
      <c r="S106" s="42"/>
      <c r="T106" s="294">
        <f t="shared" si="8"/>
        <v>0</v>
      </c>
      <c r="U106" s="42"/>
      <c r="V106" s="42"/>
      <c r="W106" s="42"/>
      <c r="X106" s="42"/>
      <c r="Y106" s="294">
        <f t="shared" si="9"/>
        <v>0</v>
      </c>
      <c r="Z106" s="42"/>
      <c r="AA106" s="42"/>
      <c r="AB106" s="42"/>
      <c r="AC106" s="42"/>
      <c r="AD106" s="294">
        <f t="shared" si="10"/>
        <v>0</v>
      </c>
    </row>
    <row r="107" spans="1:30">
      <c r="A107" s="293" t="s">
        <v>284</v>
      </c>
      <c r="B107" s="293" t="str">
        <f t="shared" si="11"/>
        <v>DA22</v>
      </c>
      <c r="P107" s="42"/>
      <c r="Q107" s="42"/>
      <c r="R107" s="42"/>
      <c r="S107" s="42"/>
      <c r="T107" s="294">
        <f t="shared" si="8"/>
        <v>0</v>
      </c>
      <c r="U107" s="42"/>
      <c r="V107" s="42"/>
      <c r="W107" s="42"/>
      <c r="X107" s="42"/>
      <c r="Y107" s="294">
        <f t="shared" si="9"/>
        <v>0</v>
      </c>
      <c r="Z107" s="42"/>
      <c r="AA107" s="42"/>
      <c r="AB107" s="42"/>
      <c r="AC107" s="42"/>
      <c r="AD107" s="294">
        <f t="shared" si="10"/>
        <v>0</v>
      </c>
    </row>
    <row r="108" spans="1:30">
      <c r="A108" s="293" t="s">
        <v>285</v>
      </c>
      <c r="B108" s="293" t="str">
        <f t="shared" si="11"/>
        <v>DA23</v>
      </c>
      <c r="P108" s="42"/>
      <c r="Q108" s="42"/>
      <c r="R108" s="42"/>
      <c r="S108" s="42"/>
      <c r="T108" s="294">
        <f t="shared" si="8"/>
        <v>0</v>
      </c>
      <c r="U108" s="42"/>
      <c r="V108" s="42"/>
      <c r="W108" s="42"/>
      <c r="X108" s="42"/>
      <c r="Y108" s="294">
        <f t="shared" si="9"/>
        <v>0</v>
      </c>
      <c r="Z108" s="42"/>
      <c r="AA108" s="42"/>
      <c r="AB108" s="42"/>
      <c r="AC108" s="42"/>
      <c r="AD108" s="294">
        <f t="shared" si="10"/>
        <v>0</v>
      </c>
    </row>
    <row r="109" spans="1:30">
      <c r="A109" s="293" t="s">
        <v>286</v>
      </c>
      <c r="B109" s="293" t="str">
        <f t="shared" si="11"/>
        <v>DA24</v>
      </c>
      <c r="P109" s="42"/>
      <c r="Q109" s="42"/>
      <c r="R109" s="42"/>
      <c r="S109" s="42"/>
      <c r="T109" s="294">
        <f t="shared" si="8"/>
        <v>0</v>
      </c>
      <c r="U109" s="42"/>
      <c r="V109" s="42"/>
      <c r="W109" s="42"/>
      <c r="X109" s="42"/>
      <c r="Y109" s="294">
        <f t="shared" si="9"/>
        <v>0</v>
      </c>
      <c r="Z109" s="42"/>
      <c r="AA109" s="42"/>
      <c r="AB109" s="42"/>
      <c r="AC109" s="42"/>
      <c r="AD109" s="294">
        <f t="shared" si="10"/>
        <v>0</v>
      </c>
    </row>
    <row r="110" spans="1:30">
      <c r="A110" s="293" t="s">
        <v>287</v>
      </c>
      <c r="B110" s="293" t="str">
        <f t="shared" si="11"/>
        <v>DA25</v>
      </c>
      <c r="P110" s="42"/>
      <c r="Q110" s="42"/>
      <c r="R110" s="42"/>
      <c r="S110" s="42"/>
      <c r="T110" s="294">
        <f t="shared" si="8"/>
        <v>0</v>
      </c>
      <c r="U110" s="42"/>
      <c r="V110" s="42"/>
      <c r="W110" s="42"/>
      <c r="X110" s="42"/>
      <c r="Y110" s="294">
        <f t="shared" si="9"/>
        <v>0</v>
      </c>
      <c r="Z110" s="42"/>
      <c r="AA110" s="42"/>
      <c r="AB110" s="42"/>
      <c r="AC110" s="42"/>
      <c r="AD110" s="294">
        <f t="shared" si="10"/>
        <v>0</v>
      </c>
    </row>
    <row r="111" spans="1:30">
      <c r="A111" s="293" t="s">
        <v>288</v>
      </c>
      <c r="B111" s="293" t="str">
        <f t="shared" si="11"/>
        <v>DA26</v>
      </c>
      <c r="P111" s="42"/>
      <c r="Q111" s="42"/>
      <c r="R111" s="42"/>
      <c r="S111" s="42"/>
      <c r="T111" s="294">
        <f t="shared" si="8"/>
        <v>0</v>
      </c>
      <c r="U111" s="42"/>
      <c r="V111" s="42"/>
      <c r="W111" s="42"/>
      <c r="X111" s="42"/>
      <c r="Y111" s="294">
        <f t="shared" si="9"/>
        <v>0</v>
      </c>
      <c r="Z111" s="42"/>
      <c r="AA111" s="42"/>
      <c r="AB111" s="42"/>
      <c r="AC111" s="42"/>
      <c r="AD111" s="294">
        <f t="shared" si="10"/>
        <v>0</v>
      </c>
    </row>
    <row r="112" spans="1:30">
      <c r="A112" s="293" t="s">
        <v>289</v>
      </c>
      <c r="B112" s="293" t="str">
        <f t="shared" si="11"/>
        <v>DA27</v>
      </c>
      <c r="P112" s="42"/>
      <c r="Q112" s="42"/>
      <c r="R112" s="42"/>
      <c r="S112" s="42"/>
      <c r="T112" s="294">
        <f t="shared" si="8"/>
        <v>0</v>
      </c>
      <c r="U112" s="42"/>
      <c r="V112" s="42"/>
      <c r="W112" s="42"/>
      <c r="X112" s="42"/>
      <c r="Y112" s="294">
        <f t="shared" si="9"/>
        <v>0</v>
      </c>
      <c r="Z112" s="42"/>
      <c r="AA112" s="42"/>
      <c r="AB112" s="42"/>
      <c r="AC112" s="42"/>
      <c r="AD112" s="294">
        <f t="shared" si="10"/>
        <v>0</v>
      </c>
    </row>
    <row r="113" spans="1:32">
      <c r="A113" s="293" t="s">
        <v>290</v>
      </c>
      <c r="B113" s="293" t="str">
        <f t="shared" si="11"/>
        <v>DA28</v>
      </c>
      <c r="P113" s="42"/>
      <c r="Q113" s="42"/>
      <c r="R113" s="42"/>
      <c r="S113" s="42"/>
      <c r="T113" s="294">
        <f t="shared" si="8"/>
        <v>0</v>
      </c>
      <c r="U113" s="42"/>
      <c r="V113" s="42"/>
      <c r="W113" s="42"/>
      <c r="X113" s="42"/>
      <c r="Y113" s="294">
        <f t="shared" si="9"/>
        <v>0</v>
      </c>
      <c r="Z113" s="42"/>
      <c r="AA113" s="42"/>
      <c r="AB113" s="42"/>
      <c r="AC113" s="42"/>
      <c r="AD113" s="294">
        <f t="shared" si="10"/>
        <v>0</v>
      </c>
    </row>
    <row r="114" spans="1:32">
      <c r="A114" s="293" t="s">
        <v>291</v>
      </c>
      <c r="B114" s="293" t="str">
        <f t="shared" si="11"/>
        <v>DA29</v>
      </c>
      <c r="P114" s="42"/>
      <c r="Q114" s="42"/>
      <c r="R114" s="42"/>
      <c r="S114" s="42"/>
      <c r="T114" s="294">
        <f t="shared" si="8"/>
        <v>0</v>
      </c>
      <c r="U114" s="42"/>
      <c r="V114" s="42"/>
      <c r="W114" s="42"/>
      <c r="X114" s="42"/>
      <c r="Y114" s="294">
        <f t="shared" si="9"/>
        <v>0</v>
      </c>
      <c r="Z114" s="42"/>
      <c r="AA114" s="42"/>
      <c r="AB114" s="42"/>
      <c r="AC114" s="42"/>
      <c r="AD114" s="294">
        <f t="shared" si="10"/>
        <v>0</v>
      </c>
      <c r="AF114" s="36"/>
    </row>
    <row r="115" spans="1:32">
      <c r="A115" s="293" t="s">
        <v>292</v>
      </c>
      <c r="B115" s="293" t="str">
        <f t="shared" si="11"/>
        <v>DA30</v>
      </c>
      <c r="P115" s="42"/>
      <c r="Q115" s="42"/>
      <c r="R115" s="42"/>
      <c r="S115" s="42"/>
      <c r="T115" s="294">
        <f t="shared" si="8"/>
        <v>0</v>
      </c>
      <c r="U115" s="42"/>
      <c r="V115" s="42"/>
      <c r="W115" s="42"/>
      <c r="X115" s="42"/>
      <c r="Y115" s="294">
        <f t="shared" si="9"/>
        <v>0</v>
      </c>
      <c r="Z115" s="42"/>
      <c r="AA115" s="42"/>
      <c r="AB115" s="42"/>
      <c r="AC115" s="42"/>
      <c r="AD115" s="294">
        <f t="shared" si="10"/>
        <v>0</v>
      </c>
      <c r="AF115" s="36"/>
    </row>
    <row r="116" spans="1:32">
      <c r="A116" s="293" t="s">
        <v>293</v>
      </c>
      <c r="B116" s="293" t="str">
        <f t="shared" si="11"/>
        <v>DA31</v>
      </c>
      <c r="P116" s="42"/>
      <c r="Q116" s="42"/>
      <c r="R116" s="42"/>
      <c r="S116" s="42"/>
      <c r="T116" s="294">
        <f t="shared" si="8"/>
        <v>0</v>
      </c>
      <c r="U116" s="42"/>
      <c r="V116" s="42"/>
      <c r="W116" s="42"/>
      <c r="X116" s="42"/>
      <c r="Y116" s="294">
        <f t="shared" si="9"/>
        <v>0</v>
      </c>
      <c r="Z116" s="42"/>
      <c r="AA116" s="42"/>
      <c r="AB116" s="42"/>
      <c r="AC116" s="42"/>
      <c r="AD116" s="294">
        <f t="shared" si="10"/>
        <v>0</v>
      </c>
      <c r="AF116" s="36"/>
    </row>
    <row r="117" spans="1:32">
      <c r="A117" s="293" t="s">
        <v>294</v>
      </c>
      <c r="B117" s="293" t="str">
        <f t="shared" si="11"/>
        <v>DA32</v>
      </c>
      <c r="P117" s="42"/>
      <c r="Q117" s="42"/>
      <c r="R117" s="42"/>
      <c r="S117" s="42"/>
      <c r="T117" s="294">
        <f t="shared" si="8"/>
        <v>0</v>
      </c>
      <c r="U117" s="42"/>
      <c r="V117" s="42"/>
      <c r="W117" s="42"/>
      <c r="X117" s="42"/>
      <c r="Y117" s="294">
        <f t="shared" si="9"/>
        <v>0</v>
      </c>
      <c r="Z117" s="42"/>
      <c r="AA117" s="42"/>
      <c r="AB117" s="42"/>
      <c r="AC117" s="42"/>
      <c r="AD117" s="294">
        <f t="shared" si="10"/>
        <v>0</v>
      </c>
      <c r="AF117" s="36"/>
    </row>
    <row r="118" spans="1:32">
      <c r="A118" s="293" t="s">
        <v>295</v>
      </c>
      <c r="B118" s="293" t="str">
        <f t="shared" si="11"/>
        <v>DA33</v>
      </c>
      <c r="P118" s="42"/>
      <c r="Q118" s="42"/>
      <c r="R118" s="42"/>
      <c r="S118" s="42"/>
      <c r="T118" s="294">
        <f t="shared" si="8"/>
        <v>0</v>
      </c>
      <c r="U118" s="42"/>
      <c r="V118" s="42"/>
      <c r="W118" s="42"/>
      <c r="X118" s="42"/>
      <c r="Y118" s="294">
        <f t="shared" si="9"/>
        <v>0</v>
      </c>
      <c r="Z118" s="42"/>
      <c r="AA118" s="42"/>
      <c r="AB118" s="42"/>
      <c r="AC118" s="42"/>
      <c r="AD118" s="294">
        <f t="shared" si="10"/>
        <v>0</v>
      </c>
      <c r="AF118" s="36"/>
    </row>
    <row r="119" spans="1:32">
      <c r="A119" s="293" t="s">
        <v>296</v>
      </c>
      <c r="B119" s="293" t="str">
        <f t="shared" si="11"/>
        <v>DA34</v>
      </c>
      <c r="P119" s="42"/>
      <c r="Q119" s="42"/>
      <c r="R119" s="42"/>
      <c r="S119" s="42"/>
      <c r="T119" s="294">
        <f t="shared" si="8"/>
        <v>0</v>
      </c>
      <c r="U119" s="295" t="s">
        <v>68</v>
      </c>
      <c r="V119" s="42"/>
      <c r="W119" s="42"/>
      <c r="X119" s="42"/>
      <c r="Y119" s="294">
        <f t="shared" si="9"/>
        <v>0</v>
      </c>
      <c r="Z119" s="42"/>
      <c r="AA119" s="42"/>
      <c r="AB119" s="42"/>
      <c r="AC119" s="42"/>
      <c r="AD119" s="294">
        <f t="shared" si="10"/>
        <v>0</v>
      </c>
      <c r="AF119" s="36"/>
    </row>
    <row r="120" spans="1:32">
      <c r="A120" s="293" t="s">
        <v>297</v>
      </c>
      <c r="B120" s="293" t="str">
        <f t="shared" si="11"/>
        <v>DA35</v>
      </c>
      <c r="P120" s="42"/>
      <c r="Q120" s="42"/>
      <c r="R120" s="42"/>
      <c r="S120" s="42"/>
      <c r="T120" s="294">
        <f t="shared" si="8"/>
        <v>0</v>
      </c>
      <c r="U120" s="42"/>
      <c r="V120" s="42"/>
      <c r="W120" s="42"/>
      <c r="X120" s="42"/>
      <c r="Y120" s="294">
        <f t="shared" si="9"/>
        <v>0</v>
      </c>
      <c r="Z120" s="42"/>
      <c r="AA120" s="42"/>
      <c r="AB120" s="42"/>
      <c r="AC120" s="42"/>
      <c r="AD120" s="294">
        <f t="shared" si="10"/>
        <v>0</v>
      </c>
      <c r="AF120" s="29" t="s">
        <v>298</v>
      </c>
    </row>
    <row r="121" spans="1:32">
      <c r="P121" s="294">
        <f>SUM(P86:P120)</f>
        <v>0</v>
      </c>
      <c r="Q121" s="294">
        <f t="shared" ref="Q121:AB121" si="12">SUM(Q86:Q120)</f>
        <v>0</v>
      </c>
      <c r="R121" s="294">
        <f t="shared" si="12"/>
        <v>0</v>
      </c>
      <c r="S121" s="294">
        <f t="shared" si="12"/>
        <v>0</v>
      </c>
      <c r="T121" s="294">
        <f>SUM(P121:S121)</f>
        <v>0</v>
      </c>
      <c r="U121" s="294">
        <f t="shared" si="12"/>
        <v>0</v>
      </c>
      <c r="V121" s="294">
        <f t="shared" si="12"/>
        <v>0</v>
      </c>
      <c r="W121" s="294">
        <f t="shared" si="12"/>
        <v>0</v>
      </c>
      <c r="X121" s="294">
        <f t="shared" si="12"/>
        <v>0</v>
      </c>
      <c r="Y121" s="294">
        <f>SUM(U121:X121)</f>
        <v>0</v>
      </c>
      <c r="Z121" s="294">
        <f t="shared" si="12"/>
        <v>0</v>
      </c>
      <c r="AA121" s="294">
        <f t="shared" si="12"/>
        <v>0</v>
      </c>
      <c r="AB121" s="294">
        <f t="shared" si="12"/>
        <v>0</v>
      </c>
      <c r="AC121" s="294">
        <f>SUM(AC86:AC120)</f>
        <v>0</v>
      </c>
      <c r="AD121" s="294">
        <f>SUM(Z121:AC121)</f>
        <v>0</v>
      </c>
      <c r="AE121" s="296">
        <f>IF(AD121=0,0,(AD121/SUM(AD81,AD121)))</f>
        <v>0</v>
      </c>
      <c r="AF121" s="48" t="str">
        <f>IF(AE121&gt;10.5%,"Error","Ok")</f>
        <v>Ok</v>
      </c>
    </row>
    <row r="124" spans="1:32" ht="15">
      <c r="A124" s="21" t="s">
        <v>252</v>
      </c>
      <c r="C124" s="124"/>
      <c r="D124" s="124"/>
      <c r="E124" s="124"/>
      <c r="F124" s="290" t="s">
        <v>2</v>
      </c>
      <c r="G124" s="124"/>
      <c r="H124" s="124"/>
      <c r="I124" s="124"/>
      <c r="J124" s="124"/>
      <c r="K124" s="124"/>
      <c r="L124" s="124"/>
      <c r="M124" s="124"/>
      <c r="N124" s="121"/>
    </row>
    <row r="125" spans="1:32">
      <c r="A125" s="125" t="s">
        <v>8</v>
      </c>
      <c r="C125" s="124"/>
      <c r="D125" s="124"/>
      <c r="E125" s="124"/>
      <c r="F125" s="297"/>
      <c r="G125" s="36"/>
      <c r="H125" s="36"/>
      <c r="I125" s="36"/>
      <c r="J125" s="36"/>
      <c r="K125" s="36"/>
      <c r="L125" s="36"/>
      <c r="M125" s="36"/>
      <c r="N125" s="121"/>
    </row>
    <row r="126" spans="1:32">
      <c r="A126" s="125" t="s">
        <v>9</v>
      </c>
      <c r="C126" s="124"/>
      <c r="D126" s="124"/>
      <c r="E126" s="124"/>
      <c r="F126" s="297"/>
      <c r="G126" s="36"/>
      <c r="H126" s="36"/>
      <c r="I126" s="36"/>
      <c r="J126" s="36"/>
      <c r="K126" s="36"/>
      <c r="L126" s="36"/>
      <c r="M126" s="36"/>
      <c r="N126" s="121"/>
    </row>
    <row r="127" spans="1:32">
      <c r="A127" s="125" t="s">
        <v>10</v>
      </c>
      <c r="C127" s="124"/>
      <c r="D127" s="124"/>
      <c r="E127" s="124"/>
      <c r="F127" s="297"/>
      <c r="G127" s="36"/>
      <c r="H127" s="36"/>
      <c r="I127" s="36"/>
      <c r="J127" s="36"/>
      <c r="K127" s="36"/>
      <c r="L127" s="36"/>
      <c r="M127" s="36"/>
      <c r="N127" s="121"/>
    </row>
    <row r="128" spans="1:32">
      <c r="A128" s="125" t="s">
        <v>11</v>
      </c>
      <c r="C128" s="124"/>
      <c r="D128" s="124"/>
      <c r="E128" s="124"/>
      <c r="F128" s="297"/>
      <c r="G128" s="36"/>
      <c r="H128" s="36"/>
      <c r="I128" s="36"/>
      <c r="J128" s="36"/>
      <c r="K128" s="36"/>
      <c r="L128" s="36"/>
      <c r="M128" s="36"/>
      <c r="N128" s="121"/>
    </row>
    <row r="129" spans="1:14">
      <c r="A129" s="125" t="s">
        <v>12</v>
      </c>
      <c r="C129" s="124"/>
      <c r="D129" s="124"/>
      <c r="E129" s="124"/>
      <c r="F129" s="297"/>
      <c r="G129" s="36"/>
      <c r="H129" s="36"/>
      <c r="I129" s="36"/>
      <c r="J129" s="36"/>
      <c r="K129" s="36"/>
      <c r="L129" s="36"/>
      <c r="M129" s="36"/>
      <c r="N129" s="121"/>
    </row>
    <row r="130" spans="1:14">
      <c r="A130" s="125" t="s">
        <v>13</v>
      </c>
      <c r="C130" s="124"/>
      <c r="D130" s="124"/>
      <c r="E130" s="124"/>
      <c r="F130" s="297"/>
      <c r="G130" s="36"/>
      <c r="H130" s="36"/>
      <c r="I130" s="36"/>
      <c r="J130" s="36"/>
      <c r="K130" s="36"/>
      <c r="L130" s="36"/>
      <c r="M130" s="36"/>
      <c r="N130" s="121"/>
    </row>
    <row r="131" spans="1:14">
      <c r="A131" s="125" t="s">
        <v>14</v>
      </c>
      <c r="C131" s="124"/>
      <c r="D131" s="124"/>
      <c r="E131" s="124"/>
      <c r="F131" s="297"/>
      <c r="G131" s="36"/>
      <c r="H131" s="36"/>
      <c r="I131" s="36"/>
      <c r="J131" s="36"/>
      <c r="K131" s="36"/>
      <c r="L131" s="36"/>
      <c r="M131" s="36"/>
      <c r="N131" s="121"/>
    </row>
    <row r="132" spans="1:14">
      <c r="A132" s="125" t="s">
        <v>15</v>
      </c>
      <c r="C132" s="124"/>
      <c r="D132" s="124"/>
      <c r="E132" s="124"/>
      <c r="F132" s="297"/>
      <c r="G132" s="36"/>
      <c r="H132" s="36"/>
      <c r="I132" s="36"/>
      <c r="J132" s="36"/>
      <c r="K132" s="36"/>
      <c r="L132" s="36"/>
      <c r="M132" s="36"/>
      <c r="N132" s="121"/>
    </row>
    <row r="133" spans="1:14">
      <c r="A133" s="125" t="s">
        <v>16</v>
      </c>
      <c r="C133" s="124"/>
      <c r="D133" s="124"/>
      <c r="E133" s="124"/>
      <c r="F133" s="297"/>
      <c r="G133" s="36"/>
      <c r="H133" s="36"/>
      <c r="I133" s="36"/>
      <c r="J133" s="36"/>
      <c r="K133" s="36"/>
      <c r="L133" s="36"/>
      <c r="M133" s="36"/>
      <c r="N133" s="121"/>
    </row>
    <row r="134" spans="1:14">
      <c r="A134" s="127" t="s">
        <v>251</v>
      </c>
      <c r="C134" s="124"/>
      <c r="D134" s="124"/>
      <c r="E134" s="124"/>
      <c r="F134" s="298">
        <f>SUM(F125:F133)</f>
        <v>0</v>
      </c>
      <c r="G134" s="36"/>
      <c r="H134" s="36"/>
      <c r="I134" s="36"/>
      <c r="J134" s="36"/>
      <c r="K134" s="36"/>
      <c r="L134" s="36"/>
      <c r="M134" s="36"/>
      <c r="N134" s="121"/>
    </row>
    <row r="136" spans="1:14">
      <c r="F136" s="299" t="str">
        <f>IF(ABS(O81+AD81+AD121-F134)&lt;0.1,"OK","Err")</f>
        <v>OK</v>
      </c>
    </row>
  </sheetData>
  <conditionalFormatting sqref="AF121">
    <cfRule type="containsText" dxfId="4" priority="2" operator="containsText" text="Ok">
      <formula>NOT(ISERROR(SEARCH("Ok",AF121)))</formula>
    </cfRule>
    <cfRule type="containsText" dxfId="3" priority="3" operator="containsText" text="Error">
      <formula>NOT(ISERROR(SEARCH("Error",AF121)))</formula>
    </cfRule>
  </conditionalFormatting>
  <conditionalFormatting sqref="F136">
    <cfRule type="cellIs" dxfId="2" priority="1" stopIfTrue="1" operator="equal">
      <formula>"Err"</formula>
    </cfRule>
  </conditionalFormatting>
  <pageMargins left="0.31496062992125984" right="0.11811023622047245" top="0.59055118110236227" bottom="0.35433070866141736" header="0.31496062992125984" footer="0.11811023622047245"/>
  <pageSetup paperSize="8" scale="47" orientation="landscape" r:id="rId1"/>
  <headerFooter alignWithMargins="0">
    <oddHeader>&amp;R&amp;"Verdana,Bold"&amp;14&amp;A</oddHeader>
    <oddFooter>&amp;L&amp;D&amp;T&amp;C&amp;Z&amp;F&amp;R&amp;A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N37"/>
  <sheetViews>
    <sheetView zoomScale="70" zoomScaleNormal="70" zoomScaleSheetLayoutView="80" workbookViewId="0"/>
  </sheetViews>
  <sheetFormatPr defaultRowHeight="12.75"/>
  <cols>
    <col min="1" max="1" width="42.875" style="120" customWidth="1"/>
    <col min="2" max="2" width="22" style="120" customWidth="1"/>
    <col min="3" max="3" width="41.625" style="120" customWidth="1"/>
    <col min="4" max="4" width="2.125" style="120" customWidth="1"/>
    <col min="5" max="5" width="2.125" style="36" customWidth="1"/>
    <col min="6" max="7" width="7.375" style="36" customWidth="1"/>
    <col min="8" max="8" width="8.875" style="36" customWidth="1"/>
    <col min="9" max="11" width="7.375" style="36" customWidth="1"/>
    <col min="12" max="12" width="9.5" style="36" customWidth="1"/>
    <col min="13" max="32" width="7.375" style="36" customWidth="1"/>
    <col min="33" max="33" width="8.625" style="36" customWidth="1"/>
    <col min="34" max="34" width="58.75" style="36" customWidth="1"/>
    <col min="35" max="37" width="3.75" style="36" customWidth="1"/>
    <col min="38" max="38" width="116.25" style="36" customWidth="1"/>
    <col min="39" max="39" width="68.875" style="36" customWidth="1"/>
    <col min="40" max="66" width="9" style="120" hidden="1" customWidth="1"/>
    <col min="67" max="16384" width="9" style="120"/>
  </cols>
  <sheetData>
    <row r="1" spans="1:66" ht="15">
      <c r="A1" s="424" t="s">
        <v>477</v>
      </c>
      <c r="C1" s="36"/>
    </row>
    <row r="2" spans="1:66" ht="15">
      <c r="A2" s="117" t="str">
        <f>Cover!D15</f>
        <v>[DNO]</v>
      </c>
      <c r="D2" s="425"/>
      <c r="AN2" s="426" t="s">
        <v>415</v>
      </c>
      <c r="AO2" s="405"/>
      <c r="AP2" s="405"/>
      <c r="AQ2" s="405"/>
      <c r="AR2" s="405"/>
      <c r="AS2" s="405" t="s">
        <v>0</v>
      </c>
      <c r="AT2" s="405"/>
      <c r="AU2" s="405"/>
      <c r="AV2" s="405"/>
      <c r="AW2" s="405"/>
      <c r="AX2" s="405" t="s">
        <v>478</v>
      </c>
      <c r="AY2" s="405"/>
      <c r="AZ2" s="405"/>
      <c r="BA2" s="405"/>
      <c r="BB2" s="405"/>
      <c r="BC2" s="405" t="s">
        <v>479</v>
      </c>
      <c r="BD2" s="405"/>
      <c r="BE2" s="405"/>
      <c r="BF2" s="405"/>
      <c r="BG2" s="405"/>
      <c r="BI2" s="29"/>
      <c r="BJ2" s="29"/>
      <c r="BK2" s="29"/>
      <c r="BL2" s="29"/>
    </row>
    <row r="3" spans="1:66" ht="15">
      <c r="A3" s="117" t="str">
        <f>Cover!D17</f>
        <v>[Year]</v>
      </c>
      <c r="G3" s="353"/>
      <c r="H3" s="353"/>
      <c r="I3" s="353"/>
      <c r="J3" s="353"/>
      <c r="K3" s="353"/>
      <c r="L3" s="353"/>
      <c r="V3" s="566" t="s">
        <v>480</v>
      </c>
      <c r="W3" s="567"/>
      <c r="X3" s="567"/>
      <c r="Y3" s="567"/>
      <c r="Z3" s="567"/>
      <c r="AA3" s="568"/>
      <c r="AC3" s="566" t="s">
        <v>481</v>
      </c>
      <c r="AD3" s="567"/>
      <c r="AE3" s="567"/>
      <c r="AF3" s="568"/>
      <c r="AG3" s="121"/>
    </row>
    <row r="4" spans="1:66" ht="15">
      <c r="A4" s="117"/>
      <c r="C4" s="36"/>
      <c r="F4" s="542" t="s">
        <v>412</v>
      </c>
      <c r="G4" s="542"/>
      <c r="H4" s="542"/>
      <c r="I4" s="542"/>
      <c r="J4" s="542"/>
      <c r="K4" s="542"/>
      <c r="L4" s="542"/>
      <c r="N4" s="566" t="s">
        <v>413</v>
      </c>
      <c r="O4" s="567"/>
      <c r="P4" s="567"/>
      <c r="Q4" s="567"/>
      <c r="R4" s="567"/>
      <c r="S4" s="567"/>
      <c r="T4" s="568"/>
      <c r="V4" s="427" t="s">
        <v>415</v>
      </c>
      <c r="W4" s="569" t="s">
        <v>0</v>
      </c>
      <c r="X4" s="570"/>
      <c r="Y4" s="570"/>
      <c r="Z4" s="570"/>
      <c r="AA4" s="571"/>
      <c r="AC4" s="428" t="s">
        <v>482</v>
      </c>
      <c r="AD4" s="428" t="s">
        <v>483</v>
      </c>
      <c r="AE4" s="428" t="s">
        <v>484</v>
      </c>
      <c r="AF4" s="429" t="s">
        <v>0</v>
      </c>
      <c r="AG4" s="121"/>
    </row>
    <row r="5" spans="1:66">
      <c r="A5" s="430"/>
      <c r="B5" s="430"/>
      <c r="C5" s="430"/>
      <c r="D5" s="425"/>
      <c r="F5" s="2">
        <v>2010</v>
      </c>
      <c r="G5" s="2">
        <v>2011</v>
      </c>
      <c r="H5" s="2">
        <v>2012</v>
      </c>
      <c r="I5" s="2">
        <v>2013</v>
      </c>
      <c r="J5" s="2">
        <v>2014</v>
      </c>
      <c r="K5" s="2">
        <v>2015</v>
      </c>
      <c r="L5" s="163" t="s">
        <v>0</v>
      </c>
      <c r="N5" s="2">
        <v>2010</v>
      </c>
      <c r="O5" s="2">
        <v>2011</v>
      </c>
      <c r="P5" s="2">
        <v>2012</v>
      </c>
      <c r="Q5" s="2">
        <v>2013</v>
      </c>
      <c r="R5" s="2">
        <v>2014</v>
      </c>
      <c r="S5" s="2">
        <v>2015</v>
      </c>
      <c r="T5" s="163" t="s">
        <v>0</v>
      </c>
      <c r="V5" s="290">
        <v>2010</v>
      </c>
      <c r="W5" s="290">
        <v>2011</v>
      </c>
      <c r="X5" s="290">
        <v>2012</v>
      </c>
      <c r="Y5" s="290">
        <v>2013</v>
      </c>
      <c r="Z5" s="290">
        <v>2014</v>
      </c>
      <c r="AA5" s="290">
        <v>2015</v>
      </c>
      <c r="AC5" s="290" t="s">
        <v>485</v>
      </c>
      <c r="AD5" s="431" t="s">
        <v>486</v>
      </c>
      <c r="AE5" s="431" t="s">
        <v>487</v>
      </c>
      <c r="AF5" s="290" t="s">
        <v>488</v>
      </c>
      <c r="AG5" s="121"/>
    </row>
    <row r="6" spans="1:66">
      <c r="A6" s="118" t="s">
        <v>489</v>
      </c>
      <c r="B6" s="379"/>
      <c r="C6" s="118" t="s">
        <v>490</v>
      </c>
      <c r="D6" s="36"/>
      <c r="F6" s="2" t="s">
        <v>415</v>
      </c>
      <c r="G6" s="421"/>
      <c r="H6" s="7"/>
      <c r="I6" s="7" t="s">
        <v>0</v>
      </c>
      <c r="J6" s="7"/>
      <c r="K6" s="6"/>
      <c r="L6" s="46" t="s">
        <v>141</v>
      </c>
      <c r="N6" s="2" t="s">
        <v>415</v>
      </c>
      <c r="O6" s="421"/>
      <c r="P6" s="7"/>
      <c r="Q6" s="7" t="s">
        <v>0</v>
      </c>
      <c r="R6" s="7"/>
      <c r="S6" s="6"/>
      <c r="T6" s="46" t="s">
        <v>3</v>
      </c>
      <c r="V6" s="290" t="s">
        <v>491</v>
      </c>
      <c r="W6" s="290" t="s">
        <v>491</v>
      </c>
      <c r="X6" s="290" t="s">
        <v>491</v>
      </c>
      <c r="Y6" s="290" t="s">
        <v>491</v>
      </c>
      <c r="Z6" s="290" t="s">
        <v>491</v>
      </c>
      <c r="AA6" s="290" t="s">
        <v>491</v>
      </c>
      <c r="AC6" s="290" t="s">
        <v>491</v>
      </c>
      <c r="AD6" s="290" t="s">
        <v>491</v>
      </c>
      <c r="AE6" s="290" t="s">
        <v>491</v>
      </c>
      <c r="AF6" s="290" t="s">
        <v>491</v>
      </c>
      <c r="AG6" s="121"/>
    </row>
    <row r="7" spans="1:66">
      <c r="A7" s="51"/>
      <c r="B7" s="425"/>
      <c r="C7" s="51"/>
      <c r="D7" s="36"/>
      <c r="F7" s="432"/>
      <c r="G7" s="433"/>
      <c r="H7" s="433"/>
      <c r="I7" s="433"/>
      <c r="J7" s="433"/>
      <c r="K7" s="433"/>
      <c r="L7" s="434"/>
      <c r="N7" s="434"/>
      <c r="O7" s="434"/>
      <c r="P7" s="434"/>
      <c r="Q7" s="434"/>
      <c r="R7" s="434"/>
      <c r="S7" s="434"/>
      <c r="T7" s="434"/>
      <c r="V7" s="434"/>
      <c r="W7" s="434"/>
      <c r="X7" s="434"/>
      <c r="Y7" s="434"/>
      <c r="Z7" s="434"/>
      <c r="AA7" s="434"/>
      <c r="AC7" s="434"/>
      <c r="AD7" s="434"/>
      <c r="AE7" s="434"/>
      <c r="AF7" s="434"/>
      <c r="AG7" s="121"/>
    </row>
    <row r="8" spans="1:66" s="36" customFormat="1">
      <c r="A8" s="119" t="s">
        <v>610</v>
      </c>
      <c r="B8" s="120"/>
      <c r="C8" s="120"/>
      <c r="D8" s="120"/>
      <c r="I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</row>
    <row r="9" spans="1:66">
      <c r="A9" s="435" t="s">
        <v>492</v>
      </c>
      <c r="B9" s="435"/>
      <c r="C9" s="125" t="s">
        <v>611</v>
      </c>
      <c r="F9" s="436"/>
      <c r="G9" s="436"/>
      <c r="H9" s="436"/>
      <c r="I9" s="436"/>
      <c r="J9" s="436"/>
      <c r="K9" s="436"/>
      <c r="L9" s="437">
        <f>SUM(G9:K9)</f>
        <v>0</v>
      </c>
      <c r="N9" s="438"/>
      <c r="O9" s="438"/>
      <c r="P9" s="438"/>
      <c r="Q9" s="438"/>
      <c r="R9" s="438"/>
      <c r="S9" s="438"/>
      <c r="T9" s="439">
        <f>SUM(O9:S9)</f>
        <v>0</v>
      </c>
      <c r="V9" s="440">
        <f t="shared" ref="V9:AA12" si="0">IF(SUM(N9,F9)=0,0,(IF(OR(F9=0,N9=0),"Err",N9*1000/F9)))</f>
        <v>0</v>
      </c>
      <c r="W9" s="440">
        <f t="shared" si="0"/>
        <v>0</v>
      </c>
      <c r="X9" s="440">
        <f t="shared" si="0"/>
        <v>0</v>
      </c>
      <c r="Y9" s="440">
        <f t="shared" si="0"/>
        <v>0</v>
      </c>
      <c r="Z9" s="440">
        <f t="shared" si="0"/>
        <v>0</v>
      </c>
      <c r="AA9" s="440">
        <f t="shared" si="0"/>
        <v>0</v>
      </c>
      <c r="AC9" s="440" t="str">
        <f>IF(SUM($O9:P9)=0,"",(SUM($O9:P9)*1000)/SUM($G9:H9))</f>
        <v/>
      </c>
      <c r="AD9" s="440" t="str">
        <f>IF(SUM($O9:Q9)=0,"",(SUM($O9:Q9)*1000)/SUM($G9:I9))</f>
        <v/>
      </c>
      <c r="AE9" s="440" t="str">
        <f>IF(SUM($O9:R9)=0,"",(SUM($O9:R9)*1000)/SUM($G9:J9))</f>
        <v/>
      </c>
      <c r="AF9" s="440">
        <f>IF(SUM(T9,L9)=0,0,(IF(OR(L9=0,T9=0),"Err",T9*1000/L9)))</f>
        <v>0</v>
      </c>
    </row>
    <row r="10" spans="1:66">
      <c r="A10" s="435" t="s">
        <v>493</v>
      </c>
      <c r="B10" s="435"/>
      <c r="C10" s="125" t="s">
        <v>611</v>
      </c>
      <c r="F10" s="436"/>
      <c r="G10" s="436"/>
      <c r="H10" s="436"/>
      <c r="I10" s="436"/>
      <c r="J10" s="436"/>
      <c r="K10" s="436"/>
      <c r="L10" s="437">
        <f>SUM(G10:K10)</f>
        <v>0</v>
      </c>
      <c r="N10" s="438"/>
      <c r="O10" s="438"/>
      <c r="P10" s="438"/>
      <c r="Q10" s="438"/>
      <c r="R10" s="438"/>
      <c r="S10" s="438"/>
      <c r="T10" s="439">
        <f t="shared" ref="T10:T13" si="1">SUM(O10:S10)</f>
        <v>0</v>
      </c>
      <c r="V10" s="440">
        <f t="shared" si="0"/>
        <v>0</v>
      </c>
      <c r="W10" s="440">
        <f t="shared" si="0"/>
        <v>0</v>
      </c>
      <c r="X10" s="440">
        <f t="shared" si="0"/>
        <v>0</v>
      </c>
      <c r="Y10" s="440">
        <f t="shared" si="0"/>
        <v>0</v>
      </c>
      <c r="Z10" s="440">
        <f t="shared" si="0"/>
        <v>0</v>
      </c>
      <c r="AA10" s="440">
        <f t="shared" si="0"/>
        <v>0</v>
      </c>
      <c r="AC10" s="440" t="str">
        <f>IF(SUM($O10:P10)=0,"",(SUM($O10:P10)*1000)/SUM($G10:H10))</f>
        <v/>
      </c>
      <c r="AD10" s="440" t="str">
        <f>IF(SUM($O10:Q10)=0,"",(SUM($O10:Q10)*1000)/SUM($G10:I10))</f>
        <v/>
      </c>
      <c r="AE10" s="440" t="str">
        <f>IF(SUM($O10:R10)=0,"",(SUM($O10:R10)*1000)/SUM($G10:J10))</f>
        <v/>
      </c>
      <c r="AF10" s="440">
        <f>IF(SUM(T10,L10)=0,0,(IF(OR(L10=0,T10=0),"Err",T10*1000/L10)))</f>
        <v>0</v>
      </c>
    </row>
    <row r="11" spans="1:66">
      <c r="A11" s="435" t="s">
        <v>494</v>
      </c>
      <c r="B11" s="435"/>
      <c r="C11" s="125" t="s">
        <v>611</v>
      </c>
      <c r="F11" s="436"/>
      <c r="G11" s="436"/>
      <c r="H11" s="436"/>
      <c r="I11" s="436"/>
      <c r="J11" s="436"/>
      <c r="K11" s="436"/>
      <c r="L11" s="437">
        <f>SUM(G11:K11)</f>
        <v>0</v>
      </c>
      <c r="N11" s="438"/>
      <c r="O11" s="438"/>
      <c r="P11" s="438"/>
      <c r="Q11" s="438"/>
      <c r="R11" s="438"/>
      <c r="S11" s="438"/>
      <c r="T11" s="439">
        <f t="shared" si="1"/>
        <v>0</v>
      </c>
      <c r="V11" s="440">
        <f t="shared" si="0"/>
        <v>0</v>
      </c>
      <c r="W11" s="440">
        <f t="shared" si="0"/>
        <v>0</v>
      </c>
      <c r="X11" s="440">
        <f t="shared" si="0"/>
        <v>0</v>
      </c>
      <c r="Y11" s="440">
        <f t="shared" si="0"/>
        <v>0</v>
      </c>
      <c r="Z11" s="440">
        <f t="shared" si="0"/>
        <v>0</v>
      </c>
      <c r="AA11" s="440">
        <f t="shared" si="0"/>
        <v>0</v>
      </c>
      <c r="AC11" s="440" t="str">
        <f>IF(SUM($O11:P11)=0,"",(SUM($O11:P11)*1000)/SUM($G11:H11))</f>
        <v/>
      </c>
      <c r="AD11" s="440" t="str">
        <f>IF(SUM($O11:Q11)=0,"",(SUM($O11:Q11)*1000)/SUM($G11:I11))</f>
        <v/>
      </c>
      <c r="AE11" s="440" t="str">
        <f>IF(SUM($O11:R11)=0,"",(SUM($O11:R11)*1000)/SUM($G11:J11))</f>
        <v/>
      </c>
      <c r="AF11" s="440">
        <f>IF(SUM(T11,L11)=0,0,(IF(OR(L11=0,T11=0),"Err",T11*1000/L11)))</f>
        <v>0</v>
      </c>
    </row>
    <row r="12" spans="1:66">
      <c r="A12" s="435" t="s">
        <v>495</v>
      </c>
      <c r="B12" s="435"/>
      <c r="C12" s="125" t="s">
        <v>611</v>
      </c>
      <c r="F12" s="436"/>
      <c r="G12" s="436"/>
      <c r="H12" s="436"/>
      <c r="I12" s="436"/>
      <c r="J12" s="436"/>
      <c r="K12" s="436"/>
      <c r="L12" s="437">
        <f>SUM(G12:K12)</f>
        <v>0</v>
      </c>
      <c r="N12" s="438"/>
      <c r="O12" s="438"/>
      <c r="P12" s="438"/>
      <c r="Q12" s="438"/>
      <c r="R12" s="438"/>
      <c r="S12" s="438"/>
      <c r="T12" s="439">
        <f t="shared" si="1"/>
        <v>0</v>
      </c>
      <c r="V12" s="440">
        <f t="shared" si="0"/>
        <v>0</v>
      </c>
      <c r="W12" s="440">
        <f t="shared" si="0"/>
        <v>0</v>
      </c>
      <c r="X12" s="440">
        <f t="shared" si="0"/>
        <v>0</v>
      </c>
      <c r="Y12" s="440">
        <f t="shared" si="0"/>
        <v>0</v>
      </c>
      <c r="Z12" s="440">
        <f t="shared" si="0"/>
        <v>0</v>
      </c>
      <c r="AA12" s="440">
        <f t="shared" si="0"/>
        <v>0</v>
      </c>
      <c r="AC12" s="440" t="str">
        <f>IF(SUM($O12:P12)=0,"",(SUM($O12:P12)*1000)/SUM($G12:H12))</f>
        <v/>
      </c>
      <c r="AD12" s="440" t="str">
        <f>IF(SUM($O12:Q12)=0,"",(SUM($O12:Q12)*1000)/SUM($G12:I12))</f>
        <v/>
      </c>
      <c r="AE12" s="440" t="str">
        <f>IF(SUM($O12:R12)=0,"",(SUM($O12:R12)*1000)/SUM($G12:J12))</f>
        <v/>
      </c>
      <c r="AF12" s="440">
        <f>IF(SUM(T12,L12)=0,0,(IF(OR(L12=0,T12=0),"Err",T12*1000/L12)))</f>
        <v>0</v>
      </c>
    </row>
    <row r="13" spans="1:66" s="36" customFormat="1">
      <c r="A13" s="120"/>
      <c r="B13" s="120"/>
      <c r="C13" s="120"/>
      <c r="D13" s="120"/>
      <c r="N13" s="439">
        <f>SUM(N9:N12)</f>
        <v>0</v>
      </c>
      <c r="O13" s="439">
        <f t="shared" ref="O13:S13" si="2">SUM(O9:O12)</f>
        <v>0</v>
      </c>
      <c r="P13" s="439">
        <f t="shared" si="2"/>
        <v>0</v>
      </c>
      <c r="Q13" s="439">
        <f t="shared" si="2"/>
        <v>0</v>
      </c>
      <c r="R13" s="439">
        <f t="shared" si="2"/>
        <v>0</v>
      </c>
      <c r="S13" s="439">
        <f t="shared" si="2"/>
        <v>0</v>
      </c>
      <c r="T13" s="439">
        <f t="shared" si="1"/>
        <v>0</v>
      </c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</row>
    <row r="14" spans="1:66" s="36" customFormat="1">
      <c r="A14" s="119" t="s">
        <v>496</v>
      </c>
      <c r="B14" s="120"/>
      <c r="C14" s="120"/>
      <c r="D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</row>
    <row r="15" spans="1:66" s="36" customFormat="1">
      <c r="A15" s="126" t="s">
        <v>497</v>
      </c>
      <c r="B15" s="435" t="s">
        <v>492</v>
      </c>
      <c r="C15" s="125" t="s">
        <v>498</v>
      </c>
      <c r="D15" s="120"/>
      <c r="F15" s="436"/>
      <c r="G15" s="436"/>
      <c r="H15" s="436"/>
      <c r="I15" s="436"/>
      <c r="J15" s="436"/>
      <c r="K15" s="436"/>
      <c r="L15" s="437">
        <f t="shared" ref="L15:L20" si="3">SUM(G15:K15)</f>
        <v>0</v>
      </c>
      <c r="N15" s="438"/>
      <c r="O15" s="438"/>
      <c r="P15" s="438"/>
      <c r="Q15" s="438"/>
      <c r="R15" s="438"/>
      <c r="S15" s="438"/>
      <c r="T15" s="439">
        <f>SUM(O15:S15)</f>
        <v>0</v>
      </c>
      <c r="V15" s="440">
        <f t="shared" ref="V15:AA20" si="4">IF(SUM(N15,F15)=0,0,(IF(OR(F15=0,N15=0),"Err",N15*1000/F15)))</f>
        <v>0</v>
      </c>
      <c r="W15" s="440">
        <f t="shared" si="4"/>
        <v>0</v>
      </c>
      <c r="X15" s="440">
        <f t="shared" si="4"/>
        <v>0</v>
      </c>
      <c r="Y15" s="440">
        <f t="shared" si="4"/>
        <v>0</v>
      </c>
      <c r="Z15" s="440">
        <f t="shared" si="4"/>
        <v>0</v>
      </c>
      <c r="AA15" s="440">
        <f t="shared" si="4"/>
        <v>0</v>
      </c>
      <c r="AC15" s="440" t="str">
        <f>IF(SUM($O15:P15)=0,"",(SUM($O15:P15)*1000)/SUM($G15:H15))</f>
        <v/>
      </c>
      <c r="AD15" s="440" t="str">
        <f>IF(SUM($O15:Q15)=0,"",(SUM($O15:Q15)*1000)/SUM($G15:I15))</f>
        <v/>
      </c>
      <c r="AE15" s="440" t="str">
        <f>IF(SUM($O15:R15)=0,"",(SUM($O15:R15)*1000)/SUM($G15:J15))</f>
        <v/>
      </c>
      <c r="AF15" s="440">
        <f t="shared" ref="AF15:AF20" si="5">IF(SUM(T15,L15)=0,0,(IF(OR(L15=0,T15=0),"Err",T15*1000/L15)))</f>
        <v>0</v>
      </c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</row>
    <row r="16" spans="1:66" s="36" customFormat="1">
      <c r="A16" s="126" t="s">
        <v>497</v>
      </c>
      <c r="B16" s="435" t="s">
        <v>499</v>
      </c>
      <c r="C16" s="125" t="s">
        <v>498</v>
      </c>
      <c r="D16" s="120"/>
      <c r="F16" s="436"/>
      <c r="G16" s="436"/>
      <c r="H16" s="436"/>
      <c r="I16" s="436"/>
      <c r="J16" s="436"/>
      <c r="K16" s="436"/>
      <c r="L16" s="437">
        <f t="shared" si="3"/>
        <v>0</v>
      </c>
      <c r="N16" s="438"/>
      <c r="O16" s="438"/>
      <c r="P16" s="438"/>
      <c r="Q16" s="438"/>
      <c r="R16" s="438"/>
      <c r="S16" s="438"/>
      <c r="T16" s="439">
        <f t="shared" ref="T16:T26" si="6">SUM(O16:S16)</f>
        <v>0</v>
      </c>
      <c r="V16" s="440">
        <f t="shared" si="4"/>
        <v>0</v>
      </c>
      <c r="W16" s="440">
        <f t="shared" si="4"/>
        <v>0</v>
      </c>
      <c r="X16" s="440">
        <f t="shared" si="4"/>
        <v>0</v>
      </c>
      <c r="Y16" s="440">
        <f t="shared" si="4"/>
        <v>0</v>
      </c>
      <c r="Z16" s="440">
        <f t="shared" si="4"/>
        <v>0</v>
      </c>
      <c r="AA16" s="440">
        <f t="shared" si="4"/>
        <v>0</v>
      </c>
      <c r="AC16" s="440" t="str">
        <f>IF(SUM($O16:P16)=0,"",(SUM($O16:P16)*1000)/SUM($G16:H16))</f>
        <v/>
      </c>
      <c r="AD16" s="440" t="str">
        <f>IF(SUM($O16:Q16)=0,"",(SUM($O16:Q16)*1000)/SUM($G16:I16))</f>
        <v/>
      </c>
      <c r="AE16" s="440" t="str">
        <f>IF(SUM($O16:R16)=0,"",(SUM($O16:R16)*1000)/SUM($G16:J16))</f>
        <v/>
      </c>
      <c r="AF16" s="440">
        <f t="shared" si="5"/>
        <v>0</v>
      </c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</row>
    <row r="17" spans="1:66" s="36" customFormat="1">
      <c r="A17" s="126" t="s">
        <v>497</v>
      </c>
      <c r="B17" s="435" t="s">
        <v>500</v>
      </c>
      <c r="C17" s="125" t="s">
        <v>498</v>
      </c>
      <c r="D17" s="120"/>
      <c r="F17" s="436"/>
      <c r="G17" s="436"/>
      <c r="H17" s="436"/>
      <c r="I17" s="436"/>
      <c r="J17" s="436"/>
      <c r="K17" s="436"/>
      <c r="L17" s="437">
        <f t="shared" si="3"/>
        <v>0</v>
      </c>
      <c r="N17" s="438"/>
      <c r="O17" s="438"/>
      <c r="P17" s="438"/>
      <c r="Q17" s="438"/>
      <c r="R17" s="438"/>
      <c r="S17" s="438"/>
      <c r="T17" s="439">
        <f t="shared" si="6"/>
        <v>0</v>
      </c>
      <c r="V17" s="440">
        <f t="shared" si="4"/>
        <v>0</v>
      </c>
      <c r="W17" s="440">
        <f t="shared" si="4"/>
        <v>0</v>
      </c>
      <c r="X17" s="440">
        <f t="shared" si="4"/>
        <v>0</v>
      </c>
      <c r="Y17" s="440">
        <f t="shared" si="4"/>
        <v>0</v>
      </c>
      <c r="Z17" s="440">
        <f t="shared" si="4"/>
        <v>0</v>
      </c>
      <c r="AA17" s="440">
        <f t="shared" si="4"/>
        <v>0</v>
      </c>
      <c r="AC17" s="440" t="str">
        <f>IF(SUM($O17:P17)=0,"",(SUM($O17:P17)*1000)/SUM($G17:H17))</f>
        <v/>
      </c>
      <c r="AD17" s="440" t="str">
        <f>IF(SUM($O17:Q17)=0,"",(SUM($O17:Q17)*1000)/SUM($G17:I17))</f>
        <v/>
      </c>
      <c r="AE17" s="440" t="str">
        <f>IF(SUM($O17:R17)=0,"",(SUM($O17:R17)*1000)/SUM($G17:J17))</f>
        <v/>
      </c>
      <c r="AF17" s="440">
        <f t="shared" si="5"/>
        <v>0</v>
      </c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</row>
    <row r="18" spans="1:66" s="36" customFormat="1">
      <c r="A18" s="126" t="s">
        <v>501</v>
      </c>
      <c r="B18" s="435" t="s">
        <v>492</v>
      </c>
      <c r="C18" s="219" t="s">
        <v>502</v>
      </c>
      <c r="D18" s="120"/>
      <c r="F18" s="436"/>
      <c r="G18" s="436"/>
      <c r="H18" s="436"/>
      <c r="I18" s="436"/>
      <c r="J18" s="436"/>
      <c r="K18" s="436"/>
      <c r="L18" s="437">
        <f t="shared" si="3"/>
        <v>0</v>
      </c>
      <c r="N18" s="438"/>
      <c r="O18" s="438"/>
      <c r="P18" s="438"/>
      <c r="Q18" s="438"/>
      <c r="R18" s="438"/>
      <c r="S18" s="438"/>
      <c r="T18" s="439">
        <f t="shared" si="6"/>
        <v>0</v>
      </c>
      <c r="V18" s="440">
        <f t="shared" si="4"/>
        <v>0</v>
      </c>
      <c r="W18" s="440">
        <f t="shared" si="4"/>
        <v>0</v>
      </c>
      <c r="X18" s="440">
        <f t="shared" si="4"/>
        <v>0</v>
      </c>
      <c r="Y18" s="440">
        <f t="shared" si="4"/>
        <v>0</v>
      </c>
      <c r="Z18" s="440">
        <f t="shared" si="4"/>
        <v>0</v>
      </c>
      <c r="AA18" s="440">
        <f t="shared" si="4"/>
        <v>0</v>
      </c>
      <c r="AC18" s="440" t="str">
        <f>IF(SUM($O18:P18)=0,"",(SUM($O18:P18)*1000)/SUM($G18:H18))</f>
        <v/>
      </c>
      <c r="AD18" s="440" t="str">
        <f>IF(SUM($O18:Q18)=0,"",(SUM($O18:Q18)*1000)/SUM($G18:I18))</f>
        <v/>
      </c>
      <c r="AE18" s="440" t="str">
        <f>IF(SUM($O18:R18)=0,"",(SUM($O18:R18)*1000)/SUM($G18:J18))</f>
        <v/>
      </c>
      <c r="AF18" s="440">
        <f t="shared" si="5"/>
        <v>0</v>
      </c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</row>
    <row r="19" spans="1:66" s="36" customFormat="1">
      <c r="A19" s="126" t="s">
        <v>501</v>
      </c>
      <c r="B19" s="435" t="s">
        <v>499</v>
      </c>
      <c r="C19" s="219" t="s">
        <v>502</v>
      </c>
      <c r="D19" s="120"/>
      <c r="F19" s="436"/>
      <c r="G19" s="436"/>
      <c r="H19" s="436"/>
      <c r="I19" s="436"/>
      <c r="J19" s="436"/>
      <c r="K19" s="436"/>
      <c r="L19" s="437">
        <f t="shared" si="3"/>
        <v>0</v>
      </c>
      <c r="N19" s="438"/>
      <c r="O19" s="438"/>
      <c r="P19" s="438"/>
      <c r="Q19" s="438"/>
      <c r="R19" s="438"/>
      <c r="S19" s="438"/>
      <c r="T19" s="439">
        <f t="shared" si="6"/>
        <v>0</v>
      </c>
      <c r="V19" s="440">
        <f t="shared" si="4"/>
        <v>0</v>
      </c>
      <c r="W19" s="440">
        <f t="shared" si="4"/>
        <v>0</v>
      </c>
      <c r="X19" s="440">
        <f t="shared" si="4"/>
        <v>0</v>
      </c>
      <c r="Y19" s="440">
        <f t="shared" si="4"/>
        <v>0</v>
      </c>
      <c r="Z19" s="440">
        <f t="shared" si="4"/>
        <v>0</v>
      </c>
      <c r="AA19" s="440">
        <f t="shared" si="4"/>
        <v>0</v>
      </c>
      <c r="AC19" s="440" t="str">
        <f>IF(SUM($O19:P19)=0,"",(SUM($O19:P19)*1000)/SUM($G19:H19))</f>
        <v/>
      </c>
      <c r="AD19" s="440" t="str">
        <f>IF(SUM($O19:Q19)=0,"",(SUM($O19:Q19)*1000)/SUM($G19:I19))</f>
        <v/>
      </c>
      <c r="AE19" s="440" t="str">
        <f>IF(SUM($O19:R19)=0,"",(SUM($O19:R19)*1000)/SUM($G19:J19))</f>
        <v/>
      </c>
      <c r="AF19" s="440">
        <f t="shared" si="5"/>
        <v>0</v>
      </c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</row>
    <row r="20" spans="1:66" s="36" customFormat="1">
      <c r="A20" s="126" t="s">
        <v>501</v>
      </c>
      <c r="B20" s="435" t="s">
        <v>500</v>
      </c>
      <c r="C20" s="219" t="s">
        <v>502</v>
      </c>
      <c r="D20" s="120"/>
      <c r="F20" s="436"/>
      <c r="G20" s="436"/>
      <c r="H20" s="436"/>
      <c r="I20" s="436"/>
      <c r="J20" s="436"/>
      <c r="K20" s="436"/>
      <c r="L20" s="437">
        <f t="shared" si="3"/>
        <v>0</v>
      </c>
      <c r="N20" s="438"/>
      <c r="O20" s="438"/>
      <c r="P20" s="438"/>
      <c r="Q20" s="438"/>
      <c r="R20" s="438"/>
      <c r="S20" s="438"/>
      <c r="T20" s="439">
        <f t="shared" si="6"/>
        <v>0</v>
      </c>
      <c r="V20" s="440">
        <f t="shared" si="4"/>
        <v>0</v>
      </c>
      <c r="W20" s="440">
        <f t="shared" si="4"/>
        <v>0</v>
      </c>
      <c r="X20" s="440">
        <f t="shared" si="4"/>
        <v>0</v>
      </c>
      <c r="Y20" s="440">
        <f t="shared" si="4"/>
        <v>0</v>
      </c>
      <c r="Z20" s="440">
        <f t="shared" si="4"/>
        <v>0</v>
      </c>
      <c r="AA20" s="440">
        <f t="shared" si="4"/>
        <v>0</v>
      </c>
      <c r="AC20" s="440" t="str">
        <f>IF(SUM($O20:P20)=0,"",(SUM($O20:P20)*1000)/SUM($G20:H20))</f>
        <v/>
      </c>
      <c r="AD20" s="440" t="str">
        <f>IF(SUM($O20:Q20)=0,"",(SUM($O20:Q20)*1000)/SUM($G20:I20))</f>
        <v/>
      </c>
      <c r="AE20" s="440" t="str">
        <f>IF(SUM($O20:R20)=0,"",(SUM($O20:R20)*1000)/SUM($G20:J20))</f>
        <v/>
      </c>
      <c r="AF20" s="440">
        <f t="shared" si="5"/>
        <v>0</v>
      </c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</row>
    <row r="21" spans="1:66" s="36" customFormat="1">
      <c r="A21" s="126" t="s">
        <v>503</v>
      </c>
      <c r="B21" s="435"/>
      <c r="C21" s="120"/>
      <c r="D21" s="120"/>
      <c r="F21" s="503"/>
      <c r="G21" s="504"/>
      <c r="H21" s="504"/>
      <c r="I21" s="504"/>
      <c r="J21" s="504"/>
      <c r="K21" s="504"/>
      <c r="L21" s="505"/>
      <c r="N21" s="438"/>
      <c r="O21" s="438"/>
      <c r="P21" s="438"/>
      <c r="Q21" s="438"/>
      <c r="R21" s="438"/>
      <c r="S21" s="438"/>
      <c r="T21" s="439">
        <f t="shared" si="6"/>
        <v>0</v>
      </c>
      <c r="V21" s="503"/>
      <c r="W21" s="504"/>
      <c r="X21" s="504"/>
      <c r="Y21" s="504"/>
      <c r="Z21" s="504"/>
      <c r="AA21" s="505"/>
      <c r="AC21" s="503"/>
      <c r="AD21" s="504"/>
      <c r="AE21" s="504"/>
      <c r="AF21" s="505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</row>
    <row r="22" spans="1:66" s="36" customFormat="1">
      <c r="A22" s="126" t="s">
        <v>504</v>
      </c>
      <c r="B22" s="435"/>
      <c r="C22" s="120"/>
      <c r="D22" s="120"/>
      <c r="F22" s="506"/>
      <c r="G22" s="441"/>
      <c r="H22" s="441"/>
      <c r="I22" s="441"/>
      <c r="J22" s="441"/>
      <c r="K22" s="441"/>
      <c r="L22" s="507"/>
      <c r="N22" s="438"/>
      <c r="O22" s="438"/>
      <c r="P22" s="438"/>
      <c r="Q22" s="438"/>
      <c r="R22" s="438"/>
      <c r="S22" s="438"/>
      <c r="T22" s="439">
        <f t="shared" si="6"/>
        <v>0</v>
      </c>
      <c r="V22" s="506"/>
      <c r="W22" s="441"/>
      <c r="X22" s="441"/>
      <c r="Y22" s="441"/>
      <c r="Z22" s="441"/>
      <c r="AA22" s="507"/>
      <c r="AC22" s="506"/>
      <c r="AD22" s="441"/>
      <c r="AE22" s="441"/>
      <c r="AF22" s="507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</row>
    <row r="23" spans="1:66" s="36" customFormat="1">
      <c r="A23" s="126" t="s">
        <v>608</v>
      </c>
      <c r="B23" s="29"/>
      <c r="C23" s="120"/>
      <c r="D23" s="120"/>
      <c r="F23" s="506"/>
      <c r="G23" s="441"/>
      <c r="H23" s="441"/>
      <c r="I23" s="441"/>
      <c r="J23" s="441"/>
      <c r="K23" s="441"/>
      <c r="L23" s="507"/>
      <c r="N23" s="438"/>
      <c r="O23" s="438"/>
      <c r="P23" s="438"/>
      <c r="Q23" s="438"/>
      <c r="R23" s="438"/>
      <c r="S23" s="438"/>
      <c r="T23" s="439">
        <f t="shared" si="6"/>
        <v>0</v>
      </c>
      <c r="V23" s="506"/>
      <c r="W23" s="441"/>
      <c r="X23" s="441"/>
      <c r="Y23" s="441"/>
      <c r="Z23" s="441"/>
      <c r="AA23" s="507"/>
      <c r="AC23" s="506"/>
      <c r="AD23" s="441"/>
      <c r="AE23" s="441"/>
      <c r="AF23" s="507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</row>
    <row r="24" spans="1:66" s="36" customFormat="1">
      <c r="A24" s="126" t="s">
        <v>609</v>
      </c>
      <c r="B24" s="29"/>
      <c r="C24" s="120"/>
      <c r="D24" s="120"/>
      <c r="F24" s="506"/>
      <c r="G24" s="441"/>
      <c r="H24" s="441"/>
      <c r="I24" s="441"/>
      <c r="J24" s="441"/>
      <c r="K24" s="441"/>
      <c r="L24" s="507"/>
      <c r="N24" s="438"/>
      <c r="O24" s="438"/>
      <c r="P24" s="438"/>
      <c r="Q24" s="438"/>
      <c r="R24" s="438"/>
      <c r="S24" s="438"/>
      <c r="T24" s="439">
        <f t="shared" si="6"/>
        <v>0</v>
      </c>
      <c r="V24" s="506"/>
      <c r="W24" s="441"/>
      <c r="X24" s="441"/>
      <c r="Y24" s="441"/>
      <c r="Z24" s="441"/>
      <c r="AA24" s="507"/>
      <c r="AC24" s="506"/>
      <c r="AD24" s="441"/>
      <c r="AE24" s="441"/>
      <c r="AF24" s="507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</row>
    <row r="25" spans="1:66" s="36" customFormat="1">
      <c r="A25" s="48" t="s">
        <v>505</v>
      </c>
      <c r="B25" s="29"/>
      <c r="C25" s="120"/>
      <c r="D25" s="120"/>
      <c r="F25" s="508"/>
      <c r="G25" s="509"/>
      <c r="H25" s="509"/>
      <c r="I25" s="509"/>
      <c r="J25" s="509"/>
      <c r="K25" s="509"/>
      <c r="L25" s="510"/>
      <c r="N25" s="438"/>
      <c r="O25" s="438"/>
      <c r="P25" s="438"/>
      <c r="Q25" s="438"/>
      <c r="R25" s="438"/>
      <c r="S25" s="438"/>
      <c r="T25" s="439">
        <f t="shared" si="6"/>
        <v>0</v>
      </c>
      <c r="V25" s="508"/>
      <c r="W25" s="509"/>
      <c r="X25" s="509"/>
      <c r="Y25" s="509"/>
      <c r="Z25" s="509"/>
      <c r="AA25" s="510"/>
      <c r="AC25" s="508"/>
      <c r="AD25" s="509"/>
      <c r="AE25" s="509"/>
      <c r="AF25" s="51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</row>
    <row r="26" spans="1:66" s="36" customFormat="1">
      <c r="A26" s="120"/>
      <c r="B26" s="120"/>
      <c r="C26" s="120"/>
      <c r="D26" s="120"/>
      <c r="N26" s="439">
        <f t="shared" ref="N26:S26" si="7">SUM(N15:N25)</f>
        <v>0</v>
      </c>
      <c r="O26" s="439">
        <f t="shared" si="7"/>
        <v>0</v>
      </c>
      <c r="P26" s="439">
        <f t="shared" si="7"/>
        <v>0</v>
      </c>
      <c r="Q26" s="439">
        <f t="shared" si="7"/>
        <v>0</v>
      </c>
      <c r="R26" s="439">
        <f t="shared" si="7"/>
        <v>0</v>
      </c>
      <c r="S26" s="439">
        <f t="shared" si="7"/>
        <v>0</v>
      </c>
      <c r="T26" s="439">
        <f t="shared" si="6"/>
        <v>0</v>
      </c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</row>
    <row r="27" spans="1:66" s="36" customFormat="1">
      <c r="A27" s="119" t="s">
        <v>506</v>
      </c>
      <c r="B27" s="120"/>
      <c r="C27" s="120"/>
      <c r="D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</row>
    <row r="28" spans="1:66" s="36" customFormat="1" ht="12" customHeight="1">
      <c r="A28" s="120"/>
      <c r="B28" s="120"/>
      <c r="C28" s="120"/>
      <c r="D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</row>
    <row r="29" spans="1:66" s="36" customFormat="1">
      <c r="A29" s="29" t="s">
        <v>507</v>
      </c>
      <c r="B29" s="435"/>
      <c r="C29" s="125" t="s">
        <v>508</v>
      </c>
      <c r="D29" s="120"/>
      <c r="F29" s="436"/>
      <c r="G29" s="436"/>
      <c r="H29" s="436"/>
      <c r="I29" s="436"/>
      <c r="J29" s="436"/>
      <c r="K29" s="436"/>
      <c r="L29" s="437">
        <f>SUM(G29:K29)</f>
        <v>0</v>
      </c>
      <c r="N29" s="438"/>
      <c r="O29" s="438"/>
      <c r="P29" s="438"/>
      <c r="Q29" s="438"/>
      <c r="R29" s="438"/>
      <c r="S29" s="438"/>
      <c r="T29" s="439">
        <f>SUM(O29:S29)</f>
        <v>0</v>
      </c>
      <c r="V29" s="440">
        <f t="shared" ref="V29:AA29" si="8">IF(SUM(N29,F29)=0,0,(IF(OR(F29=0,N29=0),"Err",N29*1000/F29)))</f>
        <v>0</v>
      </c>
      <c r="W29" s="440">
        <f t="shared" si="8"/>
        <v>0</v>
      </c>
      <c r="X29" s="440">
        <f t="shared" si="8"/>
        <v>0</v>
      </c>
      <c r="Y29" s="440">
        <f t="shared" si="8"/>
        <v>0</v>
      </c>
      <c r="Z29" s="440">
        <f t="shared" si="8"/>
        <v>0</v>
      </c>
      <c r="AA29" s="440">
        <f t="shared" si="8"/>
        <v>0</v>
      </c>
      <c r="AC29" s="440" t="str">
        <f>IF(SUM($O29:P29)=0,"",(SUM($O29:P29)*1000)/SUM($G29:H29))</f>
        <v/>
      </c>
      <c r="AD29" s="440" t="str">
        <f>IF(SUM($O29:Q29)=0,"",(SUM($O29:Q29)*1000)/SUM($G29:I29))</f>
        <v/>
      </c>
      <c r="AE29" s="440" t="str">
        <f>IF(SUM($O29:R29)=0,"",(SUM($O29:R29)*1000)/SUM($G29:J29))</f>
        <v/>
      </c>
      <c r="AF29" s="440">
        <f>IF(SUM(T29,L29)=0,0,(IF(OR(L29=0,T29=0),"Err",T29*1000/L29)))</f>
        <v>0</v>
      </c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  <c r="BB29" s="120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</row>
    <row r="30" spans="1:66" s="36" customFormat="1">
      <c r="B30" s="442"/>
      <c r="C30" s="27"/>
      <c r="D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</row>
    <row r="31" spans="1:66" s="36" customFormat="1">
      <c r="B31" s="442"/>
      <c r="C31" s="27"/>
      <c r="D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</row>
    <row r="32" spans="1:66" s="36" customFormat="1">
      <c r="A32" s="119"/>
      <c r="B32" s="120"/>
      <c r="C32" s="120"/>
      <c r="D32" s="120"/>
      <c r="AN32" s="120"/>
      <c r="AO32" s="120"/>
      <c r="AP32" s="120"/>
      <c r="AQ32" s="120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</row>
    <row r="33" spans="1:66" s="36" customFormat="1">
      <c r="A33" s="119"/>
      <c r="B33" s="120"/>
      <c r="C33" s="120"/>
      <c r="D33" s="120"/>
      <c r="N33" s="542" t="s">
        <v>509</v>
      </c>
      <c r="O33" s="542"/>
      <c r="P33" s="542"/>
      <c r="Q33" s="542"/>
      <c r="R33" s="542"/>
      <c r="S33" s="542"/>
      <c r="T33" s="542"/>
      <c r="V33" s="542" t="s">
        <v>510</v>
      </c>
      <c r="W33" s="542"/>
      <c r="X33" s="542"/>
      <c r="Y33" s="542"/>
      <c r="Z33" s="542"/>
      <c r="AA33" s="542"/>
      <c r="AB33" s="542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0"/>
      <c r="BI33" s="120"/>
      <c r="BJ33" s="120"/>
      <c r="BK33" s="120"/>
      <c r="BL33" s="120"/>
      <c r="BM33" s="120"/>
      <c r="BN33" s="120"/>
    </row>
    <row r="34" spans="1:66" s="36" customFormat="1">
      <c r="A34" s="119"/>
      <c r="B34" s="120"/>
      <c r="C34" s="120"/>
      <c r="D34" s="120"/>
      <c r="N34" s="2">
        <v>2010</v>
      </c>
      <c r="O34" s="2">
        <v>2011</v>
      </c>
      <c r="P34" s="2">
        <v>2012</v>
      </c>
      <c r="Q34" s="2">
        <v>2013</v>
      </c>
      <c r="R34" s="2">
        <v>2014</v>
      </c>
      <c r="S34" s="2">
        <v>2015</v>
      </c>
      <c r="T34" s="163" t="s">
        <v>0</v>
      </c>
      <c r="V34" s="2">
        <v>2010</v>
      </c>
      <c r="W34" s="2">
        <v>2011</v>
      </c>
      <c r="X34" s="2">
        <v>2012</v>
      </c>
      <c r="Y34" s="2">
        <v>2013</v>
      </c>
      <c r="Z34" s="2">
        <v>2014</v>
      </c>
      <c r="AA34" s="2">
        <v>2015</v>
      </c>
      <c r="AB34" s="163" t="s">
        <v>0</v>
      </c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0"/>
      <c r="BA34" s="120"/>
      <c r="BB34" s="120"/>
      <c r="BC34" s="120"/>
      <c r="BD34" s="120"/>
      <c r="BE34" s="120"/>
      <c r="BF34" s="120"/>
      <c r="BG34" s="120"/>
      <c r="BH34" s="120"/>
      <c r="BI34" s="120"/>
      <c r="BJ34" s="120"/>
      <c r="BK34" s="120"/>
      <c r="BL34" s="120"/>
      <c r="BM34" s="120"/>
      <c r="BN34" s="120"/>
    </row>
    <row r="35" spans="1:66" s="36" customFormat="1">
      <c r="A35" s="119"/>
      <c r="B35" s="120"/>
      <c r="C35" s="120"/>
      <c r="D35" s="120"/>
      <c r="I35" s="120"/>
      <c r="N35" s="2" t="s">
        <v>415</v>
      </c>
      <c r="O35" s="421"/>
      <c r="P35" s="7"/>
      <c r="Q35" s="422" t="s">
        <v>0</v>
      </c>
      <c r="R35" s="7"/>
      <c r="S35" s="6"/>
      <c r="T35" s="46" t="s">
        <v>3</v>
      </c>
      <c r="V35" s="2" t="s">
        <v>415</v>
      </c>
      <c r="W35" s="421"/>
      <c r="X35" s="7"/>
      <c r="Y35" s="422" t="s">
        <v>0</v>
      </c>
      <c r="Z35" s="7"/>
      <c r="AA35" s="6"/>
      <c r="AB35" s="46" t="s">
        <v>3</v>
      </c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0"/>
      <c r="BG35" s="120"/>
      <c r="BH35" s="120"/>
      <c r="BI35" s="120"/>
      <c r="BJ35" s="120"/>
      <c r="BK35" s="120"/>
      <c r="BL35" s="120"/>
      <c r="BM35" s="120"/>
      <c r="BN35" s="120"/>
    </row>
    <row r="36" spans="1:66" s="36" customFormat="1">
      <c r="A36" s="443" t="s">
        <v>511</v>
      </c>
      <c r="B36" s="435"/>
      <c r="C36" s="125" t="s">
        <v>512</v>
      </c>
      <c r="D36" s="120"/>
      <c r="F36" s="436"/>
      <c r="G36" s="436"/>
      <c r="H36" s="436"/>
      <c r="I36" s="436"/>
      <c r="J36" s="436"/>
      <c r="K36" s="436"/>
      <c r="L36" s="437">
        <f>SUM(G36:K36)</f>
        <v>0</v>
      </c>
      <c r="N36" s="438"/>
      <c r="O36" s="438"/>
      <c r="P36" s="438"/>
      <c r="Q36" s="438"/>
      <c r="R36" s="438"/>
      <c r="S36" s="438"/>
      <c r="T36" s="437">
        <f>SUM(O36:S36)</f>
        <v>0</v>
      </c>
      <c r="V36" s="439">
        <f t="shared" ref="V36:AA37" si="9">F36*N36</f>
        <v>0</v>
      </c>
      <c r="W36" s="439">
        <f t="shared" si="9"/>
        <v>0</v>
      </c>
      <c r="X36" s="439">
        <f t="shared" si="9"/>
        <v>0</v>
      </c>
      <c r="Y36" s="439">
        <f t="shared" si="9"/>
        <v>0</v>
      </c>
      <c r="Z36" s="439">
        <f t="shared" si="9"/>
        <v>0</v>
      </c>
      <c r="AA36" s="439">
        <f t="shared" si="9"/>
        <v>0</v>
      </c>
      <c r="AB36" s="439">
        <f>SUM(W36:AA36)</f>
        <v>0</v>
      </c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0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</row>
    <row r="37" spans="1:66" s="36" customFormat="1">
      <c r="A37" s="29" t="s">
        <v>513</v>
      </c>
      <c r="B37" s="435"/>
      <c r="C37" s="125" t="s">
        <v>514</v>
      </c>
      <c r="D37" s="120"/>
      <c r="F37" s="436"/>
      <c r="G37" s="436"/>
      <c r="H37" s="436"/>
      <c r="I37" s="436"/>
      <c r="J37" s="436"/>
      <c r="K37" s="436"/>
      <c r="L37" s="437">
        <f>SUM(G37:K37)</f>
        <v>0</v>
      </c>
      <c r="N37" s="454"/>
      <c r="O37" s="454"/>
      <c r="P37" s="454"/>
      <c r="Q37" s="454"/>
      <c r="R37" s="454"/>
      <c r="S37" s="454"/>
      <c r="T37" s="437">
        <f>SUM(O37:S37)</f>
        <v>0</v>
      </c>
      <c r="V37" s="439">
        <f t="shared" si="9"/>
        <v>0</v>
      </c>
      <c r="W37" s="439">
        <f t="shared" si="9"/>
        <v>0</v>
      </c>
      <c r="X37" s="439">
        <f t="shared" si="9"/>
        <v>0</v>
      </c>
      <c r="Y37" s="439">
        <f t="shared" si="9"/>
        <v>0</v>
      </c>
      <c r="Z37" s="439">
        <f t="shared" si="9"/>
        <v>0</v>
      </c>
      <c r="AA37" s="439">
        <f t="shared" si="9"/>
        <v>0</v>
      </c>
      <c r="AB37" s="439">
        <f>SUM(W37:AA37)</f>
        <v>0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</row>
  </sheetData>
  <mergeCells count="7">
    <mergeCell ref="V3:AA3"/>
    <mergeCell ref="AC3:AF3"/>
    <mergeCell ref="F4:L4"/>
    <mergeCell ref="W4:AA4"/>
    <mergeCell ref="V33:AB33"/>
    <mergeCell ref="N33:T33"/>
    <mergeCell ref="N4:T4"/>
  </mergeCells>
  <conditionalFormatting sqref="AC6:AF7 V6:AA7 V9:AA12 AC15:AF20 AC29:AF29 V29:AA29 V15:AA20 AC9:AF12">
    <cfRule type="expression" dxfId="1" priority="42" stopIfTrue="1">
      <formula>NOT(ISERROR(SEARCH("Err",V6)))</formula>
    </cfRule>
  </conditionalFormatting>
  <pageMargins left="0.31496062992125984" right="0.11811023622047245" top="0.59055118110236227" bottom="0.35433070866141736" header="0.31496062992125984" footer="0.11811023622047245"/>
  <pageSetup paperSize="8" scale="55" orientation="landscape" r:id="rId1"/>
  <headerFooter>
    <oddHeader>&amp;R&amp;"Verdana,Bold"&amp;14&amp;A</oddHeader>
    <oddFooter>&amp;L&amp;D &amp;T&amp;C&amp;Z&amp;F&amp;R&amp;A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F19"/>
  <sheetViews>
    <sheetView zoomScale="70" zoomScaleNormal="70" workbookViewId="0"/>
  </sheetViews>
  <sheetFormatPr defaultRowHeight="12.75"/>
  <cols>
    <col min="1" max="1" width="59.875" style="120" bestFit="1" customWidth="1"/>
    <col min="2" max="2" width="43.75" style="120" bestFit="1" customWidth="1"/>
    <col min="3" max="3" width="2.125" style="36" customWidth="1"/>
    <col min="4" max="4" width="2.625" style="36" customWidth="1"/>
    <col min="5" max="5" width="2.125" style="36" customWidth="1"/>
    <col min="6" max="6" width="8.125" style="120" customWidth="1"/>
    <col min="7" max="7" width="8.875" style="120" customWidth="1"/>
    <col min="8" max="8" width="8.125" style="120" customWidth="1"/>
    <col min="9" max="9" width="8.875" style="120" customWidth="1"/>
    <col min="10" max="12" width="7.375" style="120" customWidth="1"/>
    <col min="13" max="13" width="2.875" style="120" customWidth="1"/>
    <col min="14" max="20" width="7.375" style="120" customWidth="1"/>
    <col min="21" max="21" width="3.125" style="120" customWidth="1"/>
    <col min="22" max="27" width="9" style="120"/>
    <col min="28" max="28" width="3.125" style="120" customWidth="1"/>
    <col min="29" max="38" width="9" style="120"/>
    <col min="39" max="39" width="37.875" style="120" customWidth="1"/>
    <col min="40" max="40" width="59.125" style="120" bestFit="1" customWidth="1"/>
    <col min="41" max="16384" width="9" style="120"/>
  </cols>
  <sheetData>
    <row r="1" spans="1:32" ht="15">
      <c r="A1" s="444" t="s">
        <v>515</v>
      </c>
      <c r="N1" s="36"/>
    </row>
    <row r="2" spans="1:32" ht="15">
      <c r="A2" s="117" t="str">
        <f>Cover!D15</f>
        <v>[DNO]</v>
      </c>
      <c r="M2" s="353"/>
      <c r="V2" s="566" t="s">
        <v>480</v>
      </c>
      <c r="W2" s="567"/>
      <c r="X2" s="567"/>
      <c r="Y2" s="567"/>
      <c r="Z2" s="567"/>
      <c r="AA2" s="568"/>
      <c r="AB2" s="124"/>
      <c r="AC2" s="566" t="s">
        <v>481</v>
      </c>
      <c r="AD2" s="567"/>
      <c r="AE2" s="567"/>
      <c r="AF2" s="568"/>
    </row>
    <row r="3" spans="1:32" ht="15">
      <c r="A3" s="117" t="str">
        <f>Cover!D17</f>
        <v>[Year]</v>
      </c>
      <c r="F3" s="542" t="s">
        <v>412</v>
      </c>
      <c r="G3" s="542"/>
      <c r="H3" s="542"/>
      <c r="I3" s="542"/>
      <c r="J3" s="542"/>
      <c r="K3" s="542"/>
      <c r="L3" s="542"/>
      <c r="N3" s="542" t="s">
        <v>413</v>
      </c>
      <c r="O3" s="542"/>
      <c r="P3" s="542"/>
      <c r="Q3" s="542"/>
      <c r="R3" s="542"/>
      <c r="S3" s="542"/>
      <c r="T3" s="542"/>
      <c r="V3" s="405" t="s">
        <v>415</v>
      </c>
      <c r="W3" s="572" t="s">
        <v>0</v>
      </c>
      <c r="X3" s="572"/>
      <c r="Y3" s="572"/>
      <c r="Z3" s="572"/>
      <c r="AA3" s="572"/>
      <c r="AB3" s="124"/>
      <c r="AC3" s="428" t="s">
        <v>482</v>
      </c>
      <c r="AD3" s="428" t="s">
        <v>483</v>
      </c>
      <c r="AE3" s="428" t="s">
        <v>484</v>
      </c>
      <c r="AF3" s="429" t="s">
        <v>0</v>
      </c>
    </row>
    <row r="4" spans="1:32" ht="12.75" customHeight="1">
      <c r="B4" s="445"/>
      <c r="D4" s="446"/>
      <c r="E4" s="446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  <c r="M4" s="356"/>
      <c r="N4" s="2">
        <v>2010</v>
      </c>
      <c r="O4" s="2">
        <v>2011</v>
      </c>
      <c r="P4" s="2">
        <v>2012</v>
      </c>
      <c r="Q4" s="2">
        <v>2013</v>
      </c>
      <c r="R4" s="2">
        <v>2014</v>
      </c>
      <c r="S4" s="2">
        <v>2015</v>
      </c>
      <c r="T4" s="163" t="s">
        <v>0</v>
      </c>
      <c r="V4" s="291">
        <v>2010</v>
      </c>
      <c r="W4" s="291">
        <v>2011</v>
      </c>
      <c r="X4" s="291">
        <v>2012</v>
      </c>
      <c r="Y4" s="291">
        <v>2013</v>
      </c>
      <c r="Z4" s="291">
        <v>2014</v>
      </c>
      <c r="AA4" s="291">
        <v>2015</v>
      </c>
      <c r="AB4" s="124"/>
      <c r="AC4" s="290" t="s">
        <v>485</v>
      </c>
      <c r="AD4" s="431" t="s">
        <v>486</v>
      </c>
      <c r="AE4" s="431" t="s">
        <v>487</v>
      </c>
      <c r="AF4" s="290" t="s">
        <v>488</v>
      </c>
    </row>
    <row r="5" spans="1:32" ht="12.75" customHeight="1">
      <c r="A5" s="573" t="s">
        <v>489</v>
      </c>
      <c r="B5" s="573"/>
      <c r="D5" s="120"/>
      <c r="E5" s="120"/>
      <c r="F5" s="2" t="s">
        <v>415</v>
      </c>
      <c r="G5" s="421"/>
      <c r="H5" s="7"/>
      <c r="I5" s="422" t="s">
        <v>0</v>
      </c>
      <c r="J5" s="7"/>
      <c r="K5" s="6"/>
      <c r="L5" s="46" t="s">
        <v>141</v>
      </c>
      <c r="N5" s="2" t="s">
        <v>415</v>
      </c>
      <c r="O5" s="421"/>
      <c r="P5" s="7"/>
      <c r="Q5" s="422" t="s">
        <v>0</v>
      </c>
      <c r="R5" s="7"/>
      <c r="S5" s="6"/>
      <c r="T5" s="46" t="s">
        <v>3</v>
      </c>
      <c r="V5" s="291" t="s">
        <v>491</v>
      </c>
      <c r="W5" s="291" t="s">
        <v>491</v>
      </c>
      <c r="X5" s="291" t="s">
        <v>491</v>
      </c>
      <c r="Y5" s="291" t="s">
        <v>491</v>
      </c>
      <c r="Z5" s="291" t="s">
        <v>491</v>
      </c>
      <c r="AA5" s="291" t="s">
        <v>491</v>
      </c>
      <c r="AB5" s="124"/>
      <c r="AC5" s="291" t="s">
        <v>491</v>
      </c>
      <c r="AD5" s="291" t="s">
        <v>491</v>
      </c>
      <c r="AE5" s="291" t="s">
        <v>491</v>
      </c>
      <c r="AF5" s="291" t="s">
        <v>491</v>
      </c>
    </row>
    <row r="6" spans="1:32" ht="12.75" customHeight="1">
      <c r="A6" s="447" t="s">
        <v>516</v>
      </c>
      <c r="B6" s="435" t="s">
        <v>517</v>
      </c>
      <c r="D6" s="120"/>
      <c r="E6" s="120"/>
      <c r="F6" s="448"/>
      <c r="G6" s="448"/>
      <c r="H6" s="448"/>
      <c r="I6" s="448"/>
      <c r="J6" s="448"/>
      <c r="K6" s="448"/>
      <c r="L6" s="449">
        <f>SUM(G6:K6)</f>
        <v>0</v>
      </c>
      <c r="N6" s="450"/>
      <c r="O6" s="450"/>
      <c r="P6" s="450"/>
      <c r="Q6" s="450"/>
      <c r="R6" s="450"/>
      <c r="S6" s="450"/>
      <c r="T6" s="449">
        <f>SUM(O6:S6)</f>
        <v>0</v>
      </c>
      <c r="V6" s="451">
        <f>IF(SUM(F6,N6)=0,0,(IF(OR(F6=0,N6=0),"Err",N6*1000/F6)))</f>
        <v>0</v>
      </c>
      <c r="W6" s="451">
        <f t="shared" ref="W6:AA18" si="0">IF(SUM(G6,O6)=0,0,(IF(OR(G6=0,O6=0),"Err",O6*1000/G6)))</f>
        <v>0</v>
      </c>
      <c r="X6" s="451">
        <f t="shared" si="0"/>
        <v>0</v>
      </c>
      <c r="Y6" s="451">
        <f t="shared" si="0"/>
        <v>0</v>
      </c>
      <c r="Z6" s="451">
        <f t="shared" si="0"/>
        <v>0</v>
      </c>
      <c r="AA6" s="451">
        <f t="shared" si="0"/>
        <v>0</v>
      </c>
      <c r="AB6" s="124"/>
      <c r="AC6" s="451">
        <f>IF(SUM(G6,H6,O6,P6)=0,0,(IF(OR(G6=0,H6=0,O6=0,P6=0),"ERR",((O6+P6)*1000)/(G6+H6))))</f>
        <v>0</v>
      </c>
      <c r="AD6" s="451">
        <f>IF(SUM(G6,H6,I6,O6,P6,Q6)=0,0,(IF(OR(H6=0,I6=0,P6=0,Q6=0,G6=0,O6=0),"ERR",((O6+P6+Q6)*1000)/(G6+H6+I6))))</f>
        <v>0</v>
      </c>
      <c r="AE6" s="451">
        <f>IF(SUM(G6,H6,I6,J6,O6,P6,Q6,R6)=0,0,(IF(OR(G6=0,O6=0,I6=0,J6=0,Q6=0,R6=0,H6=0,P6=0),"ERR",((O6+P6+Q6+R6)*1000)/(G6+H6+I6+J6))))</f>
        <v>0</v>
      </c>
      <c r="AF6" s="451">
        <f>IF(SUM(G6,O6,H6,I6,J6,K6,P6,Q6,R6,S6)=0,0,(IF(OR(G6=0,O6=0,H6=0,P6=0,J6=0,K6=0,R6=0,S6=0,I6=0,Q6=0),"ERR",((O6+P6+Q6+R6+S6)*1000)/(G6+H6+I6+J6+K6))))</f>
        <v>0</v>
      </c>
    </row>
    <row r="7" spans="1:32" ht="12.75" customHeight="1">
      <c r="A7" s="447" t="s">
        <v>516</v>
      </c>
      <c r="B7" s="435" t="s">
        <v>518</v>
      </c>
      <c r="D7" s="120"/>
      <c r="E7" s="120"/>
      <c r="F7" s="448"/>
      <c r="G7" s="448"/>
      <c r="H7" s="448"/>
      <c r="I7" s="448"/>
      <c r="J7" s="448"/>
      <c r="K7" s="448"/>
      <c r="L7" s="449">
        <f t="shared" ref="L7" si="1">SUM(G7:K7)</f>
        <v>0</v>
      </c>
      <c r="N7" s="450"/>
      <c r="O7" s="450"/>
      <c r="P7" s="450"/>
      <c r="Q7" s="450"/>
      <c r="R7" s="450"/>
      <c r="S7" s="450"/>
      <c r="T7" s="449">
        <f t="shared" ref="T7:T18" si="2">SUM(O7:S7)</f>
        <v>0</v>
      </c>
      <c r="V7" s="451">
        <f t="shared" ref="V7:V18" si="3">IF(SUM(F7,N7)=0,0,(IF(OR(F7=0,N7=0),"Err",N7*1000/F7)))</f>
        <v>0</v>
      </c>
      <c r="W7" s="451">
        <f t="shared" si="0"/>
        <v>0</v>
      </c>
      <c r="X7" s="451">
        <f t="shared" si="0"/>
        <v>0</v>
      </c>
      <c r="Y7" s="451">
        <f t="shared" si="0"/>
        <v>0</v>
      </c>
      <c r="Z7" s="451">
        <f t="shared" si="0"/>
        <v>0</v>
      </c>
      <c r="AA7" s="451">
        <f t="shared" si="0"/>
        <v>0</v>
      </c>
      <c r="AB7" s="124"/>
      <c r="AC7" s="451">
        <f t="shared" ref="AC7:AC18" si="4">IF(SUM(G7,H7,O7,P7)=0,0,(IF(OR(G7=0,H7=0,O7=0,P7=0),"ERR",((O7+P7)*1000)/(G7+H7))))</f>
        <v>0</v>
      </c>
      <c r="AD7" s="451">
        <f t="shared" ref="AD7:AD18" si="5">IF(SUM(G7,H7,I7,O7,P7,Q7)=0,0,(IF(OR(H7=0,I7=0,P7=0,Q7=0,G7=0,O7=0),"ERR",((O7+P7+Q7)*1000)/(G7+H7+I7))))</f>
        <v>0</v>
      </c>
      <c r="AE7" s="451">
        <f t="shared" ref="AE7:AE18" si="6">IF(SUM(G7,H7,I7,J7,O7,P7,Q7,R7)=0,0,(IF(OR(G7=0,O7=0,I7=0,J7=0,Q7=0,R7=0,H7=0,P7=0),"ERR",((O7+P7+Q7+R7)*1000)/(G7+H7+I7+J7))))</f>
        <v>0</v>
      </c>
      <c r="AF7" s="451">
        <f t="shared" ref="AF7:AF18" si="7">IF(SUM(G7,O7,H7,I7,J7,K7,P7,Q7,R7,S7)=0,0,(IF(OR(G7=0,O7=0,H7=0,P7=0,J7=0,K7=0,R7=0,S7=0,I7=0,Q7=0),"ERR",((O7+P7+Q7+R7+S7)*1000)/(G7+H7+I7+J7+K7))))</f>
        <v>0</v>
      </c>
    </row>
    <row r="8" spans="1:32" ht="12.75" customHeight="1">
      <c r="A8" s="447" t="s">
        <v>519</v>
      </c>
      <c r="B8" s="435" t="s">
        <v>497</v>
      </c>
      <c r="D8" s="120"/>
      <c r="E8" s="120"/>
      <c r="F8" s="448"/>
      <c r="G8" s="448"/>
      <c r="H8" s="448"/>
      <c r="I8" s="448"/>
      <c r="J8" s="448"/>
      <c r="K8" s="448"/>
      <c r="L8" s="449">
        <f>SUM(G8:K8)</f>
        <v>0</v>
      </c>
      <c r="N8" s="450"/>
      <c r="O8" s="450"/>
      <c r="P8" s="450"/>
      <c r="Q8" s="450"/>
      <c r="R8" s="450"/>
      <c r="S8" s="450"/>
      <c r="T8" s="449">
        <f t="shared" si="2"/>
        <v>0</v>
      </c>
      <c r="V8" s="451">
        <f t="shared" si="3"/>
        <v>0</v>
      </c>
      <c r="W8" s="451">
        <f t="shared" si="0"/>
        <v>0</v>
      </c>
      <c r="X8" s="451">
        <f t="shared" si="0"/>
        <v>0</v>
      </c>
      <c r="Y8" s="451">
        <f t="shared" si="0"/>
        <v>0</v>
      </c>
      <c r="Z8" s="451">
        <f t="shared" si="0"/>
        <v>0</v>
      </c>
      <c r="AA8" s="451">
        <f t="shared" si="0"/>
        <v>0</v>
      </c>
      <c r="AB8" s="124"/>
      <c r="AC8" s="451">
        <f t="shared" si="4"/>
        <v>0</v>
      </c>
      <c r="AD8" s="451">
        <f t="shared" si="5"/>
        <v>0</v>
      </c>
      <c r="AE8" s="451">
        <f t="shared" si="6"/>
        <v>0</v>
      </c>
      <c r="AF8" s="451">
        <f t="shared" si="7"/>
        <v>0</v>
      </c>
    </row>
    <row r="9" spans="1:32" ht="12.75" customHeight="1">
      <c r="A9" s="447" t="s">
        <v>519</v>
      </c>
      <c r="B9" s="435" t="s">
        <v>520</v>
      </c>
      <c r="D9" s="120"/>
      <c r="E9" s="120"/>
      <c r="F9" s="448"/>
      <c r="G9" s="448"/>
      <c r="H9" s="448"/>
      <c r="I9" s="448"/>
      <c r="J9" s="448"/>
      <c r="K9" s="448"/>
      <c r="L9" s="449">
        <f t="shared" ref="L9:L16" si="8">SUM(G9:K9)</f>
        <v>0</v>
      </c>
      <c r="N9" s="450"/>
      <c r="O9" s="450"/>
      <c r="P9" s="450"/>
      <c r="Q9" s="450"/>
      <c r="R9" s="450"/>
      <c r="S9" s="450"/>
      <c r="T9" s="449">
        <f t="shared" ref="T9" si="9">SUM(O9:S9)</f>
        <v>0</v>
      </c>
      <c r="U9" s="452"/>
      <c r="V9" s="451">
        <f t="shared" ref="V9" si="10">IF(SUM(F9,N9)=0,0,(IF(OR(F9=0,N9=0),"Err",N9*1000/F9)))</f>
        <v>0</v>
      </c>
      <c r="W9" s="451">
        <f t="shared" si="0"/>
        <v>0</v>
      </c>
      <c r="X9" s="451">
        <f t="shared" ref="X9" si="11">IF(SUM(H9,P9)=0,0,(IF(OR(H9=0,P9=0),"Err",P9*1000/H9)))</f>
        <v>0</v>
      </c>
      <c r="Y9" s="451">
        <f t="shared" ref="Y9" si="12">IF(SUM(I9,Q9)=0,0,(IF(OR(I9=0,Q9=0),"Err",Q9*1000/I9)))</f>
        <v>0</v>
      </c>
      <c r="Z9" s="451">
        <f t="shared" ref="Z9" si="13">IF(SUM(J9,R9)=0,0,(IF(OR(J9=0,R9=0),"Err",R9*1000/J9)))</f>
        <v>0</v>
      </c>
      <c r="AA9" s="451">
        <f t="shared" ref="AA9" si="14">IF(SUM(K9,S9)=0,0,(IF(OR(K9=0,S9=0),"Err",S9*1000/K9)))</f>
        <v>0</v>
      </c>
      <c r="AC9" s="451">
        <f t="shared" ref="AC9" si="15">IF(SUM(G9,H9,O9,P9)=0,0,(IF(OR(G9=0,H9=0,O9=0,P9=0),"ERR",((O9+P9)*1000)/(G9+H9))))</f>
        <v>0</v>
      </c>
      <c r="AD9" s="451">
        <f t="shared" ref="AD9" si="16">IF(SUM(G9,H9,I9,O9,P9,Q9)=0,0,(IF(OR(H9=0,I9=0,P9=0,Q9=0,G9=0,O9=0),"ERR",((O9+P9+Q9)*1000)/(G9+H9+I9))))</f>
        <v>0</v>
      </c>
      <c r="AE9" s="451">
        <f t="shared" ref="AE9" si="17">IF(SUM(G9,H9,I9,J9,O9,P9,Q9,R9)=0,0,(IF(OR(G9=0,O9=0,I9=0,J9=0,Q9=0,R9=0,H9=0,P9=0),"ERR",((O9+P9+Q9+R9)*1000)/(G9+H9+I9+J9))))</f>
        <v>0</v>
      </c>
      <c r="AF9" s="451">
        <f t="shared" ref="AF9" si="18">IF(SUM(G9,O9,H9,I9,J9,K9,P9,Q9,R9,S9)=0,0,(IF(OR(G9=0,O9=0,H9=0,P9=0,J9=0,K9=0,R9=0,S9=0,I9=0,Q9=0),"ERR",((O9+P9+Q9+R9+S9)*1000)/(G9+H9+I9+J9+K9))))</f>
        <v>0</v>
      </c>
    </row>
    <row r="10" spans="1:32" ht="12.75" customHeight="1">
      <c r="A10" s="530" t="s">
        <v>619</v>
      </c>
      <c r="B10" s="530" t="s">
        <v>615</v>
      </c>
      <c r="D10" s="120"/>
      <c r="E10" s="120"/>
      <c r="F10" s="448"/>
      <c r="G10" s="448"/>
      <c r="H10" s="448"/>
      <c r="I10" s="448"/>
      <c r="J10" s="448"/>
      <c r="K10" s="448"/>
      <c r="L10" s="449">
        <f t="shared" ref="L10:L17" si="19">SUM(G10:K10)</f>
        <v>0</v>
      </c>
      <c r="N10" s="450"/>
      <c r="O10" s="450"/>
      <c r="P10" s="450"/>
      <c r="Q10" s="450"/>
      <c r="R10" s="450"/>
      <c r="S10" s="450"/>
      <c r="T10" s="449">
        <f t="shared" ref="T10" si="20">SUM(O10:S10)</f>
        <v>0</v>
      </c>
      <c r="V10" s="451">
        <f t="shared" ref="V10" si="21">IF(SUM(F10,N10)=0,0,(IF(OR(F10=0,N10=0),"Err",N10*1000/F10)))</f>
        <v>0</v>
      </c>
      <c r="W10" s="451">
        <f t="shared" si="0"/>
        <v>0</v>
      </c>
      <c r="X10" s="451">
        <f t="shared" ref="X10" si="22">IF(SUM(H10,P10)=0,0,(IF(OR(H10=0,P10=0),"Err",P10*1000/H10)))</f>
        <v>0</v>
      </c>
      <c r="Y10" s="451">
        <f t="shared" ref="Y10" si="23">IF(SUM(I10,Q10)=0,0,(IF(OR(I10=0,Q10=0),"Err",Q10*1000/I10)))</f>
        <v>0</v>
      </c>
      <c r="Z10" s="451">
        <f t="shared" ref="Z10" si="24">IF(SUM(J10,R10)=0,0,(IF(OR(J10=0,R10=0),"Err",R10*1000/J10)))</f>
        <v>0</v>
      </c>
      <c r="AA10" s="451">
        <f t="shared" ref="AA10" si="25">IF(SUM(K10,S10)=0,0,(IF(OR(K10=0,S10=0),"Err",S10*1000/K10)))</f>
        <v>0</v>
      </c>
      <c r="AB10" s="124"/>
      <c r="AC10" s="451">
        <f t="shared" ref="AC10:AC11" si="26">IF(SUM(G10,H10,O10,P10)=0,0,(IF(OR(G10=0,H10=0,O10=0,P10=0),"ERR",((O10+P10)*1000)/(G10+H10))))</f>
        <v>0</v>
      </c>
      <c r="AD10" s="451">
        <f t="shared" ref="AD10:AD11" si="27">IF(SUM(G10,H10,I10,O10,P10,Q10)=0,0,(IF(OR(H10=0,I10=0,P10=0,Q10=0,G10=0,O10=0),"ERR",((O10+P10+Q10)*1000)/(G10+H10+I10))))</f>
        <v>0</v>
      </c>
      <c r="AE10" s="451">
        <f t="shared" ref="AE10:AE11" si="28">IF(SUM(G10,H10,I10,J10,O10,P10,Q10,R10)=0,0,(IF(OR(G10=0,O10=0,I10=0,J10=0,Q10=0,R10=0,H10=0,P10=0),"ERR",((O10+P10+Q10+R10)*1000)/(G10+H10+I10+J10))))</f>
        <v>0</v>
      </c>
      <c r="AF10" s="451">
        <f t="shared" ref="AF10:AF11" si="29">IF(SUM(G10,O10,H10,I10,J10,K10,P10,Q10,R10,S10)=0,0,(IF(OR(G10=0,O10=0,H10=0,P10=0,J10=0,K10=0,R10=0,S10=0,I10=0,Q10=0),"ERR",((O10+P10+Q10+R10+S10)*1000)/(G10+H10+I10+J10+K10))))</f>
        <v>0</v>
      </c>
    </row>
    <row r="11" spans="1:32" ht="12.75" customHeight="1">
      <c r="A11" s="530" t="s">
        <v>619</v>
      </c>
      <c r="B11" s="530" t="s">
        <v>616</v>
      </c>
      <c r="D11" s="120"/>
      <c r="E11" s="120"/>
      <c r="F11" s="448"/>
      <c r="G11" s="448"/>
      <c r="H11" s="448"/>
      <c r="I11" s="448"/>
      <c r="J11" s="448"/>
      <c r="K11" s="448"/>
      <c r="L11" s="449">
        <f t="shared" si="8"/>
        <v>0</v>
      </c>
      <c r="N11" s="450"/>
      <c r="O11" s="450"/>
      <c r="P11" s="450"/>
      <c r="Q11" s="450"/>
      <c r="R11" s="450"/>
      <c r="S11" s="450"/>
      <c r="T11" s="449">
        <f t="shared" si="2"/>
        <v>0</v>
      </c>
      <c r="V11" s="451">
        <f t="shared" si="3"/>
        <v>0</v>
      </c>
      <c r="W11" s="451">
        <f t="shared" si="0"/>
        <v>0</v>
      </c>
      <c r="X11" s="451">
        <f t="shared" si="0"/>
        <v>0</v>
      </c>
      <c r="Y11" s="451">
        <f t="shared" si="0"/>
        <v>0</v>
      </c>
      <c r="Z11" s="451">
        <f t="shared" si="0"/>
        <v>0</v>
      </c>
      <c r="AA11" s="451">
        <f t="shared" si="0"/>
        <v>0</v>
      </c>
      <c r="AB11" s="124"/>
      <c r="AC11" s="451">
        <f t="shared" si="26"/>
        <v>0</v>
      </c>
      <c r="AD11" s="451">
        <f t="shared" si="27"/>
        <v>0</v>
      </c>
      <c r="AE11" s="451">
        <f t="shared" si="28"/>
        <v>0</v>
      </c>
      <c r="AF11" s="451">
        <f t="shared" si="29"/>
        <v>0</v>
      </c>
    </row>
    <row r="12" spans="1:32" ht="12.75" customHeight="1">
      <c r="A12" s="530" t="s">
        <v>618</v>
      </c>
      <c r="B12" s="530" t="s">
        <v>617</v>
      </c>
      <c r="D12" s="120"/>
      <c r="E12" s="120"/>
      <c r="F12" s="448"/>
      <c r="G12" s="448"/>
      <c r="H12" s="448"/>
      <c r="I12" s="448"/>
      <c r="J12" s="448"/>
      <c r="K12" s="448"/>
      <c r="L12" s="449">
        <f t="shared" si="19"/>
        <v>0</v>
      </c>
      <c r="N12" s="450"/>
      <c r="O12" s="450"/>
      <c r="P12" s="450"/>
      <c r="Q12" s="450"/>
      <c r="R12" s="450"/>
      <c r="S12" s="450"/>
      <c r="T12" s="449">
        <f t="shared" si="2"/>
        <v>0</v>
      </c>
      <c r="V12" s="451">
        <f t="shared" si="3"/>
        <v>0</v>
      </c>
      <c r="W12" s="451">
        <f t="shared" si="0"/>
        <v>0</v>
      </c>
      <c r="X12" s="451">
        <f t="shared" si="0"/>
        <v>0</v>
      </c>
      <c r="Y12" s="451">
        <f t="shared" si="0"/>
        <v>0</v>
      </c>
      <c r="Z12" s="451">
        <f t="shared" si="0"/>
        <v>0</v>
      </c>
      <c r="AA12" s="451">
        <f t="shared" si="0"/>
        <v>0</v>
      </c>
      <c r="AB12" s="124"/>
      <c r="AC12" s="451">
        <f t="shared" si="4"/>
        <v>0</v>
      </c>
      <c r="AD12" s="451">
        <f t="shared" si="5"/>
        <v>0</v>
      </c>
      <c r="AE12" s="451">
        <f t="shared" si="6"/>
        <v>0</v>
      </c>
      <c r="AF12" s="451">
        <f t="shared" si="7"/>
        <v>0</v>
      </c>
    </row>
    <row r="13" spans="1:32" ht="12.75" customHeight="1">
      <c r="A13" s="528" t="s">
        <v>613</v>
      </c>
      <c r="B13" s="529" t="s">
        <v>614</v>
      </c>
      <c r="D13" s="120"/>
      <c r="E13" s="120"/>
      <c r="F13" s="448"/>
      <c r="G13" s="448"/>
      <c r="H13" s="448"/>
      <c r="I13" s="448"/>
      <c r="J13" s="448"/>
      <c r="K13" s="448"/>
      <c r="L13" s="449">
        <f t="shared" si="8"/>
        <v>0</v>
      </c>
      <c r="N13" s="450"/>
      <c r="O13" s="450"/>
      <c r="P13" s="450"/>
      <c r="Q13" s="450"/>
      <c r="R13" s="450"/>
      <c r="S13" s="450"/>
      <c r="T13" s="449">
        <f t="shared" si="2"/>
        <v>0</v>
      </c>
      <c r="U13" s="452"/>
      <c r="V13" s="451">
        <f t="shared" si="3"/>
        <v>0</v>
      </c>
      <c r="W13" s="451">
        <f t="shared" si="0"/>
        <v>0</v>
      </c>
      <c r="X13" s="451">
        <f t="shared" si="0"/>
        <v>0</v>
      </c>
      <c r="Y13" s="451">
        <f t="shared" si="0"/>
        <v>0</v>
      </c>
      <c r="Z13" s="451">
        <f t="shared" si="0"/>
        <v>0</v>
      </c>
      <c r="AA13" s="451">
        <f t="shared" si="0"/>
        <v>0</v>
      </c>
      <c r="AC13" s="451">
        <f t="shared" si="4"/>
        <v>0</v>
      </c>
      <c r="AD13" s="451">
        <f t="shared" si="5"/>
        <v>0</v>
      </c>
      <c r="AE13" s="451">
        <f t="shared" si="6"/>
        <v>0</v>
      </c>
      <c r="AF13" s="451">
        <f t="shared" si="7"/>
        <v>0</v>
      </c>
    </row>
    <row r="14" spans="1:32" ht="12.75" customHeight="1">
      <c r="A14" s="42" t="s">
        <v>620</v>
      </c>
      <c r="B14" s="436"/>
      <c r="D14" s="120"/>
      <c r="E14" s="120"/>
      <c r="F14" s="448"/>
      <c r="G14" s="448"/>
      <c r="H14" s="448"/>
      <c r="I14" s="448"/>
      <c r="J14" s="448"/>
      <c r="K14" s="448"/>
      <c r="L14" s="449">
        <f t="shared" si="19"/>
        <v>0</v>
      </c>
      <c r="N14" s="450"/>
      <c r="O14" s="450"/>
      <c r="P14" s="450"/>
      <c r="Q14" s="450"/>
      <c r="R14" s="450"/>
      <c r="S14" s="450"/>
      <c r="T14" s="449">
        <f t="shared" si="2"/>
        <v>0</v>
      </c>
      <c r="U14" s="452"/>
      <c r="V14" s="451">
        <f t="shared" si="3"/>
        <v>0</v>
      </c>
      <c r="W14" s="451">
        <f t="shared" si="0"/>
        <v>0</v>
      </c>
      <c r="X14" s="451">
        <f t="shared" si="0"/>
        <v>0</v>
      </c>
      <c r="Y14" s="451">
        <f t="shared" si="0"/>
        <v>0</v>
      </c>
      <c r="Z14" s="451">
        <f t="shared" si="0"/>
        <v>0</v>
      </c>
      <c r="AA14" s="451">
        <f t="shared" si="0"/>
        <v>0</v>
      </c>
      <c r="AC14" s="451">
        <f t="shared" si="4"/>
        <v>0</v>
      </c>
      <c r="AD14" s="451">
        <f t="shared" si="5"/>
        <v>0</v>
      </c>
      <c r="AE14" s="451">
        <f t="shared" si="6"/>
        <v>0</v>
      </c>
      <c r="AF14" s="451">
        <f t="shared" si="7"/>
        <v>0</v>
      </c>
    </row>
    <row r="15" spans="1:32" ht="12.75" customHeight="1">
      <c r="A15" s="42" t="s">
        <v>620</v>
      </c>
      <c r="B15" s="436"/>
      <c r="D15" s="120"/>
      <c r="E15" s="120"/>
      <c r="F15" s="448"/>
      <c r="G15" s="448"/>
      <c r="H15" s="448"/>
      <c r="I15" s="448"/>
      <c r="J15" s="448"/>
      <c r="K15" s="448"/>
      <c r="L15" s="449">
        <f t="shared" si="8"/>
        <v>0</v>
      </c>
      <c r="N15" s="450"/>
      <c r="O15" s="450"/>
      <c r="P15" s="450"/>
      <c r="Q15" s="450"/>
      <c r="R15" s="450"/>
      <c r="S15" s="450"/>
      <c r="T15" s="449">
        <f t="shared" si="2"/>
        <v>0</v>
      </c>
      <c r="U15" s="452"/>
      <c r="V15" s="451">
        <f t="shared" si="3"/>
        <v>0</v>
      </c>
      <c r="W15" s="451">
        <f t="shared" si="0"/>
        <v>0</v>
      </c>
      <c r="X15" s="451">
        <f t="shared" si="0"/>
        <v>0</v>
      </c>
      <c r="Y15" s="451">
        <f t="shared" si="0"/>
        <v>0</v>
      </c>
      <c r="Z15" s="451">
        <f t="shared" si="0"/>
        <v>0</v>
      </c>
      <c r="AA15" s="451">
        <f t="shared" si="0"/>
        <v>0</v>
      </c>
      <c r="AC15" s="451">
        <f t="shared" si="4"/>
        <v>0</v>
      </c>
      <c r="AD15" s="451">
        <f t="shared" si="5"/>
        <v>0</v>
      </c>
      <c r="AE15" s="451">
        <f t="shared" si="6"/>
        <v>0</v>
      </c>
      <c r="AF15" s="451">
        <f t="shared" si="7"/>
        <v>0</v>
      </c>
    </row>
    <row r="16" spans="1:32" ht="12.75" customHeight="1">
      <c r="A16" s="42" t="s">
        <v>620</v>
      </c>
      <c r="B16" s="436"/>
      <c r="D16" s="120"/>
      <c r="E16" s="120"/>
      <c r="F16" s="448"/>
      <c r="G16" s="448"/>
      <c r="H16" s="448"/>
      <c r="I16" s="448"/>
      <c r="J16" s="448"/>
      <c r="K16" s="448"/>
      <c r="L16" s="449">
        <f t="shared" si="8"/>
        <v>0</v>
      </c>
      <c r="N16" s="450"/>
      <c r="O16" s="450"/>
      <c r="P16" s="450"/>
      <c r="Q16" s="450"/>
      <c r="R16" s="450"/>
      <c r="S16" s="450"/>
      <c r="T16" s="449">
        <f t="shared" ref="T16" si="30">SUM(O16:S16)</f>
        <v>0</v>
      </c>
      <c r="U16" s="452"/>
      <c r="V16" s="451">
        <f t="shared" ref="V16" si="31">IF(SUM(F16,N16)=0,0,(IF(OR(F16=0,N16=0),"Err",N16*1000/F16)))</f>
        <v>0</v>
      </c>
      <c r="W16" s="451">
        <f t="shared" ref="W16" si="32">IF(SUM(G16,O16)=0,0,(IF(OR(G16=0,O16=0),"Err",O16*1000/G16)))</f>
        <v>0</v>
      </c>
      <c r="X16" s="451">
        <f t="shared" ref="X16" si="33">IF(SUM(H16,P16)=0,0,(IF(OR(H16=0,P16=0),"Err",P16*1000/H16)))</f>
        <v>0</v>
      </c>
      <c r="Y16" s="451">
        <f t="shared" ref="Y16" si="34">IF(SUM(I16,Q16)=0,0,(IF(OR(I16=0,Q16=0),"Err",Q16*1000/I16)))</f>
        <v>0</v>
      </c>
      <c r="Z16" s="451">
        <f t="shared" ref="Z16" si="35">IF(SUM(J16,R16)=0,0,(IF(OR(J16=0,R16=0),"Err",R16*1000/J16)))</f>
        <v>0</v>
      </c>
      <c r="AA16" s="451">
        <f t="shared" ref="AA16" si="36">IF(SUM(K16,S16)=0,0,(IF(OR(K16=0,S16=0),"Err",S16*1000/K16)))</f>
        <v>0</v>
      </c>
      <c r="AC16" s="451">
        <f t="shared" ref="AC16" si="37">IF(SUM(G16,H16,O16,P16)=0,0,(IF(OR(G16=0,H16=0,O16=0,P16=0),"ERR",((O16+P16)*1000)/(G16+H16))))</f>
        <v>0</v>
      </c>
      <c r="AD16" s="451">
        <f t="shared" ref="AD16" si="38">IF(SUM(G16,H16,I16,O16,P16,Q16)=0,0,(IF(OR(H16=0,I16=0,P16=0,Q16=0,G16=0,O16=0),"ERR",((O16+P16+Q16)*1000)/(G16+H16+I16))))</f>
        <v>0</v>
      </c>
      <c r="AE16" s="451">
        <f t="shared" ref="AE16" si="39">IF(SUM(G16,H16,I16,J16,O16,P16,Q16,R16)=0,0,(IF(OR(G16=0,O16=0,I16=0,J16=0,Q16=0,R16=0,H16=0,P16=0),"ERR",((O16+P16+Q16+R16)*1000)/(G16+H16+I16+J16))))</f>
        <v>0</v>
      </c>
      <c r="AF16" s="451">
        <f t="shared" ref="AF16" si="40">IF(SUM(G16,O16,H16,I16,J16,K16,P16,Q16,R16,S16)=0,0,(IF(OR(G16=0,O16=0,H16=0,P16=0,J16=0,K16=0,R16=0,S16=0,I16=0,Q16=0),"ERR",((O16+P16+Q16+R16+S16)*1000)/(G16+H16+I16+J16+K16))))</f>
        <v>0</v>
      </c>
    </row>
    <row r="17" spans="1:32" ht="12.75" customHeight="1">
      <c r="A17" s="42" t="s">
        <v>620</v>
      </c>
      <c r="B17" s="436"/>
      <c r="D17" s="120"/>
      <c r="E17" s="120"/>
      <c r="F17" s="448"/>
      <c r="G17" s="448"/>
      <c r="H17" s="448"/>
      <c r="I17" s="448"/>
      <c r="J17" s="448"/>
      <c r="K17" s="448"/>
      <c r="L17" s="449">
        <f t="shared" si="19"/>
        <v>0</v>
      </c>
      <c r="N17" s="450"/>
      <c r="O17" s="450"/>
      <c r="P17" s="450"/>
      <c r="Q17" s="450"/>
      <c r="R17" s="450"/>
      <c r="S17" s="450"/>
      <c r="T17" s="449">
        <f t="shared" si="2"/>
        <v>0</v>
      </c>
      <c r="U17" s="452"/>
      <c r="V17" s="451">
        <f t="shared" si="3"/>
        <v>0</v>
      </c>
      <c r="W17" s="451">
        <f t="shared" si="0"/>
        <v>0</v>
      </c>
      <c r="X17" s="451">
        <f t="shared" si="0"/>
        <v>0</v>
      </c>
      <c r="Y17" s="451">
        <f t="shared" si="0"/>
        <v>0</v>
      </c>
      <c r="Z17" s="451">
        <f t="shared" si="0"/>
        <v>0</v>
      </c>
      <c r="AA17" s="451">
        <f t="shared" si="0"/>
        <v>0</v>
      </c>
      <c r="AC17" s="451">
        <f t="shared" si="4"/>
        <v>0</v>
      </c>
      <c r="AD17" s="451">
        <f t="shared" si="5"/>
        <v>0</v>
      </c>
      <c r="AE17" s="451">
        <f t="shared" si="6"/>
        <v>0</v>
      </c>
      <c r="AF17" s="451">
        <f t="shared" si="7"/>
        <v>0</v>
      </c>
    </row>
    <row r="18" spans="1:32" ht="12.75" customHeight="1">
      <c r="A18" s="573" t="s">
        <v>521</v>
      </c>
      <c r="B18" s="573"/>
      <c r="D18" s="120"/>
      <c r="E18" s="120"/>
      <c r="F18" s="449">
        <f t="shared" ref="F18:K18" si="41">SUM(F6:F13)</f>
        <v>0</v>
      </c>
      <c r="G18" s="449">
        <f t="shared" si="41"/>
        <v>0</v>
      </c>
      <c r="H18" s="449">
        <f t="shared" si="41"/>
        <v>0</v>
      </c>
      <c r="I18" s="449">
        <f t="shared" si="41"/>
        <v>0</v>
      </c>
      <c r="J18" s="449">
        <f t="shared" si="41"/>
        <v>0</v>
      </c>
      <c r="K18" s="449">
        <f t="shared" si="41"/>
        <v>0</v>
      </c>
      <c r="L18" s="449">
        <f>SUM(G18:K18)</f>
        <v>0</v>
      </c>
      <c r="N18" s="449">
        <f t="shared" ref="N18:S18" si="42">SUM(N6:N13)</f>
        <v>0</v>
      </c>
      <c r="O18" s="449">
        <f t="shared" si="42"/>
        <v>0</v>
      </c>
      <c r="P18" s="449">
        <f t="shared" si="42"/>
        <v>0</v>
      </c>
      <c r="Q18" s="449">
        <f t="shared" si="42"/>
        <v>0</v>
      </c>
      <c r="R18" s="449">
        <f t="shared" si="42"/>
        <v>0</v>
      </c>
      <c r="S18" s="449">
        <f t="shared" si="42"/>
        <v>0</v>
      </c>
      <c r="T18" s="449">
        <f t="shared" si="2"/>
        <v>0</v>
      </c>
      <c r="V18" s="451">
        <f t="shared" si="3"/>
        <v>0</v>
      </c>
      <c r="W18" s="451">
        <f t="shared" si="0"/>
        <v>0</v>
      </c>
      <c r="X18" s="451">
        <f t="shared" si="0"/>
        <v>0</v>
      </c>
      <c r="Y18" s="451">
        <f t="shared" si="0"/>
        <v>0</v>
      </c>
      <c r="Z18" s="451">
        <f t="shared" si="0"/>
        <v>0</v>
      </c>
      <c r="AA18" s="451">
        <f t="shared" si="0"/>
        <v>0</v>
      </c>
      <c r="AC18" s="451">
        <f t="shared" si="4"/>
        <v>0</v>
      </c>
      <c r="AD18" s="451">
        <f t="shared" si="5"/>
        <v>0</v>
      </c>
      <c r="AE18" s="451">
        <f t="shared" si="6"/>
        <v>0</v>
      </c>
      <c r="AF18" s="451">
        <f t="shared" si="7"/>
        <v>0</v>
      </c>
    </row>
    <row r="19" spans="1:32">
      <c r="D19" s="453"/>
      <c r="E19" s="453"/>
    </row>
  </sheetData>
  <mergeCells count="7">
    <mergeCell ref="AC2:AF2"/>
    <mergeCell ref="F3:L3"/>
    <mergeCell ref="W3:AA3"/>
    <mergeCell ref="A5:B5"/>
    <mergeCell ref="A18:B18"/>
    <mergeCell ref="N3:T3"/>
    <mergeCell ref="V2:AA2"/>
  </mergeCells>
  <conditionalFormatting sqref="V6:AA18 AC6:AF18">
    <cfRule type="expression" dxfId="0" priority="2" stopIfTrue="1">
      <formula>NOT(ISERROR(SEARCH("Err",V6)))</formula>
    </cfRule>
  </conditionalFormatting>
  <pageMargins left="0.31496062992125984" right="0.11811023622047245" top="0.59055118110236227" bottom="0.31496062992125984" header="0.31496062992125984" footer="0.11811023622047245"/>
  <pageSetup paperSize="8" scale="61" fitToHeight="5" orientation="landscape" r:id="rId1"/>
  <headerFooter alignWithMargins="0">
    <oddHeader>&amp;R&amp;"Verdana,Bold"&amp;14&amp;A</oddHeader>
    <oddFooter>&amp;L&amp;D&amp;T&amp;C&amp;Z&amp;F&amp;R&amp;A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I69"/>
  <sheetViews>
    <sheetView zoomScale="85" zoomScaleNormal="85" workbookViewId="0">
      <selection activeCell="D34" sqref="D34"/>
    </sheetView>
  </sheetViews>
  <sheetFormatPr defaultRowHeight="12.75"/>
  <cols>
    <col min="1" max="1" width="47" style="319" bestFit="1" customWidth="1"/>
    <col min="2" max="2" width="2.125" style="319" customWidth="1"/>
    <col min="3" max="3" width="2" style="319" customWidth="1"/>
    <col min="4" max="4" width="9.125" style="14" bestFit="1" customWidth="1"/>
    <col min="5" max="6" width="7.625" style="14" bestFit="1" customWidth="1"/>
    <col min="7" max="9" width="7.625" style="320" bestFit="1" customWidth="1"/>
    <col min="10" max="31" width="9" style="320" customWidth="1"/>
    <col min="32" max="16384" width="9" style="14"/>
  </cols>
  <sheetData>
    <row r="1" spans="1:35">
      <c r="A1" s="50" t="s">
        <v>254</v>
      </c>
    </row>
    <row r="2" spans="1:35">
      <c r="A2" s="50" t="str">
        <f>Cover!D15</f>
        <v>[DNO]</v>
      </c>
      <c r="D2" s="319"/>
    </row>
    <row r="3" spans="1:35">
      <c r="A3" s="50" t="str">
        <f>Cover!D17</f>
        <v>[Year]</v>
      </c>
    </row>
    <row r="5" spans="1:35">
      <c r="A5" s="423" t="s">
        <v>466</v>
      </c>
      <c r="B5" s="321"/>
      <c r="C5" s="321"/>
      <c r="D5" s="326" t="str">
        <f>'CM1 -Network Des &amp; Eng (DISAG)'!F13</f>
        <v>OK</v>
      </c>
      <c r="E5" s="326" t="str">
        <f>'CM1 -Network Des &amp; Eng (DISAG)'!G13</f>
        <v>OK</v>
      </c>
      <c r="F5" s="326" t="str">
        <f>'CM1 -Network Des &amp; Eng (DISAG)'!H13</f>
        <v>OK</v>
      </c>
      <c r="G5" s="328"/>
      <c r="H5" s="328"/>
      <c r="I5" s="328"/>
      <c r="J5" s="328"/>
      <c r="K5" s="328"/>
      <c r="L5" s="328"/>
      <c r="M5" s="328"/>
      <c r="N5" s="328"/>
      <c r="O5" s="328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18"/>
    </row>
    <row r="6" spans="1:35">
      <c r="A6" s="423" t="s">
        <v>467</v>
      </c>
      <c r="B6" s="321"/>
      <c r="C6" s="321"/>
      <c r="D6" s="326" t="str">
        <f>'CM2 - Eng Mgt and CS (DISAG)'!F18</f>
        <v>OK</v>
      </c>
      <c r="E6" s="326" t="str">
        <f>'CM2 - Eng Mgt and CS (DISAG)'!G18</f>
        <v>OK</v>
      </c>
      <c r="F6" s="326" t="str">
        <f>'CM2 - Eng Mgt and CS (DISAG)'!H18</f>
        <v>OK</v>
      </c>
      <c r="G6" s="327"/>
      <c r="H6" s="327"/>
      <c r="I6" s="327"/>
      <c r="J6" s="327"/>
      <c r="K6" s="327"/>
      <c r="L6" s="327"/>
      <c r="M6" s="327"/>
      <c r="N6" s="327"/>
      <c r="O6" s="327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323"/>
      <c r="AB6" s="18"/>
      <c r="AC6" s="18"/>
      <c r="AD6" s="18"/>
      <c r="AE6" s="18"/>
      <c r="AF6" s="323"/>
      <c r="AG6" s="324"/>
      <c r="AH6" s="324"/>
      <c r="AI6" s="324"/>
    </row>
    <row r="7" spans="1:35">
      <c r="A7" s="423" t="s">
        <v>468</v>
      </c>
      <c r="B7" s="321"/>
      <c r="C7" s="321"/>
      <c r="D7" s="326" t="str">
        <f>'CM3 -Control Centre (DISAG)'!F12</f>
        <v>OK</v>
      </c>
      <c r="E7" s="326" t="str">
        <f>'CM3 -Control Centre (DISAG)'!G12</f>
        <v>OK</v>
      </c>
      <c r="F7" s="326" t="str">
        <f>'CM3 -Control Centre (DISAG)'!H12</f>
        <v>OK</v>
      </c>
      <c r="G7" s="327"/>
      <c r="H7" s="327"/>
      <c r="I7" s="327"/>
      <c r="J7" s="327"/>
      <c r="K7" s="327"/>
      <c r="L7" s="327"/>
      <c r="M7" s="327"/>
      <c r="N7" s="327"/>
      <c r="O7" s="32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323"/>
      <c r="AB7" s="18"/>
      <c r="AC7" s="18"/>
      <c r="AD7" s="18"/>
      <c r="AE7" s="18"/>
      <c r="AF7" s="18"/>
    </row>
    <row r="8" spans="1:35">
      <c r="A8" s="423" t="s">
        <v>469</v>
      </c>
      <c r="B8" s="321"/>
      <c r="C8" s="321"/>
      <c r="D8" s="326" t="str">
        <f>'CM4 -Op Training -Cost (DISAG)'!F52</f>
        <v>OK</v>
      </c>
      <c r="E8" s="326" t="str">
        <f>'CM4 -Op Training -Cost (DISAG)'!G52</f>
        <v>OK</v>
      </c>
      <c r="F8" s="326" t="str">
        <f>'CM4 -Op Training -Cost (DISAG)'!H52</f>
        <v>OK</v>
      </c>
      <c r="G8" s="327"/>
      <c r="H8" s="327"/>
      <c r="I8" s="327"/>
      <c r="J8" s="327"/>
      <c r="K8" s="327"/>
      <c r="L8" s="327"/>
      <c r="M8" s="327"/>
      <c r="N8" s="327"/>
      <c r="O8" s="327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322"/>
      <c r="AB8" s="18"/>
      <c r="AC8" s="18"/>
      <c r="AD8" s="18"/>
      <c r="AE8" s="18"/>
      <c r="AF8" s="18"/>
    </row>
    <row r="9" spans="1:35">
      <c r="A9" s="423" t="s">
        <v>470</v>
      </c>
      <c r="B9" s="321"/>
      <c r="C9" s="321"/>
      <c r="D9" s="326" t="str">
        <f>'CM6 - Property Mgt (DISAG)'!F17</f>
        <v>OK</v>
      </c>
      <c r="E9" s="326" t="str">
        <f>'CM6 - Property Mgt (DISAG)'!G17</f>
        <v>OK</v>
      </c>
      <c r="F9" s="326" t="str">
        <f>'CM6 - Property Mgt (DISAG)'!H17</f>
        <v>OK</v>
      </c>
      <c r="G9" s="327"/>
      <c r="H9" s="327"/>
      <c r="I9" s="327"/>
      <c r="J9" s="327"/>
      <c r="K9" s="327"/>
      <c r="L9" s="327"/>
      <c r="M9" s="327"/>
      <c r="N9" s="327"/>
      <c r="O9" s="32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322"/>
      <c r="AB9" s="18"/>
      <c r="AC9" s="18"/>
      <c r="AD9" s="18"/>
      <c r="AE9" s="18"/>
      <c r="AF9" s="18"/>
    </row>
    <row r="10" spans="1:35">
      <c r="A10" s="423" t="s">
        <v>471</v>
      </c>
      <c r="B10" s="321"/>
      <c r="C10" s="321"/>
      <c r="D10" s="326" t="str">
        <f>'CM8 - CEO etc (DISAG)'!F14</f>
        <v>OK</v>
      </c>
      <c r="E10" s="326" t="str">
        <f>'CM8 - CEO etc (DISAG)'!G14</f>
        <v>OK</v>
      </c>
      <c r="F10" s="326" t="str">
        <f>'CM8 - CEO etc (DISAG)'!H14</f>
        <v>OK</v>
      </c>
      <c r="G10" s="327"/>
      <c r="H10" s="327"/>
      <c r="I10" s="327"/>
      <c r="J10" s="327"/>
      <c r="K10" s="327"/>
      <c r="L10" s="327"/>
      <c r="M10" s="327"/>
      <c r="N10" s="327"/>
      <c r="O10" s="327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322"/>
      <c r="AB10" s="18"/>
      <c r="AC10" s="18"/>
      <c r="AD10" s="18"/>
      <c r="AE10" s="18"/>
      <c r="AF10" s="18"/>
    </row>
    <row r="11" spans="1:35">
      <c r="A11" s="423" t="s">
        <v>472</v>
      </c>
      <c r="B11" s="321"/>
      <c r="C11" s="321"/>
      <c r="D11" s="326" t="str">
        <f>'CM10 - IT&amp;T Memo'!F49</f>
        <v>OK</v>
      </c>
      <c r="E11" s="326" t="str">
        <f>'CM10 - IT&amp;T Memo'!G49</f>
        <v>OK</v>
      </c>
      <c r="F11" s="326" t="str">
        <f>'CM10 - IT&amp;T Memo'!H49</f>
        <v>OK</v>
      </c>
      <c r="G11" s="327"/>
      <c r="H11" s="327"/>
      <c r="I11" s="327"/>
      <c r="J11" s="327"/>
      <c r="K11" s="327"/>
      <c r="L11" s="327"/>
      <c r="M11" s="327"/>
      <c r="N11" s="327"/>
      <c r="O11" s="327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322"/>
      <c r="AB11" s="18"/>
      <c r="AC11" s="18"/>
      <c r="AD11" s="18"/>
      <c r="AE11" s="18"/>
      <c r="AF11" s="18"/>
    </row>
    <row r="12" spans="1:35">
      <c r="A12" s="423" t="s">
        <v>472</v>
      </c>
      <c r="B12" s="321"/>
      <c r="C12" s="321"/>
      <c r="D12" s="326" t="str">
        <f>'CM10 - IT&amp;T Memo'!F50</f>
        <v>OK</v>
      </c>
      <c r="E12" s="326" t="str">
        <f>'CM10 - IT&amp;T Memo'!G50</f>
        <v>OK</v>
      </c>
      <c r="F12" s="326" t="str">
        <f>'CM10 - IT&amp;T Memo'!H50</f>
        <v>OK</v>
      </c>
      <c r="G12" s="327"/>
      <c r="H12" s="327"/>
      <c r="I12" s="327"/>
      <c r="J12" s="327"/>
      <c r="K12" s="327"/>
      <c r="L12" s="327"/>
      <c r="M12" s="327"/>
      <c r="N12" s="327"/>
      <c r="O12" s="327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322"/>
      <c r="AB12" s="18"/>
      <c r="AC12" s="18"/>
      <c r="AD12" s="18"/>
      <c r="AE12" s="18"/>
      <c r="AF12" s="18"/>
    </row>
    <row r="13" spans="1:35">
      <c r="A13" s="423" t="s">
        <v>472</v>
      </c>
      <c r="B13" s="321"/>
      <c r="C13" s="321"/>
      <c r="D13" s="326" t="str">
        <f>'CM10 - IT&amp;T Memo'!F51</f>
        <v>OK</v>
      </c>
      <c r="E13" s="326" t="str">
        <f>'CM10 - IT&amp;T Memo'!G51</f>
        <v>OK</v>
      </c>
      <c r="F13" s="326" t="str">
        <f>'CM10 - IT&amp;T Memo'!H51</f>
        <v>OK</v>
      </c>
      <c r="G13" s="327"/>
      <c r="H13" s="327"/>
      <c r="I13" s="327"/>
      <c r="J13" s="327"/>
      <c r="K13" s="327"/>
      <c r="L13" s="327"/>
      <c r="M13" s="327"/>
      <c r="N13" s="327"/>
      <c r="O13" s="327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322"/>
      <c r="AB13" s="18"/>
      <c r="AC13" s="18"/>
      <c r="AD13" s="18"/>
      <c r="AE13" s="18"/>
      <c r="AF13" s="18"/>
    </row>
    <row r="14" spans="1:35">
      <c r="A14" s="423" t="s">
        <v>472</v>
      </c>
      <c r="B14" s="321"/>
      <c r="C14" s="321"/>
      <c r="D14" s="326" t="str">
        <f>'CM10 - IT&amp;T Memo'!F52</f>
        <v>OK</v>
      </c>
      <c r="E14" s="326" t="str">
        <f>'CM10 - IT&amp;T Memo'!G52</f>
        <v>OK</v>
      </c>
      <c r="F14" s="326" t="str">
        <f>'CM10 - IT&amp;T Memo'!H52</f>
        <v>OK</v>
      </c>
      <c r="G14" s="327"/>
      <c r="H14" s="327"/>
      <c r="I14" s="327"/>
      <c r="J14" s="327"/>
      <c r="K14" s="327"/>
      <c r="L14" s="327"/>
      <c r="M14" s="327"/>
      <c r="N14" s="327"/>
      <c r="O14" s="327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322"/>
      <c r="AB14" s="18"/>
      <c r="AC14" s="18"/>
      <c r="AD14" s="18"/>
      <c r="AE14" s="18"/>
      <c r="AF14" s="18"/>
    </row>
    <row r="15" spans="1:35">
      <c r="A15" s="423" t="s">
        <v>523</v>
      </c>
      <c r="B15" s="321"/>
      <c r="C15" s="321"/>
      <c r="D15" s="326" t="str">
        <f>'CM14 - Property Cost '!F71</f>
        <v>OK</v>
      </c>
      <c r="E15" s="326" t="str">
        <f>'CM14 - Property Cost '!G71</f>
        <v>OK</v>
      </c>
      <c r="F15" s="326" t="str">
        <f>'CM14 - Property Cost '!H71</f>
        <v>OK</v>
      </c>
      <c r="G15" s="326" t="str">
        <f>'CM14 - Property Cost '!I71</f>
        <v>OK</v>
      </c>
      <c r="H15" s="326" t="str">
        <f>'CM14 - Property Cost '!J71</f>
        <v>OK</v>
      </c>
      <c r="I15" s="326" t="str">
        <f>'CM14 - Property Cost '!K71</f>
        <v>OK</v>
      </c>
      <c r="J15" s="326" t="str">
        <f>'CM14 - Property Cost '!L71</f>
        <v>OK</v>
      </c>
      <c r="K15" s="326" t="str">
        <f>'CM14 - Property Cost '!M71</f>
        <v>OK</v>
      </c>
      <c r="L15" s="326" t="str">
        <f>'CM14 - Property Cost '!N71</f>
        <v>OK</v>
      </c>
      <c r="M15" s="326" t="str">
        <f>'CM14 - Property Cost '!O71</f>
        <v>OK</v>
      </c>
      <c r="N15" s="326" t="str">
        <f>'CM14 - Property Cost '!P71</f>
        <v>OK</v>
      </c>
      <c r="O15" s="326" t="str">
        <f>'CM14 - Property Cost '!Q71</f>
        <v>OK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322"/>
      <c r="AB15" s="18"/>
      <c r="AC15" s="18"/>
      <c r="AD15" s="18"/>
      <c r="AE15" s="18"/>
      <c r="AF15" s="18"/>
    </row>
    <row r="16" spans="1:35">
      <c r="A16" s="423" t="s">
        <v>524</v>
      </c>
      <c r="B16" s="321"/>
      <c r="C16" s="321"/>
      <c r="D16" s="326" t="str">
        <f>'CM14 - Property Cost '!F141</f>
        <v>OK</v>
      </c>
      <c r="E16" s="326" t="str">
        <f>'CM14 - Property Cost '!G141</f>
        <v>OK</v>
      </c>
      <c r="F16" s="326" t="str">
        <f>'CM14 - Property Cost '!H141</f>
        <v>OK</v>
      </c>
      <c r="G16" s="326" t="str">
        <f>'CM14 - Property Cost '!I141</f>
        <v>OK</v>
      </c>
      <c r="H16" s="326" t="str">
        <f>'CM14 - Property Cost '!J141</f>
        <v>OK</v>
      </c>
      <c r="I16" s="326" t="str">
        <f>'CM14 - Property Cost '!K141</f>
        <v>OK</v>
      </c>
      <c r="J16" s="326" t="str">
        <f>'CM14 - Property Cost '!L141</f>
        <v>OK</v>
      </c>
      <c r="K16" s="326" t="str">
        <f>'CM14 - Property Cost '!M141</f>
        <v>OK</v>
      </c>
      <c r="L16" s="326" t="str">
        <f>'CM14 - Property Cost '!N141</f>
        <v>OK</v>
      </c>
      <c r="M16" s="326" t="str">
        <f>'CM14 - Property Cost '!O141</f>
        <v>OK</v>
      </c>
      <c r="N16" s="326" t="str">
        <f>'CM14 - Property Cost '!P141</f>
        <v>OK</v>
      </c>
      <c r="O16" s="326" t="str">
        <f>'CM14 - Property Cost '!Q141</f>
        <v>OK</v>
      </c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322"/>
      <c r="AB16" s="18"/>
      <c r="AC16" s="18"/>
      <c r="AD16" s="18"/>
      <c r="AE16" s="18"/>
      <c r="AF16" s="18"/>
    </row>
    <row r="17" spans="1:32">
      <c r="A17" s="423" t="s">
        <v>525</v>
      </c>
      <c r="B17" s="321"/>
      <c r="C17" s="321"/>
      <c r="D17" s="326" t="str">
        <f>'CM14 - Property Cost '!F211</f>
        <v>OK</v>
      </c>
      <c r="E17" s="326" t="str">
        <f>'CM14 - Property Cost '!G211</f>
        <v>OK</v>
      </c>
      <c r="F17" s="326" t="str">
        <f>'CM14 - Property Cost '!H211</f>
        <v>OK</v>
      </c>
      <c r="G17" s="326" t="str">
        <f>'CM14 - Property Cost '!I211</f>
        <v>OK</v>
      </c>
      <c r="H17" s="326" t="str">
        <f>'CM14 - Property Cost '!J211</f>
        <v>OK</v>
      </c>
      <c r="I17" s="326" t="str">
        <f>'CM14 - Property Cost '!K211</f>
        <v>OK</v>
      </c>
      <c r="J17" s="326" t="str">
        <f>'CM14 - Property Cost '!L211</f>
        <v>OK</v>
      </c>
      <c r="K17" s="326" t="str">
        <f>'CM14 - Property Cost '!M211</f>
        <v>OK</v>
      </c>
      <c r="L17" s="326" t="str">
        <f>'CM14 - Property Cost '!N211</f>
        <v>OK</v>
      </c>
      <c r="M17" s="326" t="str">
        <f>'CM14 - Property Cost '!O211</f>
        <v>OK</v>
      </c>
      <c r="N17" s="326" t="str">
        <f>'CM14 - Property Cost '!P211</f>
        <v>OK</v>
      </c>
      <c r="O17" s="326" t="str">
        <f>'CM14 - Property Cost '!Q211</f>
        <v>OK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322"/>
      <c r="AB17" s="18"/>
      <c r="AC17" s="18"/>
      <c r="AD17" s="18"/>
      <c r="AE17" s="18"/>
      <c r="AF17" s="18"/>
    </row>
    <row r="18" spans="1:32">
      <c r="A18" s="423" t="s">
        <v>526</v>
      </c>
      <c r="B18" s="321"/>
      <c r="C18" s="321"/>
      <c r="D18" s="326" t="str">
        <f>'CM14 - Property Cost '!F281</f>
        <v>OK</v>
      </c>
      <c r="E18" s="326" t="str">
        <f>'CM14 - Property Cost '!G281</f>
        <v>OK</v>
      </c>
      <c r="F18" s="326" t="str">
        <f>'CM14 - Property Cost '!H281</f>
        <v>OK</v>
      </c>
      <c r="G18" s="326" t="str">
        <f>'CM14 - Property Cost '!I281</f>
        <v>OK</v>
      </c>
      <c r="H18" s="326" t="str">
        <f>'CM14 - Property Cost '!J281</f>
        <v>OK</v>
      </c>
      <c r="I18" s="326" t="str">
        <f>'CM14 - Property Cost '!K281</f>
        <v>OK</v>
      </c>
      <c r="J18" s="326" t="str">
        <f>'CM14 - Property Cost '!L281</f>
        <v>OK</v>
      </c>
      <c r="K18" s="326" t="str">
        <f>'CM14 - Property Cost '!M281</f>
        <v>OK</v>
      </c>
      <c r="L18" s="326" t="str">
        <f>'CM14 - Property Cost '!N281</f>
        <v>OK</v>
      </c>
      <c r="M18" s="326" t="str">
        <f>'CM14 - Property Cost '!O281</f>
        <v>OK</v>
      </c>
      <c r="N18" s="326" t="str">
        <f>'CM14 - Property Cost '!P281</f>
        <v>OK</v>
      </c>
      <c r="O18" s="326" t="str">
        <f>'CM14 - Property Cost '!Q281</f>
        <v>OK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322"/>
      <c r="AB18" s="18"/>
      <c r="AC18" s="18"/>
      <c r="AD18" s="18"/>
      <c r="AE18" s="18"/>
      <c r="AF18" s="18"/>
    </row>
    <row r="19" spans="1:32">
      <c r="A19" s="423" t="s">
        <v>527</v>
      </c>
      <c r="B19" s="321"/>
      <c r="C19" s="321"/>
      <c r="D19" s="326" t="str">
        <f>'CM14 - Property Cost '!F351</f>
        <v>OK</v>
      </c>
      <c r="E19" s="326" t="str">
        <f>'CM14 - Property Cost '!G351</f>
        <v>OK</v>
      </c>
      <c r="F19" s="326" t="str">
        <f>'CM14 - Property Cost '!H351</f>
        <v>OK</v>
      </c>
      <c r="G19" s="326" t="str">
        <f>'CM14 - Property Cost '!I351</f>
        <v>OK</v>
      </c>
      <c r="H19" s="326" t="str">
        <f>'CM14 - Property Cost '!J351</f>
        <v>OK</v>
      </c>
      <c r="I19" s="326" t="str">
        <f>'CM14 - Property Cost '!K351</f>
        <v>OK</v>
      </c>
      <c r="J19" s="326" t="str">
        <f>'CM14 - Property Cost '!L351</f>
        <v>OK</v>
      </c>
      <c r="K19" s="326" t="str">
        <f>'CM14 - Property Cost '!M351</f>
        <v>OK</v>
      </c>
      <c r="L19" s="326" t="str">
        <f>'CM14 - Property Cost '!N351</f>
        <v>OK</v>
      </c>
      <c r="M19" s="326" t="str">
        <f>'CM14 - Property Cost '!O351</f>
        <v>OK</v>
      </c>
      <c r="N19" s="326" t="str">
        <f>'CM14 - Property Cost '!P351</f>
        <v>OK</v>
      </c>
      <c r="O19" s="326" t="str">
        <f>'CM14 - Property Cost '!Q351</f>
        <v>OK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322"/>
      <c r="AB19" s="18"/>
      <c r="AC19" s="18"/>
      <c r="AD19" s="18"/>
      <c r="AE19" s="18"/>
      <c r="AF19" s="18"/>
    </row>
    <row r="20" spans="1:32">
      <c r="A20" s="423" t="s">
        <v>528</v>
      </c>
      <c r="B20" s="321"/>
      <c r="C20" s="321"/>
      <c r="D20" s="326" t="str">
        <f>'CM14 - Property Cost '!F421</f>
        <v>OK</v>
      </c>
      <c r="E20" s="326" t="str">
        <f>'CM14 - Property Cost '!G421</f>
        <v>OK</v>
      </c>
      <c r="F20" s="326" t="str">
        <f>'CM14 - Property Cost '!H421</f>
        <v>OK</v>
      </c>
      <c r="G20" s="326" t="str">
        <f>'CM14 - Property Cost '!I421</f>
        <v>OK</v>
      </c>
      <c r="H20" s="326" t="str">
        <f>'CM14 - Property Cost '!J421</f>
        <v>OK</v>
      </c>
      <c r="I20" s="326" t="str">
        <f>'CM14 - Property Cost '!K421</f>
        <v>OK</v>
      </c>
      <c r="J20" s="326" t="str">
        <f>'CM14 - Property Cost '!L421</f>
        <v>OK</v>
      </c>
      <c r="K20" s="326" t="str">
        <f>'CM14 - Property Cost '!M421</f>
        <v>OK</v>
      </c>
      <c r="L20" s="326" t="str">
        <f>'CM14 - Property Cost '!N421</f>
        <v>OK</v>
      </c>
      <c r="M20" s="326" t="str">
        <f>'CM14 - Property Cost '!O421</f>
        <v>OK</v>
      </c>
      <c r="N20" s="326" t="str">
        <f>'CM14 - Property Cost '!P421</f>
        <v>OK</v>
      </c>
      <c r="O20" s="326" t="str">
        <f>'CM14 - Property Cost '!Q421</f>
        <v>OK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322"/>
      <c r="AB20" s="18"/>
      <c r="AC20" s="18"/>
      <c r="AD20" s="18"/>
      <c r="AE20" s="18"/>
      <c r="AF20" s="18"/>
    </row>
    <row r="21" spans="1:32">
      <c r="A21" s="423" t="s">
        <v>473</v>
      </c>
      <c r="B21" s="321"/>
      <c r="C21" s="321"/>
      <c r="D21" s="326" t="str">
        <f>'CM15 - Streetworks'!O201</f>
        <v>OK</v>
      </c>
      <c r="E21" s="326" t="str">
        <f>'CM15 - Streetworks'!P201</f>
        <v>OK</v>
      </c>
      <c r="F21" s="326" t="str">
        <f>'CM15 - Streetworks'!Q201</f>
        <v>OK</v>
      </c>
      <c r="G21" s="327"/>
      <c r="H21" s="327"/>
      <c r="I21" s="327"/>
      <c r="J21" s="327"/>
      <c r="K21" s="327"/>
      <c r="L21" s="327"/>
      <c r="M21" s="327"/>
      <c r="N21" s="327"/>
      <c r="O21" s="327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322"/>
      <c r="AB21" s="18"/>
      <c r="AC21" s="18"/>
      <c r="AD21" s="18"/>
      <c r="AE21" s="18"/>
      <c r="AF21" s="18"/>
    </row>
    <row r="22" spans="1:32">
      <c r="A22" s="423" t="s">
        <v>474</v>
      </c>
      <c r="B22" s="14"/>
      <c r="C22" s="14"/>
      <c r="D22" s="219" t="str">
        <f>'CM19 - EV Charging Points'!N26</f>
        <v>OK</v>
      </c>
      <c r="E22" s="219" t="str">
        <f>'CM19 - EV Charging Points'!O26</f>
        <v>OK</v>
      </c>
      <c r="F22" s="219" t="str">
        <f>'CM19 - EV Charging Points'!P26</f>
        <v>OK</v>
      </c>
      <c r="G22" s="14"/>
      <c r="H22" s="14"/>
      <c r="I22" s="14"/>
      <c r="J22" s="14"/>
      <c r="K22" s="14"/>
      <c r="L22" s="14"/>
      <c r="M22" s="14"/>
      <c r="N22" s="14"/>
      <c r="O22" s="14"/>
      <c r="P22" s="18"/>
      <c r="Q22" s="12"/>
      <c r="R22" s="18"/>
      <c r="S22" s="18"/>
      <c r="T22" s="18"/>
      <c r="U22" s="18"/>
      <c r="V22" s="18"/>
      <c r="W22" s="18"/>
      <c r="X22" s="18"/>
      <c r="Y22" s="18"/>
      <c r="Z22" s="18"/>
      <c r="AA22" s="322"/>
      <c r="AB22" s="18"/>
      <c r="AC22" s="18"/>
      <c r="AD22" s="18"/>
      <c r="AE22" s="18"/>
      <c r="AF22" s="18"/>
    </row>
    <row r="23" spans="1:32">
      <c r="A23" s="423" t="s">
        <v>475</v>
      </c>
      <c r="B23" s="321"/>
      <c r="C23" s="321"/>
      <c r="D23" s="326" t="str">
        <f>'CM20 - Undergrounding Des areas'!AF121</f>
        <v>Ok</v>
      </c>
      <c r="E23" s="329"/>
      <c r="F23" s="329"/>
      <c r="G23" s="329"/>
      <c r="H23" s="329"/>
      <c r="I23" s="329"/>
      <c r="J23" s="329"/>
      <c r="K23" s="329"/>
      <c r="L23" s="329"/>
      <c r="M23" s="329"/>
      <c r="N23" s="329"/>
      <c r="O23" s="329"/>
      <c r="P23" s="12"/>
      <c r="Q23" s="12"/>
      <c r="R23" s="18"/>
      <c r="S23" s="18"/>
      <c r="T23" s="18"/>
      <c r="U23" s="18"/>
      <c r="V23" s="18"/>
      <c r="W23" s="18"/>
      <c r="X23" s="18"/>
      <c r="Y23" s="18"/>
      <c r="Z23" s="18"/>
      <c r="AA23" s="322"/>
      <c r="AB23" s="18"/>
      <c r="AC23" s="18"/>
      <c r="AD23" s="18"/>
      <c r="AE23" s="18"/>
      <c r="AF23" s="18"/>
    </row>
    <row r="24" spans="1:32">
      <c r="A24" s="423" t="s">
        <v>475</v>
      </c>
      <c r="B24" s="321"/>
      <c r="C24" s="321"/>
      <c r="D24" s="326" t="str">
        <f>'CM20 - Undergrounding Des areas'!F136</f>
        <v>OK</v>
      </c>
      <c r="E24" s="329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322"/>
      <c r="AB24" s="322"/>
      <c r="AC24" s="322"/>
      <c r="AD24" s="322"/>
      <c r="AE24" s="322"/>
      <c r="AF24" s="18"/>
    </row>
    <row r="25" spans="1:32"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322"/>
      <c r="AB25" s="322"/>
      <c r="AC25" s="322"/>
      <c r="AD25" s="322"/>
      <c r="AE25" s="322"/>
      <c r="AF25" s="18"/>
    </row>
    <row r="26" spans="1:32">
      <c r="A26" s="502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322"/>
      <c r="AB26" s="322"/>
      <c r="AC26" s="322"/>
      <c r="AD26" s="322"/>
      <c r="AE26" s="322"/>
      <c r="AF26" s="18"/>
    </row>
    <row r="27" spans="1:32">
      <c r="A27" s="511" t="s">
        <v>579</v>
      </c>
      <c r="B27" s="321"/>
      <c r="C27" s="321"/>
      <c r="D27" s="325" t="s">
        <v>567</v>
      </c>
      <c r="E27" s="325" t="s">
        <v>568</v>
      </c>
      <c r="F27" s="325" t="s">
        <v>569</v>
      </c>
      <c r="G27" s="325" t="s">
        <v>570</v>
      </c>
      <c r="H27" s="325" t="s">
        <v>571</v>
      </c>
      <c r="I27" s="325" t="s">
        <v>572</v>
      </c>
      <c r="J27" s="18"/>
      <c r="K27" s="14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322"/>
      <c r="AB27" s="322"/>
      <c r="AC27" s="322"/>
      <c r="AD27" s="322"/>
      <c r="AE27" s="322"/>
      <c r="AF27" s="18"/>
    </row>
    <row r="28" spans="1:32">
      <c r="A28" s="423" t="s">
        <v>466</v>
      </c>
      <c r="B28" s="321"/>
      <c r="C28" s="321"/>
      <c r="D28" s="326">
        <f>'CM1 -Network Des &amp; Eng (DISAG)'!F11</f>
        <v>0</v>
      </c>
      <c r="E28" s="326">
        <f>'CM1 -Network Des &amp; Eng (DISAG)'!G11</f>
        <v>0</v>
      </c>
      <c r="F28" s="326">
        <f>'CM1 -Network Des &amp; Eng (DISAG)'!H11</f>
        <v>0</v>
      </c>
      <c r="G28" s="326">
        <f>'CM1 -Network Des &amp; Eng (DISAG)'!I11</f>
        <v>0</v>
      </c>
      <c r="H28" s="326">
        <f>'CM1 -Network Des &amp; Eng (DISAG)'!J11</f>
        <v>0</v>
      </c>
      <c r="I28" s="326">
        <f>'CM1 -Network Des &amp; Eng (DISAG)'!K11</f>
        <v>0</v>
      </c>
    </row>
    <row r="29" spans="1:32">
      <c r="A29" s="423" t="s">
        <v>467</v>
      </c>
      <c r="D29" s="326">
        <f>'CM2 - Eng Mgt and CS (DISAG)'!F14</f>
        <v>0</v>
      </c>
      <c r="E29" s="326">
        <f>'CM2 - Eng Mgt and CS (DISAG)'!G14</f>
        <v>0</v>
      </c>
      <c r="F29" s="326">
        <f>'CM2 - Eng Mgt and CS (DISAG)'!H14</f>
        <v>0</v>
      </c>
      <c r="G29" s="326">
        <f>'CM2 - Eng Mgt and CS (DISAG)'!I14</f>
        <v>0</v>
      </c>
      <c r="H29" s="326">
        <f>'CM2 - Eng Mgt and CS (DISAG)'!J14</f>
        <v>0</v>
      </c>
      <c r="I29" s="326">
        <f>'CM2 - Eng Mgt and CS (DISAG)'!K14</f>
        <v>0</v>
      </c>
    </row>
    <row r="30" spans="1:32">
      <c r="A30" s="423" t="s">
        <v>468</v>
      </c>
      <c r="D30" s="326">
        <f>'CM3 -Control Centre (DISAG)'!F10</f>
        <v>0</v>
      </c>
      <c r="E30" s="326">
        <f>'CM3 -Control Centre (DISAG)'!G10</f>
        <v>0</v>
      </c>
      <c r="F30" s="326">
        <f>'CM3 -Control Centre (DISAG)'!H10</f>
        <v>0</v>
      </c>
      <c r="G30" s="326">
        <f>'CM3 -Control Centre (DISAG)'!I10</f>
        <v>0</v>
      </c>
      <c r="H30" s="326">
        <f>'CM3 -Control Centre (DISAG)'!J10</f>
        <v>0</v>
      </c>
      <c r="I30" s="326">
        <f>'CM3 -Control Centre (DISAG)'!K10</f>
        <v>0</v>
      </c>
    </row>
    <row r="31" spans="1:32">
      <c r="A31" s="423" t="s">
        <v>469</v>
      </c>
      <c r="D31" s="326">
        <f>SUM('CM4 -Op Training -Cost (DISAG)'!F6:F7)</f>
        <v>0</v>
      </c>
      <c r="E31" s="326">
        <f>SUM('CM4 -Op Training -Cost (DISAG)'!G6:G7)</f>
        <v>0</v>
      </c>
      <c r="F31" s="326">
        <f>SUM('CM4 -Op Training -Cost (DISAG)'!H6:H7)</f>
        <v>0</v>
      </c>
      <c r="G31" s="326">
        <f>SUM('CM4 -Op Training -Cost (DISAG)'!I6:I7)</f>
        <v>0</v>
      </c>
      <c r="H31" s="326">
        <f>SUM('CM4 -Op Training -Cost (DISAG)'!J6:J7)</f>
        <v>0</v>
      </c>
      <c r="I31" s="326">
        <f>SUM('CM4 -Op Training -Cost (DISAG)'!K6:K7)</f>
        <v>0</v>
      </c>
    </row>
    <row r="32" spans="1:32">
      <c r="A32" s="423" t="s">
        <v>470</v>
      </c>
      <c r="D32" s="326">
        <f>'CM6 - Property Mgt (DISAG)'!F13</f>
        <v>0</v>
      </c>
      <c r="E32" s="326">
        <f>'CM6 - Property Mgt (DISAG)'!G13</f>
        <v>0</v>
      </c>
      <c r="F32" s="326">
        <f>'CM6 - Property Mgt (DISAG)'!H13</f>
        <v>0</v>
      </c>
      <c r="G32" s="326">
        <f>'CM6 - Property Mgt (DISAG)'!I13</f>
        <v>0</v>
      </c>
      <c r="H32" s="326">
        <f>'CM6 - Property Mgt (DISAG)'!J13</f>
        <v>0</v>
      </c>
      <c r="I32" s="326">
        <f>'CM6 - Property Mgt (DISAG)'!K13</f>
        <v>0</v>
      </c>
    </row>
    <row r="33" spans="1:11">
      <c r="A33" s="423" t="s">
        <v>471</v>
      </c>
      <c r="D33" s="326">
        <f>'CM8 - CEO etc (DISAG)'!F12</f>
        <v>0</v>
      </c>
      <c r="E33" s="326">
        <f>'CM8 - CEO etc (DISAG)'!G12</f>
        <v>0</v>
      </c>
      <c r="F33" s="326">
        <f>'CM8 - CEO etc (DISAG)'!H12</f>
        <v>0</v>
      </c>
      <c r="G33" s="326">
        <f>'CM8 - CEO etc (DISAG)'!I12</f>
        <v>0</v>
      </c>
      <c r="H33" s="326">
        <f>'CM8 - CEO etc (DISAG)'!J12</f>
        <v>0</v>
      </c>
      <c r="I33" s="326">
        <f>'CM8 - CEO etc (DISAG)'!K12</f>
        <v>0</v>
      </c>
    </row>
    <row r="34" spans="1:11">
      <c r="A34" s="423" t="s">
        <v>573</v>
      </c>
      <c r="D34" s="326">
        <f>SUM('CM10 - IT&amp;T Memo'!F14+'CM10 - IT&amp;T Memo'!F35)</f>
        <v>0</v>
      </c>
      <c r="E34" s="326">
        <f>SUM('CM10 - IT&amp;T Memo'!G14+'CM10 - IT&amp;T Memo'!G35)</f>
        <v>0</v>
      </c>
      <c r="F34" s="326">
        <f>SUM('CM10 - IT&amp;T Memo'!H14+'CM10 - IT&amp;T Memo'!H35)</f>
        <v>0</v>
      </c>
      <c r="G34" s="326">
        <f>SUM('CM10 - IT&amp;T Memo'!I14+'CM10 - IT&amp;T Memo'!I35)</f>
        <v>0</v>
      </c>
      <c r="H34" s="326">
        <f>SUM('CM10 - IT&amp;T Memo'!J14+'CM10 - IT&amp;T Memo'!J35)</f>
        <v>0</v>
      </c>
      <c r="I34" s="326">
        <f>SUM('CM10 - IT&amp;T Memo'!K14+'CM10 - IT&amp;T Memo'!K35)</f>
        <v>0</v>
      </c>
      <c r="K34" s="502" t="s">
        <v>576</v>
      </c>
    </row>
    <row r="35" spans="1:11">
      <c r="A35" s="423" t="s">
        <v>574</v>
      </c>
      <c r="D35" s="326">
        <f>SUM('CM10 - IT&amp;T Memo'!F23+'CM10 - IT&amp;T Memo'!F38)</f>
        <v>0</v>
      </c>
      <c r="E35" s="326">
        <f>SUM('CM10 - IT&amp;T Memo'!G23+'CM10 - IT&amp;T Memo'!G38)</f>
        <v>0</v>
      </c>
      <c r="F35" s="326">
        <f>SUM('CM10 - IT&amp;T Memo'!H23+'CM10 - IT&amp;T Memo'!H38)</f>
        <v>0</v>
      </c>
      <c r="G35" s="326">
        <f>SUM('CM10 - IT&amp;T Memo'!I23+'CM10 - IT&amp;T Memo'!I38)</f>
        <v>0</v>
      </c>
      <c r="H35" s="326">
        <f>SUM('CM10 - IT&amp;T Memo'!J23+'CM10 - IT&amp;T Memo'!J38)</f>
        <v>0</v>
      </c>
      <c r="I35" s="326">
        <f>SUM('CM10 - IT&amp;T Memo'!K23+'CM10 - IT&amp;T Memo'!K38)</f>
        <v>0</v>
      </c>
      <c r="K35" s="502" t="s">
        <v>577</v>
      </c>
    </row>
    <row r="36" spans="1:11">
      <c r="A36" s="423" t="s">
        <v>575</v>
      </c>
      <c r="D36" s="326">
        <f>SUM('CM10 - IT&amp;T Memo'!F32+'CM10 - IT&amp;T Memo'!F39)</f>
        <v>0</v>
      </c>
      <c r="E36" s="326">
        <f>SUM('CM10 - IT&amp;T Memo'!G32+'CM10 - IT&amp;T Memo'!G39)</f>
        <v>0</v>
      </c>
      <c r="F36" s="326">
        <f>SUM('CM10 - IT&amp;T Memo'!H32+'CM10 - IT&amp;T Memo'!H39)</f>
        <v>0</v>
      </c>
      <c r="G36" s="326">
        <f>SUM('CM10 - IT&amp;T Memo'!I32+'CM10 - IT&amp;T Memo'!I39)</f>
        <v>0</v>
      </c>
      <c r="H36" s="326">
        <f>SUM('CM10 - IT&amp;T Memo'!J32+'CM10 - IT&amp;T Memo'!J39)</f>
        <v>0</v>
      </c>
      <c r="I36" s="326">
        <f>SUM('CM10 - IT&amp;T Memo'!K32+'CM10 - IT&amp;T Memo'!K39)</f>
        <v>0</v>
      </c>
      <c r="K36" s="502" t="s">
        <v>578</v>
      </c>
    </row>
    <row r="37" spans="1:11">
      <c r="A37" s="14"/>
      <c r="B37" s="14"/>
      <c r="C37" s="14"/>
    </row>
    <row r="38" spans="1:11">
      <c r="A38" s="14"/>
      <c r="B38" s="14"/>
      <c r="C38" s="14"/>
    </row>
    <row r="39" spans="1:11">
      <c r="A39" s="14"/>
      <c r="B39" s="14"/>
      <c r="C39" s="14"/>
    </row>
    <row r="40" spans="1:11">
      <c r="A40" s="14"/>
      <c r="B40" s="14"/>
      <c r="C40" s="14"/>
    </row>
    <row r="42" spans="1:11">
      <c r="A42" s="502"/>
      <c r="D42" s="18"/>
    </row>
    <row r="43" spans="1:11">
      <c r="A43" s="502"/>
    </row>
    <row r="44" spans="1:11">
      <c r="A44" s="502"/>
    </row>
    <row r="45" spans="1:11">
      <c r="A45" s="502"/>
    </row>
    <row r="46" spans="1:11">
      <c r="A46" s="502"/>
    </row>
    <row r="47" spans="1:11">
      <c r="A47" s="502"/>
    </row>
    <row r="48" spans="1:11">
      <c r="A48" s="502"/>
    </row>
    <row r="49" spans="1:1">
      <c r="A49" s="502"/>
    </row>
    <row r="50" spans="1:1">
      <c r="A50" s="502"/>
    </row>
    <row r="51" spans="1:1">
      <c r="A51" s="502"/>
    </row>
    <row r="52" spans="1:1">
      <c r="A52" s="502"/>
    </row>
    <row r="53" spans="1:1">
      <c r="A53" s="502"/>
    </row>
    <row r="54" spans="1:1">
      <c r="A54" s="502"/>
    </row>
    <row r="55" spans="1:1">
      <c r="A55" s="502"/>
    </row>
    <row r="56" spans="1:1">
      <c r="A56" s="502"/>
    </row>
    <row r="57" spans="1:1">
      <c r="A57" s="502"/>
    </row>
    <row r="58" spans="1:1">
      <c r="A58" s="502"/>
    </row>
    <row r="59" spans="1:1">
      <c r="A59" s="502"/>
    </row>
    <row r="60" spans="1:1">
      <c r="A60" s="502"/>
    </row>
    <row r="61" spans="1:1">
      <c r="A61" s="502"/>
    </row>
    <row r="62" spans="1:1">
      <c r="A62" s="502"/>
    </row>
    <row r="63" spans="1:1">
      <c r="A63" s="502"/>
    </row>
    <row r="64" spans="1:1">
      <c r="A64" s="502"/>
    </row>
    <row r="65" spans="1:1">
      <c r="A65" s="502"/>
    </row>
    <row r="66" spans="1:1">
      <c r="A66" s="502"/>
    </row>
    <row r="67" spans="1:1">
      <c r="A67" s="502"/>
    </row>
    <row r="68" spans="1:1">
      <c r="A68" s="502"/>
    </row>
    <row r="69" spans="1:1">
      <c r="A69" s="502"/>
    </row>
  </sheetData>
  <conditionalFormatting sqref="D42 E15:O21 F23:O23 R22:Z27 AB6:AE23 D23:E24 P6:Z21 G6:O14 E5:F14 E15:P20 P13:P22 D16:O16 D5:E21 J24:J27 L24:Q27 K24:K26 G24:I24 D28:I36">
    <cfRule type="cellIs" dxfId="20" priority="10" operator="equal">
      <formula>"Err"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L17"/>
  <sheetViews>
    <sheetView zoomScaleNormal="100" zoomScaleSheetLayoutView="80" workbookViewId="0">
      <selection activeCell="E34" sqref="E34"/>
    </sheetView>
  </sheetViews>
  <sheetFormatPr defaultRowHeight="12.75"/>
  <cols>
    <col min="1" max="1" width="64.25" style="124" bestFit="1" customWidth="1"/>
    <col min="2" max="4" width="2.125" style="124" customWidth="1"/>
    <col min="5" max="5" width="3.625" style="124" customWidth="1"/>
    <col min="6" max="12" width="7.125" style="124" customWidth="1"/>
    <col min="13" max="16384" width="9" style="124"/>
  </cols>
  <sheetData>
    <row r="1" spans="1:12" s="17" customFormat="1">
      <c r="A1" s="50" t="s">
        <v>255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7" customFormat="1">
      <c r="A2" s="50" t="str">
        <f>Cover!D15</f>
        <v>[DNO]</v>
      </c>
    </row>
    <row r="3" spans="1:12" s="17" customFormat="1">
      <c r="A3" s="50" t="str">
        <f>Cover!D17</f>
        <v>[Year]</v>
      </c>
    </row>
    <row r="4" spans="1:12" s="17" customFormat="1">
      <c r="A4" s="226"/>
      <c r="B4" s="1"/>
      <c r="C4" s="1"/>
      <c r="D4" s="1"/>
      <c r="E4" s="1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151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22" t="s">
        <v>213</v>
      </c>
      <c r="F6" s="170"/>
      <c r="G6" s="170"/>
      <c r="H6" s="170"/>
      <c r="I6" s="170"/>
      <c r="J6" s="170"/>
      <c r="K6" s="170"/>
      <c r="L6" s="31">
        <f>SUM(G6:K6)</f>
        <v>0</v>
      </c>
    </row>
    <row r="7" spans="1:12">
      <c r="A7" s="22" t="s">
        <v>214</v>
      </c>
      <c r="F7" s="170"/>
      <c r="G7" s="170"/>
      <c r="H7" s="170"/>
      <c r="I7" s="170"/>
      <c r="J7" s="170"/>
      <c r="K7" s="170"/>
      <c r="L7" s="31">
        <f>SUM(G7:K7)</f>
        <v>0</v>
      </c>
    </row>
    <row r="8" spans="1:12">
      <c r="A8" s="22" t="s">
        <v>215</v>
      </c>
      <c r="F8" s="170"/>
      <c r="G8" s="170"/>
      <c r="H8" s="170"/>
      <c r="I8" s="170"/>
      <c r="J8" s="170"/>
      <c r="K8" s="170"/>
      <c r="L8" s="31">
        <f>SUM(G8:K8)</f>
        <v>0</v>
      </c>
    </row>
    <row r="9" spans="1:12">
      <c r="A9" s="22" t="s">
        <v>216</v>
      </c>
      <c r="F9" s="170"/>
      <c r="G9" s="170"/>
      <c r="H9" s="170"/>
      <c r="I9" s="170"/>
      <c r="J9" s="170"/>
      <c r="K9" s="170"/>
      <c r="L9" s="31">
        <f>SUM(G9:K9)</f>
        <v>0</v>
      </c>
    </row>
    <row r="10" spans="1:12">
      <c r="A10" s="22" t="s">
        <v>217</v>
      </c>
      <c r="F10" s="170"/>
      <c r="G10" s="170"/>
      <c r="H10" s="170"/>
      <c r="I10" s="170"/>
      <c r="J10" s="170"/>
      <c r="K10" s="170"/>
      <c r="L10" s="31">
        <f t="shared" ref="L10:L11" si="0">SUM(G10:K10)</f>
        <v>0</v>
      </c>
    </row>
    <row r="11" spans="1:12">
      <c r="A11" s="267" t="s">
        <v>151</v>
      </c>
      <c r="F11" s="31">
        <f>SUM(F6:F10)</f>
        <v>0</v>
      </c>
      <c r="G11" s="31">
        <f t="shared" ref="G11:K11" si="1">SUM(G6:G10)</f>
        <v>0</v>
      </c>
      <c r="H11" s="31">
        <f>SUM(H6:H10)</f>
        <v>0</v>
      </c>
      <c r="I11" s="31">
        <f t="shared" si="1"/>
        <v>0</v>
      </c>
      <c r="J11" s="31">
        <f>SUM(J6:J10)</f>
        <v>0</v>
      </c>
      <c r="K11" s="31">
        <f t="shared" si="1"/>
        <v>0</v>
      </c>
      <c r="L11" s="31">
        <f t="shared" si="0"/>
        <v>0</v>
      </c>
    </row>
    <row r="12" spans="1:12">
      <c r="A12" s="269"/>
    </row>
    <row r="13" spans="1:12">
      <c r="A13" s="268" t="s">
        <v>241</v>
      </c>
      <c r="F13" s="397" t="str">
        <f>IF(ABS(F11-'[11]Costs Matrix 2010'!$X$52)&lt;0.1,"OK","ERROR")</f>
        <v>OK</v>
      </c>
      <c r="G13" s="397" t="str">
        <f>IF(ABS(G11-'[11]C1 - Costs Matrix 2012'!$X$77)&lt;0.1,"OK","ERROR")</f>
        <v>OK</v>
      </c>
      <c r="H13" s="397" t="str">
        <f>IF(ABS(H11-'[11]C1 - Costs Matrix 2012'!$X$77)&lt;0.1,"OK","ERROR")</f>
        <v>OK</v>
      </c>
      <c r="I13" s="397"/>
      <c r="J13" s="397"/>
      <c r="K13" s="397"/>
      <c r="L13" s="265"/>
    </row>
    <row r="17" spans="7:7">
      <c r="G17" s="124" t="s">
        <v>68</v>
      </c>
    </row>
  </sheetData>
  <conditionalFormatting sqref="F12:L13">
    <cfRule type="cellIs" dxfId="19" priority="10" operator="equal">
      <formula>"Err"</formula>
    </cfRule>
  </conditionalFormatting>
  <conditionalFormatting sqref="L13">
    <cfRule type="cellIs" dxfId="18" priority="1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L18"/>
  <sheetViews>
    <sheetView zoomScale="85" zoomScaleNormal="85" zoomScaleSheetLayoutView="81" zoomScalePageLayoutView="85" workbookViewId="0">
      <selection activeCell="N19" sqref="N19"/>
    </sheetView>
  </sheetViews>
  <sheetFormatPr defaultRowHeight="12.75"/>
  <cols>
    <col min="1" max="1" width="62.875" customWidth="1"/>
    <col min="2" max="2" width="1.375" customWidth="1"/>
    <col min="3" max="3" width="1.125" customWidth="1"/>
    <col min="4" max="4" width="1.625" customWidth="1"/>
    <col min="5" max="5" width="3.625" customWidth="1"/>
    <col min="6" max="12" width="7.125" customWidth="1"/>
  </cols>
  <sheetData>
    <row r="1" spans="1:12" s="17" customFormat="1">
      <c r="A1" s="50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7" customFormat="1">
      <c r="A2" s="50" t="str">
        <f>Cover!D15</f>
        <v>[DNO]</v>
      </c>
    </row>
    <row r="3" spans="1:12" s="17" customFormat="1">
      <c r="A3" s="50" t="str">
        <f>Cover!D17</f>
        <v>[Year]</v>
      </c>
    </row>
    <row r="4" spans="1:12" s="17" customFormat="1">
      <c r="A4" s="12"/>
      <c r="B4" s="1"/>
      <c r="C4" s="1"/>
      <c r="D4" s="1"/>
      <c r="E4" s="1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151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22" t="s">
        <v>386</v>
      </c>
      <c r="F6" s="110"/>
      <c r="G6" s="110"/>
      <c r="H6" s="110"/>
      <c r="I6" s="110"/>
      <c r="J6" s="110"/>
      <c r="K6" s="110"/>
      <c r="L6" s="129">
        <f>SUM(G6:K6)</f>
        <v>0</v>
      </c>
    </row>
    <row r="7" spans="1:12" s="124" customFormat="1">
      <c r="A7" s="22" t="s">
        <v>580</v>
      </c>
      <c r="F7" s="110"/>
      <c r="G7" s="110"/>
      <c r="H7" s="110"/>
      <c r="I7" s="110"/>
      <c r="J7" s="110"/>
      <c r="K7" s="110"/>
      <c r="L7" s="129">
        <f t="shared" ref="L7:L13" si="0">SUM(G7:K7)</f>
        <v>0</v>
      </c>
    </row>
    <row r="8" spans="1:12">
      <c r="A8" s="22" t="s">
        <v>154</v>
      </c>
      <c r="F8" s="110"/>
      <c r="G8" s="110"/>
      <c r="H8" s="110"/>
      <c r="I8" s="110"/>
      <c r="J8" s="110"/>
      <c r="K8" s="110"/>
      <c r="L8" s="129">
        <f t="shared" si="0"/>
        <v>0</v>
      </c>
    </row>
    <row r="9" spans="1:12">
      <c r="A9" s="22" t="s">
        <v>69</v>
      </c>
      <c r="F9" s="110"/>
      <c r="G9" s="110"/>
      <c r="H9" s="110"/>
      <c r="I9" s="110"/>
      <c r="J9" s="110"/>
      <c r="K9" s="110"/>
      <c r="L9" s="129">
        <f t="shared" si="0"/>
        <v>0</v>
      </c>
    </row>
    <row r="10" spans="1:12">
      <c r="A10" s="22" t="s">
        <v>582</v>
      </c>
      <c r="F10" s="110"/>
      <c r="G10" s="110"/>
      <c r="H10" s="110"/>
      <c r="I10" s="110"/>
      <c r="J10" s="110"/>
      <c r="K10" s="110"/>
      <c r="L10" s="129">
        <f t="shared" si="0"/>
        <v>0</v>
      </c>
    </row>
    <row r="11" spans="1:12">
      <c r="A11" s="22" t="s">
        <v>155</v>
      </c>
      <c r="F11" s="110"/>
      <c r="G11" s="110"/>
      <c r="H11" s="110"/>
      <c r="I11" s="110"/>
      <c r="J11" s="110"/>
      <c r="K11" s="110"/>
      <c r="L11" s="129">
        <f t="shared" si="0"/>
        <v>0</v>
      </c>
    </row>
    <row r="12" spans="1:12">
      <c r="A12" s="22" t="s">
        <v>153</v>
      </c>
      <c r="F12" s="110"/>
      <c r="G12" s="110"/>
      <c r="H12" s="110"/>
      <c r="I12" s="110"/>
      <c r="J12" s="110"/>
      <c r="K12" s="110"/>
      <c r="L12" s="129">
        <f t="shared" si="0"/>
        <v>0</v>
      </c>
    </row>
    <row r="13" spans="1:12">
      <c r="A13" s="22" t="s">
        <v>230</v>
      </c>
      <c r="F13" s="110"/>
      <c r="G13" s="110"/>
      <c r="H13" s="110"/>
      <c r="I13" s="110"/>
      <c r="J13" s="110"/>
      <c r="K13" s="110"/>
      <c r="L13" s="129">
        <f t="shared" si="0"/>
        <v>0</v>
      </c>
    </row>
    <row r="14" spans="1:12" s="10" customFormat="1">
      <c r="A14" s="28" t="s">
        <v>151</v>
      </c>
      <c r="F14" s="130">
        <f>SUM(F6:F13)</f>
        <v>0</v>
      </c>
      <c r="G14" s="130">
        <f t="shared" ref="G14:J14" si="1">SUM(G6:G13)</f>
        <v>0</v>
      </c>
      <c r="H14" s="130">
        <f t="shared" si="1"/>
        <v>0</v>
      </c>
      <c r="I14" s="130">
        <f>SUM(I6:I13)</f>
        <v>0</v>
      </c>
      <c r="J14" s="130">
        <f t="shared" si="1"/>
        <v>0</v>
      </c>
      <c r="K14" s="130">
        <f>SUM(K6:K13)</f>
        <v>0</v>
      </c>
      <c r="L14" s="129">
        <f>SUM(G14:K14)</f>
        <v>0</v>
      </c>
    </row>
    <row r="15" spans="1:12" s="119" customFormat="1">
      <c r="A15" s="22" t="s">
        <v>581</v>
      </c>
      <c r="F15" s="110"/>
      <c r="G15" s="110"/>
      <c r="H15" s="110"/>
      <c r="I15" s="110"/>
      <c r="J15" s="110"/>
      <c r="K15" s="110"/>
      <c r="L15" s="129">
        <f>SUM(G15:K15)</f>
        <v>0</v>
      </c>
    </row>
    <row r="16" spans="1:12" s="119" customFormat="1">
      <c r="A16" s="12"/>
    </row>
    <row r="17" spans="1:12">
      <c r="F17" s="102"/>
      <c r="G17" s="102"/>
      <c r="H17" s="102"/>
      <c r="I17" s="102"/>
      <c r="J17" s="102"/>
      <c r="K17" s="102"/>
      <c r="L17" s="102"/>
    </row>
    <row r="18" spans="1:12">
      <c r="A18" s="22" t="s">
        <v>241</v>
      </c>
      <c r="F18" s="397" t="str">
        <f>IF(ABS(F14-'[11]Costs Matrix 2010'!$Z$52)&lt;0.1,"OK","ERROR")</f>
        <v>OK</v>
      </c>
      <c r="G18" s="397" t="str">
        <f>IF(ABS(G14-'[11]C1 - Costs Matrix 2011'!$Z$77)&lt;0.1,"OK","ERROR")</f>
        <v>OK</v>
      </c>
      <c r="H18" s="397" t="str">
        <f>IF(ABS(H14-'[11]C1 - Costs Matrix 2012'!$Z$77)&lt;0.1,"OK","ERROR")</f>
        <v>OK</v>
      </c>
      <c r="I18" s="397"/>
      <c r="J18" s="397"/>
      <c r="K18" s="397"/>
      <c r="L18" s="265"/>
    </row>
  </sheetData>
  <conditionalFormatting sqref="F18:L18">
    <cfRule type="cellIs" dxfId="17" priority="4" operator="equal">
      <formula>"Err"</formula>
    </cfRule>
  </conditionalFormatting>
  <conditionalFormatting sqref="L18">
    <cfRule type="cellIs" dxfId="16" priority="1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L12"/>
  <sheetViews>
    <sheetView zoomScale="85" zoomScaleNormal="85" zoomScaleSheetLayoutView="80" workbookViewId="0">
      <selection activeCell="A9" sqref="A9"/>
    </sheetView>
  </sheetViews>
  <sheetFormatPr defaultRowHeight="12.75"/>
  <cols>
    <col min="1" max="1" width="36" style="124" customWidth="1"/>
    <col min="2" max="4" width="2.125" style="124" customWidth="1"/>
    <col min="5" max="5" width="3.625" style="124" customWidth="1"/>
    <col min="6" max="12" width="7.125" style="124" customWidth="1"/>
    <col min="13" max="16384" width="9" style="124"/>
  </cols>
  <sheetData>
    <row r="1" spans="1:12" s="17" customFormat="1">
      <c r="A1" s="50" t="s">
        <v>209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7" customFormat="1">
      <c r="A2" s="50" t="str">
        <f>Cover!D15</f>
        <v>[DNO]</v>
      </c>
    </row>
    <row r="3" spans="1:12" s="17" customFormat="1">
      <c r="A3" s="50" t="str">
        <f>Cover!D17</f>
        <v>[Year]</v>
      </c>
    </row>
    <row r="4" spans="1:12" s="17" customFormat="1">
      <c r="A4" s="226"/>
      <c r="B4" s="1"/>
      <c r="C4" s="1"/>
      <c r="D4" s="1"/>
      <c r="E4" s="1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151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22" t="s">
        <v>210</v>
      </c>
      <c r="F6" s="170"/>
      <c r="G6" s="170"/>
      <c r="H6" s="170"/>
      <c r="I6" s="170"/>
      <c r="J6" s="170"/>
      <c r="K6" s="170"/>
      <c r="L6" s="31">
        <f>SUM(G6:K6)</f>
        <v>0</v>
      </c>
    </row>
    <row r="7" spans="1:12">
      <c r="A7" s="22" t="s">
        <v>211</v>
      </c>
      <c r="F7" s="170"/>
      <c r="G7" s="170"/>
      <c r="H7" s="170"/>
      <c r="I7" s="170"/>
      <c r="J7" s="170"/>
      <c r="K7" s="170"/>
      <c r="L7" s="31">
        <f>SUM(G7:K7)</f>
        <v>0</v>
      </c>
    </row>
    <row r="8" spans="1:12">
      <c r="A8" s="22" t="s">
        <v>212</v>
      </c>
      <c r="F8" s="170"/>
      <c r="G8" s="170"/>
      <c r="H8" s="170"/>
      <c r="I8" s="170"/>
      <c r="J8" s="170"/>
      <c r="K8" s="170"/>
      <c r="L8" s="31">
        <f>SUM(G8:K8)</f>
        <v>0</v>
      </c>
    </row>
    <row r="9" spans="1:12">
      <c r="A9" s="219" t="s">
        <v>247</v>
      </c>
      <c r="F9" s="170"/>
      <c r="G9" s="170"/>
      <c r="H9" s="170"/>
      <c r="I9" s="170"/>
      <c r="J9" s="170"/>
      <c r="K9" s="170"/>
      <c r="L9" s="31">
        <f>SUM(G9:K9)</f>
        <v>0</v>
      </c>
    </row>
    <row r="10" spans="1:12">
      <c r="A10" s="28" t="s">
        <v>151</v>
      </c>
      <c r="F10" s="31">
        <f t="shared" ref="F10:J10" si="0">SUM(F6:F9)</f>
        <v>0</v>
      </c>
      <c r="G10" s="31">
        <f>SUM(G6:G9)</f>
        <v>0</v>
      </c>
      <c r="H10" s="31">
        <f t="shared" si="0"/>
        <v>0</v>
      </c>
      <c r="I10" s="31">
        <f t="shared" si="0"/>
        <v>0</v>
      </c>
      <c r="J10" s="31">
        <f t="shared" si="0"/>
        <v>0</v>
      </c>
      <c r="K10" s="31">
        <f>SUM(K6:K9)</f>
        <v>0</v>
      </c>
      <c r="L10" s="31">
        <f>SUM(G10:K10)</f>
        <v>0</v>
      </c>
    </row>
    <row r="12" spans="1:12">
      <c r="A12" s="22" t="s">
        <v>233</v>
      </c>
      <c r="F12" s="397" t="str">
        <f>IF(ABS(F10-'[11]Costs Matrix 2010'!$AB$52)&lt;0.1,"OK","ERROR")</f>
        <v>OK</v>
      </c>
      <c r="G12" s="397" t="str">
        <f>IF(ABS(G10-'[11]C1 - Costs Matrix 2011'!$AB$77)&lt;0.1,"OK","ERROR")</f>
        <v>OK</v>
      </c>
      <c r="H12" s="397" t="str">
        <f>IF(ABS(H10-'[11]C1 - Costs Matrix 2012'!$AB$77)&lt;0.1,"OK","ERROR")</f>
        <v>OK</v>
      </c>
      <c r="I12" s="397"/>
      <c r="J12" s="397"/>
      <c r="K12" s="397"/>
      <c r="L12" s="265"/>
    </row>
  </sheetData>
  <conditionalFormatting sqref="F12:L13">
    <cfRule type="cellIs" dxfId="15" priority="12" operator="equal">
      <formula>"Err"</formula>
    </cfRule>
  </conditionalFormatting>
  <conditionalFormatting sqref="L12">
    <cfRule type="cellIs" dxfId="14" priority="1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P52"/>
  <sheetViews>
    <sheetView topLeftCell="A4" zoomScale="90" zoomScaleNormal="90" workbookViewId="0">
      <selection activeCell="G60" sqref="G60"/>
    </sheetView>
  </sheetViews>
  <sheetFormatPr defaultRowHeight="12.75"/>
  <cols>
    <col min="1" max="1" width="48.875" style="35" customWidth="1"/>
    <col min="2" max="2" width="24.625" style="35" bestFit="1" customWidth="1"/>
    <col min="3" max="3" width="18.5" style="37" customWidth="1"/>
    <col min="4" max="5" width="3.5" style="37" customWidth="1"/>
    <col min="6" max="11" width="7.125" style="35" customWidth="1"/>
    <col min="12" max="12" width="7.125" style="34" customWidth="1"/>
    <col min="13" max="14" width="9" style="34"/>
    <col min="15" max="16384" width="9" style="35"/>
  </cols>
  <sheetData>
    <row r="1" spans="1:14" s="17" customFormat="1">
      <c r="A1" s="50" t="s">
        <v>131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9"/>
      <c r="N1" s="19"/>
    </row>
    <row r="2" spans="1:14" s="17" customFormat="1">
      <c r="A2" s="50" t="str">
        <f>Cover!D15</f>
        <v>[DNO]</v>
      </c>
      <c r="B2" s="15" t="s">
        <v>68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s="17" customFormat="1">
      <c r="A3" s="50" t="str">
        <f>Cover!D17</f>
        <v>[Year]</v>
      </c>
      <c r="B3" s="260"/>
      <c r="C3" s="5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4" ht="15">
      <c r="A5" s="117" t="s">
        <v>237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4" s="10" customFormat="1">
      <c r="A6" s="13" t="s">
        <v>132</v>
      </c>
      <c r="C6" s="49"/>
      <c r="D6" s="49"/>
      <c r="E6" s="49"/>
      <c r="F6" s="408">
        <f t="shared" ref="F6:K6" si="0">SUM(F16,F23,F34:F35,F41:F42,F48:F48)</f>
        <v>0</v>
      </c>
      <c r="G6" s="408">
        <f>SUM(G16,G23,G34:G35,G41:G42,G48:G48)</f>
        <v>0</v>
      </c>
      <c r="H6" s="408">
        <f t="shared" si="0"/>
        <v>0</v>
      </c>
      <c r="I6" s="408">
        <f t="shared" si="0"/>
        <v>0</v>
      </c>
      <c r="J6" s="408">
        <f t="shared" si="0"/>
        <v>0</v>
      </c>
      <c r="K6" s="408">
        <f t="shared" si="0"/>
        <v>0</v>
      </c>
      <c r="L6" s="103">
        <f>SUM(G6:K6)</f>
        <v>0</v>
      </c>
      <c r="M6" s="47"/>
      <c r="N6" s="47"/>
    </row>
    <row r="7" spans="1:14" s="10" customFormat="1">
      <c r="A7" s="13" t="s">
        <v>133</v>
      </c>
      <c r="C7" s="49"/>
      <c r="D7" s="49"/>
      <c r="E7" s="49"/>
      <c r="F7" s="408">
        <f t="shared" ref="F7:K7" si="1">SUM(F30,F36:F37,F43:F44)</f>
        <v>0</v>
      </c>
      <c r="G7" s="408">
        <f>SUM(G30,G36:G37,G43:G44)</f>
        <v>0</v>
      </c>
      <c r="H7" s="408">
        <f t="shared" si="1"/>
        <v>0</v>
      </c>
      <c r="I7" s="408">
        <f t="shared" si="1"/>
        <v>0</v>
      </c>
      <c r="J7" s="408">
        <f t="shared" si="1"/>
        <v>0</v>
      </c>
      <c r="K7" s="408">
        <f t="shared" si="1"/>
        <v>0</v>
      </c>
      <c r="L7" s="103">
        <f>SUM(G7:K7)</f>
        <v>0</v>
      </c>
      <c r="M7" s="47"/>
      <c r="N7" s="47"/>
    </row>
    <row r="8" spans="1:14" s="34" customFormat="1">
      <c r="F8" s="108"/>
      <c r="G8" s="108"/>
      <c r="H8" s="108"/>
      <c r="I8" s="108"/>
      <c r="J8" s="108"/>
      <c r="K8" s="108"/>
      <c r="L8" s="109"/>
    </row>
    <row r="9" spans="1:14" s="34" customFormat="1" ht="15">
      <c r="A9" s="24" t="s">
        <v>134</v>
      </c>
      <c r="F9" s="108"/>
      <c r="G9" s="108"/>
      <c r="H9" s="108"/>
      <c r="I9" s="108"/>
      <c r="J9" s="108"/>
      <c r="K9" s="108"/>
      <c r="L9" s="109"/>
    </row>
    <row r="10" spans="1:14">
      <c r="A10" s="48" t="s">
        <v>135</v>
      </c>
      <c r="B10" s="126" t="s">
        <v>232</v>
      </c>
      <c r="C10" s="48" t="s">
        <v>136</v>
      </c>
      <c r="F10" s="107"/>
      <c r="G10" s="107"/>
      <c r="H10" s="107"/>
      <c r="I10" s="107"/>
      <c r="J10" s="107"/>
      <c r="K10" s="107"/>
      <c r="L10" s="129">
        <f>SUM(G10:K10)</f>
        <v>0</v>
      </c>
    </row>
    <row r="11" spans="1:14">
      <c r="A11" s="48" t="s">
        <v>135</v>
      </c>
      <c r="B11" s="126" t="s">
        <v>232</v>
      </c>
      <c r="C11" s="48" t="s">
        <v>137</v>
      </c>
      <c r="F11" s="107"/>
      <c r="G11" s="107"/>
      <c r="H11" s="107"/>
      <c r="I11" s="107"/>
      <c r="J11" s="107"/>
      <c r="K11" s="107"/>
      <c r="L11" s="129">
        <f t="shared" ref="L11:L31" si="2">SUM(G11:K11)</f>
        <v>0</v>
      </c>
    </row>
    <row r="12" spans="1:14">
      <c r="A12" s="48" t="s">
        <v>135</v>
      </c>
      <c r="B12" s="126" t="s">
        <v>231</v>
      </c>
      <c r="C12" s="48" t="s">
        <v>136</v>
      </c>
      <c r="F12" s="107"/>
      <c r="G12" s="107"/>
      <c r="H12" s="107"/>
      <c r="I12" s="107"/>
      <c r="J12" s="107"/>
      <c r="K12" s="107"/>
      <c r="L12" s="129">
        <f t="shared" si="2"/>
        <v>0</v>
      </c>
    </row>
    <row r="13" spans="1:14">
      <c r="A13" s="48" t="s">
        <v>135</v>
      </c>
      <c r="B13" s="126" t="s">
        <v>231</v>
      </c>
      <c r="C13" s="48" t="s">
        <v>137</v>
      </c>
      <c r="F13" s="107"/>
      <c r="G13" s="107"/>
      <c r="H13" s="107"/>
      <c r="I13" s="107"/>
      <c r="J13" s="107"/>
      <c r="K13" s="107"/>
      <c r="L13" s="129">
        <f t="shared" si="2"/>
        <v>0</v>
      </c>
    </row>
    <row r="14" spans="1:14">
      <c r="A14" s="48" t="s">
        <v>135</v>
      </c>
      <c r="B14" s="48" t="s">
        <v>129</v>
      </c>
      <c r="C14" s="48" t="s">
        <v>136</v>
      </c>
      <c r="F14" s="107"/>
      <c r="G14" s="107"/>
      <c r="H14" s="107"/>
      <c r="I14" s="107"/>
      <c r="J14" s="107"/>
      <c r="K14" s="107"/>
      <c r="L14" s="129">
        <f t="shared" si="2"/>
        <v>0</v>
      </c>
    </row>
    <row r="15" spans="1:14">
      <c r="A15" s="48" t="s">
        <v>135</v>
      </c>
      <c r="B15" s="48" t="s">
        <v>129</v>
      </c>
      <c r="C15" s="48" t="s">
        <v>137</v>
      </c>
      <c r="F15" s="107"/>
      <c r="G15" s="107"/>
      <c r="H15" s="107"/>
      <c r="I15" s="107"/>
      <c r="J15" s="107"/>
      <c r="K15" s="107"/>
      <c r="L15" s="129">
        <f t="shared" si="2"/>
        <v>0</v>
      </c>
    </row>
    <row r="16" spans="1:14" s="10" customFormat="1">
      <c r="A16" s="25" t="s">
        <v>135</v>
      </c>
      <c r="B16" s="25" t="s">
        <v>1</v>
      </c>
      <c r="C16" s="25"/>
      <c r="D16" s="49"/>
      <c r="E16" s="49"/>
      <c r="F16" s="130">
        <f t="shared" ref="F16:K16" si="3">SUM(F10:F15)</f>
        <v>0</v>
      </c>
      <c r="G16" s="130">
        <f t="shared" si="3"/>
        <v>0</v>
      </c>
      <c r="H16" s="130">
        <f t="shared" si="3"/>
        <v>0</v>
      </c>
      <c r="I16" s="130">
        <f t="shared" si="3"/>
        <v>0</v>
      </c>
      <c r="J16" s="130">
        <f t="shared" si="3"/>
        <v>0</v>
      </c>
      <c r="K16" s="130">
        <f t="shared" si="3"/>
        <v>0</v>
      </c>
      <c r="L16" s="129">
        <f t="shared" si="2"/>
        <v>0</v>
      </c>
      <c r="M16" s="47"/>
      <c r="N16" s="47"/>
    </row>
    <row r="17" spans="1:16">
      <c r="A17" s="48" t="s">
        <v>138</v>
      </c>
      <c r="B17" s="126" t="s">
        <v>232</v>
      </c>
      <c r="C17" s="48" t="s">
        <v>136</v>
      </c>
      <c r="F17" s="107"/>
      <c r="G17" s="107"/>
      <c r="H17" s="107"/>
      <c r="I17" s="107"/>
      <c r="J17" s="107"/>
      <c r="K17" s="107"/>
      <c r="L17" s="129">
        <f t="shared" si="2"/>
        <v>0</v>
      </c>
    </row>
    <row r="18" spans="1:16">
      <c r="A18" s="48" t="s">
        <v>138</v>
      </c>
      <c r="B18" s="126" t="s">
        <v>232</v>
      </c>
      <c r="C18" s="48" t="s">
        <v>137</v>
      </c>
      <c r="F18" s="107"/>
      <c r="G18" s="107"/>
      <c r="H18" s="107"/>
      <c r="I18" s="107"/>
      <c r="J18" s="107"/>
      <c r="K18" s="107"/>
      <c r="L18" s="129">
        <f t="shared" si="2"/>
        <v>0</v>
      </c>
    </row>
    <row r="19" spans="1:16">
      <c r="A19" s="48" t="s">
        <v>138</v>
      </c>
      <c r="B19" s="126" t="s">
        <v>231</v>
      </c>
      <c r="C19" s="48" t="s">
        <v>136</v>
      </c>
      <c r="F19" s="107"/>
      <c r="G19" s="107"/>
      <c r="H19" s="107"/>
      <c r="I19" s="107"/>
      <c r="J19" s="107"/>
      <c r="K19" s="107"/>
      <c r="L19" s="129">
        <f t="shared" si="2"/>
        <v>0</v>
      </c>
    </row>
    <row r="20" spans="1:16">
      <c r="A20" s="48" t="s">
        <v>138</v>
      </c>
      <c r="B20" s="126" t="s">
        <v>231</v>
      </c>
      <c r="C20" s="48" t="s">
        <v>137</v>
      </c>
      <c r="F20" s="107"/>
      <c r="G20" s="107"/>
      <c r="H20" s="107"/>
      <c r="I20" s="107"/>
      <c r="J20" s="107"/>
      <c r="K20" s="107"/>
      <c r="L20" s="129">
        <f t="shared" si="2"/>
        <v>0</v>
      </c>
      <c r="P20" s="124" t="s">
        <v>68</v>
      </c>
    </row>
    <row r="21" spans="1:16">
      <c r="A21" s="48" t="s">
        <v>138</v>
      </c>
      <c r="B21" s="48" t="s">
        <v>129</v>
      </c>
      <c r="C21" s="48" t="s">
        <v>136</v>
      </c>
      <c r="F21" s="107"/>
      <c r="G21" s="107"/>
      <c r="H21" s="107"/>
      <c r="I21" s="107"/>
      <c r="J21" s="107"/>
      <c r="K21" s="107"/>
      <c r="L21" s="129">
        <f t="shared" si="2"/>
        <v>0</v>
      </c>
    </row>
    <row r="22" spans="1:16">
      <c r="A22" s="48" t="s">
        <v>138</v>
      </c>
      <c r="B22" s="48" t="s">
        <v>129</v>
      </c>
      <c r="C22" s="48" t="s">
        <v>137</v>
      </c>
      <c r="F22" s="107"/>
      <c r="G22" s="107"/>
      <c r="H22" s="107"/>
      <c r="I22" s="107"/>
      <c r="J22" s="107"/>
      <c r="K22" s="107"/>
      <c r="L22" s="129">
        <f t="shared" si="2"/>
        <v>0</v>
      </c>
    </row>
    <row r="23" spans="1:16" s="10" customFormat="1">
      <c r="A23" s="25" t="s">
        <v>138</v>
      </c>
      <c r="B23" s="25" t="s">
        <v>1</v>
      </c>
      <c r="C23" s="25"/>
      <c r="D23" s="49"/>
      <c r="E23" s="49"/>
      <c r="F23" s="130">
        <f t="shared" ref="F23:K23" si="4">SUM(F17:F22)</f>
        <v>0</v>
      </c>
      <c r="G23" s="130">
        <f t="shared" si="4"/>
        <v>0</v>
      </c>
      <c r="H23" s="130">
        <f t="shared" si="4"/>
        <v>0</v>
      </c>
      <c r="I23" s="130">
        <f t="shared" si="4"/>
        <v>0</v>
      </c>
      <c r="J23" s="130">
        <f t="shared" si="4"/>
        <v>0</v>
      </c>
      <c r="K23" s="130">
        <f t="shared" si="4"/>
        <v>0</v>
      </c>
      <c r="L23" s="129">
        <f t="shared" si="2"/>
        <v>0</v>
      </c>
      <c r="M23" s="47"/>
      <c r="N23" s="47"/>
    </row>
    <row r="24" spans="1:16">
      <c r="A24" s="48" t="s">
        <v>139</v>
      </c>
      <c r="B24" s="126" t="s">
        <v>232</v>
      </c>
      <c r="C24" s="48" t="s">
        <v>136</v>
      </c>
      <c r="F24" s="107"/>
      <c r="G24" s="107"/>
      <c r="H24" s="107"/>
      <c r="I24" s="107"/>
      <c r="J24" s="107"/>
      <c r="K24" s="107"/>
      <c r="L24" s="129">
        <f t="shared" si="2"/>
        <v>0</v>
      </c>
    </row>
    <row r="25" spans="1:16">
      <c r="A25" s="48" t="s">
        <v>139</v>
      </c>
      <c r="B25" s="126" t="s">
        <v>232</v>
      </c>
      <c r="C25" s="48" t="s">
        <v>137</v>
      </c>
      <c r="F25" s="107"/>
      <c r="G25" s="107"/>
      <c r="H25" s="107"/>
      <c r="I25" s="107"/>
      <c r="J25" s="107"/>
      <c r="K25" s="107"/>
      <c r="L25" s="129">
        <f t="shared" si="2"/>
        <v>0</v>
      </c>
    </row>
    <row r="26" spans="1:16">
      <c r="A26" s="48" t="s">
        <v>139</v>
      </c>
      <c r="B26" s="126" t="s">
        <v>231</v>
      </c>
      <c r="C26" s="48" t="s">
        <v>136</v>
      </c>
      <c r="F26" s="107"/>
      <c r="G26" s="107"/>
      <c r="H26" s="107"/>
      <c r="I26" s="107"/>
      <c r="J26" s="107"/>
      <c r="K26" s="107"/>
      <c r="L26" s="129">
        <f t="shared" si="2"/>
        <v>0</v>
      </c>
    </row>
    <row r="27" spans="1:16">
      <c r="A27" s="48" t="s">
        <v>139</v>
      </c>
      <c r="B27" s="126" t="s">
        <v>231</v>
      </c>
      <c r="C27" s="48" t="s">
        <v>137</v>
      </c>
      <c r="F27" s="107"/>
      <c r="G27" s="107"/>
      <c r="H27" s="107"/>
      <c r="I27" s="107"/>
      <c r="J27" s="107"/>
      <c r="K27" s="107"/>
      <c r="L27" s="129">
        <f t="shared" si="2"/>
        <v>0</v>
      </c>
    </row>
    <row r="28" spans="1:16">
      <c r="A28" s="48" t="s">
        <v>139</v>
      </c>
      <c r="B28" s="48" t="s">
        <v>129</v>
      </c>
      <c r="C28" s="48" t="s">
        <v>136</v>
      </c>
      <c r="F28" s="107"/>
      <c r="G28" s="107"/>
      <c r="H28" s="107"/>
      <c r="I28" s="107"/>
      <c r="J28" s="107"/>
      <c r="K28" s="107"/>
      <c r="L28" s="129">
        <f t="shared" si="2"/>
        <v>0</v>
      </c>
    </row>
    <row r="29" spans="1:16">
      <c r="A29" s="48" t="s">
        <v>139</v>
      </c>
      <c r="B29" s="48" t="s">
        <v>129</v>
      </c>
      <c r="C29" s="48" t="s">
        <v>137</v>
      </c>
      <c r="F29" s="107"/>
      <c r="G29" s="107"/>
      <c r="H29" s="107"/>
      <c r="I29" s="107"/>
      <c r="J29" s="107"/>
      <c r="K29" s="107"/>
      <c r="L29" s="129">
        <f t="shared" si="2"/>
        <v>0</v>
      </c>
    </row>
    <row r="30" spans="1:16" s="10" customFormat="1">
      <c r="A30" s="25" t="s">
        <v>139</v>
      </c>
      <c r="B30" s="25" t="s">
        <v>1</v>
      </c>
      <c r="C30" s="47"/>
      <c r="D30" s="49"/>
      <c r="E30" s="49"/>
      <c r="F30" s="130">
        <f t="shared" ref="F30:K30" si="5">SUM(F24:F29)</f>
        <v>0</v>
      </c>
      <c r="G30" s="130">
        <f t="shared" si="5"/>
        <v>0</v>
      </c>
      <c r="H30" s="130">
        <f t="shared" si="5"/>
        <v>0</v>
      </c>
      <c r="I30" s="130">
        <f t="shared" si="5"/>
        <v>0</v>
      </c>
      <c r="J30" s="130">
        <f t="shared" si="5"/>
        <v>0</v>
      </c>
      <c r="K30" s="130">
        <f t="shared" si="5"/>
        <v>0</v>
      </c>
      <c r="L30" s="129">
        <f t="shared" si="2"/>
        <v>0</v>
      </c>
      <c r="M30" s="47"/>
      <c r="N30" s="47"/>
    </row>
    <row r="31" spans="1:16" s="10" customFormat="1">
      <c r="A31" s="25" t="s">
        <v>1</v>
      </c>
      <c r="B31" s="47"/>
      <c r="C31" s="47"/>
      <c r="D31" s="49"/>
      <c r="E31" s="49"/>
      <c r="F31" s="130">
        <f t="shared" ref="F31:K31" si="6">F16+F23+F30</f>
        <v>0</v>
      </c>
      <c r="G31" s="130">
        <f t="shared" si="6"/>
        <v>0</v>
      </c>
      <c r="H31" s="130">
        <f t="shared" si="6"/>
        <v>0</v>
      </c>
      <c r="I31" s="130">
        <f t="shared" si="6"/>
        <v>0</v>
      </c>
      <c r="J31" s="130">
        <f t="shared" si="6"/>
        <v>0</v>
      </c>
      <c r="K31" s="130">
        <f t="shared" si="6"/>
        <v>0</v>
      </c>
      <c r="L31" s="129">
        <f t="shared" si="2"/>
        <v>0</v>
      </c>
      <c r="M31" s="47"/>
      <c r="N31" s="47"/>
    </row>
    <row r="32" spans="1:16" s="37" customFormat="1">
      <c r="F32" s="109"/>
      <c r="G32" s="109"/>
      <c r="H32" s="109"/>
      <c r="I32" s="109"/>
      <c r="J32" s="109"/>
      <c r="K32" s="109"/>
      <c r="L32" s="109"/>
      <c r="M32" s="34"/>
      <c r="N32" s="34"/>
    </row>
    <row r="33" spans="1:14" s="37" customFormat="1" ht="15">
      <c r="A33" s="106" t="s">
        <v>140</v>
      </c>
      <c r="F33" s="109"/>
      <c r="G33" s="109"/>
      <c r="H33" s="109"/>
      <c r="I33" s="109"/>
      <c r="J33" s="109"/>
      <c r="K33" s="109"/>
      <c r="L33" s="109"/>
      <c r="M33" s="34"/>
      <c r="N33" s="34"/>
    </row>
    <row r="34" spans="1:14" s="120" customFormat="1">
      <c r="A34" s="29" t="s">
        <v>135</v>
      </c>
      <c r="C34" s="122"/>
      <c r="D34" s="122"/>
      <c r="E34" s="122"/>
      <c r="F34" s="107"/>
      <c r="G34" s="107"/>
      <c r="H34" s="107"/>
      <c r="I34" s="107"/>
      <c r="J34" s="107"/>
      <c r="K34" s="107"/>
      <c r="L34" s="129">
        <f>SUM(G34:K34)</f>
        <v>0</v>
      </c>
      <c r="M34" s="121"/>
      <c r="N34" s="121"/>
    </row>
    <row r="35" spans="1:14" s="120" customFormat="1">
      <c r="A35" s="29" t="s">
        <v>138</v>
      </c>
      <c r="C35" s="122"/>
      <c r="D35" s="122"/>
      <c r="E35" s="122"/>
      <c r="F35" s="107"/>
      <c r="G35" s="107"/>
      <c r="H35" s="107"/>
      <c r="I35" s="107"/>
      <c r="J35" s="107"/>
      <c r="K35" s="107"/>
      <c r="L35" s="129">
        <f t="shared" ref="L35" si="7">SUM(G35:K35)</f>
        <v>0</v>
      </c>
      <c r="M35" s="121"/>
      <c r="N35" s="121"/>
    </row>
    <row r="36" spans="1:14" s="120" customFormat="1">
      <c r="A36" s="48" t="s">
        <v>139</v>
      </c>
      <c r="C36" s="122"/>
      <c r="D36" s="122"/>
      <c r="E36" s="122"/>
      <c r="F36" s="107"/>
      <c r="G36" s="107"/>
      <c r="H36" s="107"/>
      <c r="I36" s="107"/>
      <c r="J36" s="107"/>
      <c r="K36" s="107"/>
      <c r="L36" s="129">
        <f>SUM(G36:K36)</f>
        <v>0</v>
      </c>
      <c r="M36" s="121"/>
      <c r="N36" s="121"/>
    </row>
    <row r="37" spans="1:14" s="120" customFormat="1">
      <c r="A37" s="126" t="s">
        <v>246</v>
      </c>
      <c r="C37" s="122"/>
      <c r="D37" s="122"/>
      <c r="E37" s="122"/>
      <c r="F37" s="107"/>
      <c r="G37" s="107"/>
      <c r="H37" s="107"/>
      <c r="I37" s="107"/>
      <c r="J37" s="107"/>
      <c r="K37" s="107"/>
      <c r="L37" s="129">
        <f>SUM(G37:K37)</f>
        <v>0</v>
      </c>
      <c r="M37" s="121"/>
      <c r="N37" s="121"/>
    </row>
    <row r="38" spans="1:14" s="119" customFormat="1">
      <c r="A38" s="25" t="s">
        <v>1</v>
      </c>
      <c r="C38" s="49"/>
      <c r="D38" s="49"/>
      <c r="E38" s="49"/>
      <c r="F38" s="130">
        <f>SUM(F34:F37)</f>
        <v>0</v>
      </c>
      <c r="G38" s="130">
        <f>SUM(G34:G37)</f>
        <v>0</v>
      </c>
      <c r="H38" s="130">
        <f t="shared" ref="H38" si="8">SUM(H34:H37)</f>
        <v>0</v>
      </c>
      <c r="I38" s="130">
        <f>SUM(I34:I37)</f>
        <v>0</v>
      </c>
      <c r="J38" s="130">
        <f>SUM(J34:J37)</f>
        <v>0</v>
      </c>
      <c r="K38" s="130">
        <f>SUM(K34:K37)</f>
        <v>0</v>
      </c>
      <c r="L38" s="129">
        <f>SUM(G38:K38)</f>
        <v>0</v>
      </c>
      <c r="M38" s="47"/>
      <c r="N38" s="47"/>
    </row>
    <row r="39" spans="1:14" s="34" customFormat="1">
      <c r="F39" s="109"/>
      <c r="G39" s="109"/>
      <c r="H39" s="109"/>
      <c r="I39" s="109"/>
      <c r="J39" s="109"/>
      <c r="K39" s="109"/>
      <c r="L39" s="109"/>
    </row>
    <row r="40" spans="1:14" s="37" customFormat="1" ht="15">
      <c r="A40" s="106" t="s">
        <v>190</v>
      </c>
      <c r="F40" s="109"/>
      <c r="G40" s="109"/>
      <c r="H40" s="109"/>
      <c r="I40" s="109"/>
      <c r="J40" s="109"/>
      <c r="K40" s="109"/>
      <c r="L40" s="109"/>
      <c r="M40" s="34"/>
      <c r="N40" s="34"/>
    </row>
    <row r="41" spans="1:14" s="120" customFormat="1">
      <c r="A41" s="29" t="s">
        <v>135</v>
      </c>
      <c r="C41" s="122"/>
      <c r="D41" s="122"/>
      <c r="E41" s="122"/>
      <c r="F41" s="107"/>
      <c r="G41" s="107"/>
      <c r="H41" s="107"/>
      <c r="I41" s="107"/>
      <c r="J41" s="107"/>
      <c r="K41" s="107"/>
      <c r="L41" s="129">
        <f>SUM(G41:K41)</f>
        <v>0</v>
      </c>
      <c r="M41" s="121"/>
      <c r="N41" s="121"/>
    </row>
    <row r="42" spans="1:14" s="120" customFormat="1">
      <c r="A42" s="29" t="s">
        <v>138</v>
      </c>
      <c r="C42" s="122"/>
      <c r="D42" s="122"/>
      <c r="E42" s="122"/>
      <c r="F42" s="107"/>
      <c r="G42" s="107"/>
      <c r="H42" s="107"/>
      <c r="I42" s="107"/>
      <c r="J42" s="107"/>
      <c r="K42" s="107"/>
      <c r="L42" s="129">
        <f>SUM(G42:K42)</f>
        <v>0</v>
      </c>
      <c r="M42" s="121"/>
      <c r="N42" s="121"/>
    </row>
    <row r="43" spans="1:14" s="120" customFormat="1">
      <c r="A43" s="48" t="s">
        <v>139</v>
      </c>
      <c r="C43" s="122"/>
      <c r="D43" s="122"/>
      <c r="E43" s="122"/>
      <c r="F43" s="107"/>
      <c r="G43" s="107"/>
      <c r="H43" s="107"/>
      <c r="I43" s="107"/>
      <c r="J43" s="107"/>
      <c r="K43" s="107"/>
      <c r="L43" s="129">
        <f>SUM(G43:K43)</f>
        <v>0</v>
      </c>
      <c r="M43" s="121"/>
      <c r="N43" s="121"/>
    </row>
    <row r="44" spans="1:14" s="120" customFormat="1">
      <c r="A44" s="126" t="s">
        <v>246</v>
      </c>
      <c r="C44" s="122"/>
      <c r="D44" s="122"/>
      <c r="E44" s="122"/>
      <c r="F44" s="107"/>
      <c r="G44" s="107"/>
      <c r="H44" s="107"/>
      <c r="I44" s="107"/>
      <c r="J44" s="107"/>
      <c r="K44" s="107"/>
      <c r="L44" s="129">
        <f>SUM(G44:K44)</f>
        <v>0</v>
      </c>
      <c r="M44" s="121"/>
      <c r="N44" s="121"/>
    </row>
    <row r="45" spans="1:14" s="119" customFormat="1">
      <c r="A45" s="25" t="s">
        <v>1</v>
      </c>
      <c r="C45" s="49"/>
      <c r="D45" s="49"/>
      <c r="E45" s="49"/>
      <c r="F45" s="130">
        <f>SUM(F41:F44)</f>
        <v>0</v>
      </c>
      <c r="G45" s="130">
        <f t="shared" ref="G45:I45" si="9">SUM(G41:G44)</f>
        <v>0</v>
      </c>
      <c r="H45" s="130">
        <f t="shared" si="9"/>
        <v>0</v>
      </c>
      <c r="I45" s="130">
        <f t="shared" si="9"/>
        <v>0</v>
      </c>
      <c r="J45" s="130">
        <f>SUM(J41:J44)</f>
        <v>0</v>
      </c>
      <c r="K45" s="130">
        <f>SUM(K41:K44)</f>
        <v>0</v>
      </c>
      <c r="L45" s="129">
        <f>SUM(G45:K45)</f>
        <v>0</v>
      </c>
      <c r="M45" s="47"/>
      <c r="N45" s="47"/>
    </row>
    <row r="46" spans="1:14" s="37" customFormat="1">
      <c r="F46" s="109"/>
      <c r="G46" s="109"/>
      <c r="H46" s="109"/>
      <c r="I46" s="109"/>
      <c r="J46" s="109"/>
      <c r="K46" s="109"/>
      <c r="L46" s="109"/>
      <c r="M46" s="34"/>
      <c r="N46" s="34"/>
    </row>
    <row r="47" spans="1:14" s="37" customFormat="1" ht="15">
      <c r="A47" s="106" t="s">
        <v>189</v>
      </c>
      <c r="F47" s="109"/>
      <c r="G47" s="109"/>
      <c r="H47" s="109"/>
      <c r="I47" s="109"/>
      <c r="J47" s="109"/>
      <c r="K47" s="109"/>
      <c r="L47" s="109"/>
      <c r="M47" s="34"/>
      <c r="N47" s="34"/>
    </row>
    <row r="48" spans="1:14">
      <c r="A48" s="29" t="s">
        <v>135</v>
      </c>
      <c r="E48" s="34"/>
      <c r="F48" s="107"/>
      <c r="G48" s="107"/>
      <c r="H48" s="107"/>
      <c r="I48" s="107"/>
      <c r="J48" s="107"/>
      <c r="K48" s="107"/>
      <c r="L48" s="129">
        <f>SUM(G48:K48)</f>
        <v>0</v>
      </c>
    </row>
    <row r="49" spans="1:14" s="37" customFormat="1">
      <c r="A49" s="25" t="s">
        <v>1</v>
      </c>
      <c r="F49" s="409">
        <f t="shared" ref="F49:K49" si="10">F48</f>
        <v>0</v>
      </c>
      <c r="G49" s="409">
        <f t="shared" si="10"/>
        <v>0</v>
      </c>
      <c r="H49" s="409">
        <f t="shared" si="10"/>
        <v>0</v>
      </c>
      <c r="I49" s="409">
        <f t="shared" si="10"/>
        <v>0</v>
      </c>
      <c r="J49" s="409">
        <f t="shared" si="10"/>
        <v>0</v>
      </c>
      <c r="K49" s="409">
        <f t="shared" si="10"/>
        <v>0</v>
      </c>
      <c r="L49" s="129">
        <f>SUM(G49:K49)</f>
        <v>0</v>
      </c>
      <c r="M49" s="34"/>
      <c r="N49" s="34"/>
    </row>
    <row r="50" spans="1:14" s="37" customFormat="1">
      <c r="F50" s="109"/>
      <c r="G50" s="109"/>
      <c r="H50" s="109"/>
      <c r="I50" s="109"/>
      <c r="J50" s="109"/>
      <c r="K50" s="109"/>
      <c r="L50" s="109"/>
      <c r="M50" s="34"/>
      <c r="N50" s="34"/>
    </row>
    <row r="51" spans="1:14">
      <c r="A51" s="37"/>
      <c r="F51" s="36"/>
      <c r="G51" s="36"/>
      <c r="H51" s="36"/>
      <c r="I51" s="36"/>
      <c r="J51" s="36"/>
      <c r="K51" s="36"/>
    </row>
    <row r="52" spans="1:14">
      <c r="A52" s="22" t="s">
        <v>242</v>
      </c>
      <c r="F52" s="410" t="str">
        <f>IF(ABS((F6+F7)-'[11]Costs Matrix 2010'!$AE$52)&lt;0.1,"OK","ERROR")</f>
        <v>OK</v>
      </c>
      <c r="G52" s="410" t="str">
        <f>IF(ABS((G6+G7)-'[11]C1 - Costs Matrix 2011'!$AE$77)&lt;0.1,"OK","ERROR")</f>
        <v>OK</v>
      </c>
      <c r="H52" s="410" t="str">
        <f>IF(ABS((H6+H7)-'[11]C1 - Costs Matrix 2012'!$AE$77)&lt;0.1,"OK","ERROR")</f>
        <v>OK</v>
      </c>
      <c r="I52" s="410"/>
      <c r="J52" s="410"/>
      <c r="K52" s="410"/>
      <c r="L52" s="265"/>
    </row>
  </sheetData>
  <conditionalFormatting sqref="L52">
    <cfRule type="cellIs" dxfId="13" priority="1" operator="equal">
      <formula>"Err"</formula>
    </cfRule>
  </conditionalFormatting>
  <pageMargins left="0.35433070866141736" right="0.11811023622047245" top="0.55118110236220474" bottom="0.35433070866141736" header="0.31496062992125984" footer="0.11811023622047245"/>
  <pageSetup paperSize="8" scale="97" orientation="landscape" r:id="rId1"/>
  <headerFooter>
    <oddHeader>&amp;R&amp;"Verdana,Bold"&amp;14&amp;A</oddHeader>
    <oddFooter>&amp;L&amp;D &amp;T&amp;C&amp;Z&amp;F&amp;R&amp;A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N99"/>
  <sheetViews>
    <sheetView topLeftCell="A61" zoomScale="80" zoomScaleNormal="80" workbookViewId="0">
      <selection activeCell="A85" sqref="A85"/>
    </sheetView>
  </sheetViews>
  <sheetFormatPr defaultRowHeight="12.75"/>
  <cols>
    <col min="1" max="1" width="82.625" style="35" bestFit="1" customWidth="1"/>
    <col min="2" max="2" width="24.625" style="35" bestFit="1" customWidth="1"/>
    <col min="3" max="4" width="2.125" style="35" customWidth="1"/>
    <col min="5" max="5" width="5.375" style="35" bestFit="1" customWidth="1"/>
    <col min="6" max="12" width="7.125" style="35" customWidth="1"/>
    <col min="13" max="16384" width="9" style="35"/>
  </cols>
  <sheetData>
    <row r="1" spans="1:12" s="17" customFormat="1">
      <c r="A1" s="50" t="s">
        <v>310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7" customFormat="1">
      <c r="A2" s="50" t="str">
        <f>Cover!D15</f>
        <v>[DNO]</v>
      </c>
      <c r="B2" s="15" t="s">
        <v>68</v>
      </c>
    </row>
    <row r="3" spans="1:12" s="17" customFormat="1">
      <c r="A3" s="50" t="str">
        <f>Cover!D17</f>
        <v>[Year]</v>
      </c>
      <c r="B3" s="1"/>
      <c r="E3" s="124" t="s">
        <v>195</v>
      </c>
    </row>
    <row r="4" spans="1:12" s="17" customFormat="1">
      <c r="A4" s="260"/>
      <c r="B4" s="1"/>
      <c r="C4" s="5"/>
      <c r="D4" s="5"/>
      <c r="E4" s="5"/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142</v>
      </c>
      <c r="D5" s="120"/>
      <c r="E5" s="120"/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29" t="s">
        <v>144</v>
      </c>
      <c r="B6" s="126" t="s">
        <v>585</v>
      </c>
      <c r="C6" s="37"/>
      <c r="D6" s="122"/>
      <c r="E6" s="266" t="s">
        <v>196</v>
      </c>
      <c r="F6" s="107"/>
      <c r="G6" s="107"/>
      <c r="H6" s="107"/>
      <c r="I6" s="107"/>
      <c r="J6" s="107"/>
      <c r="K6" s="107"/>
      <c r="L6" s="103">
        <f>SUM(G6:K6)</f>
        <v>0</v>
      </c>
    </row>
    <row r="7" spans="1:12">
      <c r="A7" s="29" t="s">
        <v>144</v>
      </c>
      <c r="B7" s="126" t="s">
        <v>231</v>
      </c>
      <c r="C7" s="37"/>
      <c r="D7" s="122"/>
      <c r="E7" s="266" t="s">
        <v>196</v>
      </c>
      <c r="F7" s="107"/>
      <c r="G7" s="107"/>
      <c r="H7" s="107"/>
      <c r="I7" s="107"/>
      <c r="J7" s="107"/>
      <c r="K7" s="107"/>
      <c r="L7" s="103">
        <f t="shared" ref="L7:L30" si="0">SUM(G7:K7)</f>
        <v>0</v>
      </c>
    </row>
    <row r="8" spans="1:12">
      <c r="A8" s="29" t="s">
        <v>144</v>
      </c>
      <c r="B8" s="125" t="s">
        <v>129</v>
      </c>
      <c r="C8" s="37"/>
      <c r="D8" s="122"/>
      <c r="E8" s="266" t="s">
        <v>196</v>
      </c>
      <c r="F8" s="107"/>
      <c r="G8" s="107"/>
      <c r="H8" s="107"/>
      <c r="I8" s="107"/>
      <c r="J8" s="107"/>
      <c r="K8" s="107"/>
      <c r="L8" s="103">
        <f t="shared" si="0"/>
        <v>0</v>
      </c>
    </row>
    <row r="9" spans="1:12" s="10" customFormat="1">
      <c r="A9" s="9" t="s">
        <v>144</v>
      </c>
      <c r="B9" s="25" t="s">
        <v>1</v>
      </c>
      <c r="C9" s="49"/>
      <c r="D9" s="122"/>
      <c r="E9" s="266" t="s">
        <v>196</v>
      </c>
      <c r="F9" s="130">
        <f t="shared" ref="F9:J9" si="1">SUM(F6:F8)</f>
        <v>0</v>
      </c>
      <c r="G9" s="130">
        <f t="shared" si="1"/>
        <v>0</v>
      </c>
      <c r="H9" s="130">
        <f t="shared" si="1"/>
        <v>0</v>
      </c>
      <c r="I9" s="130">
        <f t="shared" si="1"/>
        <v>0</v>
      </c>
      <c r="J9" s="130">
        <f t="shared" si="1"/>
        <v>0</v>
      </c>
      <c r="K9" s="130">
        <f>SUM(K6:K8)</f>
        <v>0</v>
      </c>
      <c r="L9" s="103">
        <f t="shared" si="0"/>
        <v>0</v>
      </c>
    </row>
    <row r="10" spans="1:12">
      <c r="A10" s="29" t="s">
        <v>148</v>
      </c>
      <c r="B10" s="126" t="s">
        <v>585</v>
      </c>
      <c r="C10" s="37"/>
      <c r="D10" s="122"/>
      <c r="E10" s="266" t="s">
        <v>196</v>
      </c>
      <c r="F10" s="107"/>
      <c r="G10" s="107"/>
      <c r="H10" s="107"/>
      <c r="I10" s="107"/>
      <c r="J10" s="107"/>
      <c r="K10" s="107"/>
      <c r="L10" s="103">
        <f t="shared" si="0"/>
        <v>0</v>
      </c>
    </row>
    <row r="11" spans="1:12">
      <c r="A11" s="29" t="s">
        <v>148</v>
      </c>
      <c r="B11" s="126" t="s">
        <v>231</v>
      </c>
      <c r="C11" s="37"/>
      <c r="D11" s="122"/>
      <c r="E11" s="266" t="s">
        <v>196</v>
      </c>
      <c r="F11" s="107"/>
      <c r="G11" s="107"/>
      <c r="H11" s="107"/>
      <c r="I11" s="107"/>
      <c r="J11" s="107"/>
      <c r="K11" s="107"/>
      <c r="L11" s="103">
        <f t="shared" si="0"/>
        <v>0</v>
      </c>
    </row>
    <row r="12" spans="1:12">
      <c r="A12" s="29" t="s">
        <v>148</v>
      </c>
      <c r="B12" s="125" t="s">
        <v>129</v>
      </c>
      <c r="C12" s="37"/>
      <c r="D12" s="122"/>
      <c r="E12" s="266" t="s">
        <v>196</v>
      </c>
      <c r="F12" s="107"/>
      <c r="G12" s="107"/>
      <c r="H12" s="107"/>
      <c r="I12" s="107"/>
      <c r="J12" s="107"/>
      <c r="K12" s="107"/>
      <c r="L12" s="103">
        <f t="shared" si="0"/>
        <v>0</v>
      </c>
    </row>
    <row r="13" spans="1:12" s="10" customFormat="1">
      <c r="A13" s="9" t="s">
        <v>148</v>
      </c>
      <c r="B13" s="25" t="s">
        <v>1</v>
      </c>
      <c r="C13" s="49"/>
      <c r="D13" s="122"/>
      <c r="E13" s="266" t="s">
        <v>196</v>
      </c>
      <c r="F13" s="130">
        <f t="shared" ref="F13:K13" si="2">SUM(F10:F12)</f>
        <v>0</v>
      </c>
      <c r="G13" s="130">
        <f t="shared" si="2"/>
        <v>0</v>
      </c>
      <c r="H13" s="130">
        <f>SUM(H10:H12)</f>
        <v>0</v>
      </c>
      <c r="I13" s="130">
        <f t="shared" si="2"/>
        <v>0</v>
      </c>
      <c r="J13" s="130">
        <f t="shared" si="2"/>
        <v>0</v>
      </c>
      <c r="K13" s="130">
        <f t="shared" si="2"/>
        <v>0</v>
      </c>
      <c r="L13" s="103">
        <f t="shared" si="0"/>
        <v>0</v>
      </c>
    </row>
    <row r="14" spans="1:12">
      <c r="A14" s="29" t="s">
        <v>138</v>
      </c>
      <c r="B14" s="126" t="s">
        <v>585</v>
      </c>
      <c r="C14" s="37"/>
      <c r="D14" s="122"/>
      <c r="E14" s="266" t="s">
        <v>196</v>
      </c>
      <c r="F14" s="107"/>
      <c r="G14" s="107"/>
      <c r="H14" s="107"/>
      <c r="I14" s="107"/>
      <c r="J14" s="107"/>
      <c r="K14" s="107"/>
      <c r="L14" s="103">
        <f t="shared" si="0"/>
        <v>0</v>
      </c>
    </row>
    <row r="15" spans="1:12">
      <c r="A15" s="29" t="s">
        <v>138</v>
      </c>
      <c r="B15" s="126" t="s">
        <v>231</v>
      </c>
      <c r="C15" s="37"/>
      <c r="D15" s="122"/>
      <c r="E15" s="266" t="s">
        <v>196</v>
      </c>
      <c r="F15" s="107"/>
      <c r="G15" s="107"/>
      <c r="H15" s="107"/>
      <c r="I15" s="107"/>
      <c r="J15" s="107"/>
      <c r="K15" s="107"/>
      <c r="L15" s="103">
        <f t="shared" si="0"/>
        <v>0</v>
      </c>
    </row>
    <row r="16" spans="1:12">
      <c r="A16" s="29" t="s">
        <v>138</v>
      </c>
      <c r="B16" s="125" t="s">
        <v>129</v>
      </c>
      <c r="C16" s="37"/>
      <c r="D16" s="122"/>
      <c r="E16" s="266" t="s">
        <v>196</v>
      </c>
      <c r="F16" s="107"/>
      <c r="G16" s="107"/>
      <c r="H16" s="107"/>
      <c r="I16" s="107"/>
      <c r="J16" s="107"/>
      <c r="K16" s="107"/>
      <c r="L16" s="103">
        <f t="shared" si="0"/>
        <v>0</v>
      </c>
    </row>
    <row r="17" spans="1:12" s="10" customFormat="1">
      <c r="A17" s="9" t="s">
        <v>138</v>
      </c>
      <c r="B17" s="25" t="s">
        <v>1</v>
      </c>
      <c r="C17" s="49"/>
      <c r="D17" s="122"/>
      <c r="E17" s="266" t="s">
        <v>196</v>
      </c>
      <c r="F17" s="130">
        <f t="shared" ref="F17:K17" si="3">SUM(F14:F16)</f>
        <v>0</v>
      </c>
      <c r="G17" s="130">
        <f t="shared" si="3"/>
        <v>0</v>
      </c>
      <c r="H17" s="130">
        <f t="shared" si="3"/>
        <v>0</v>
      </c>
      <c r="I17" s="130">
        <f>SUM(I14:I16)</f>
        <v>0</v>
      </c>
      <c r="J17" s="130">
        <f t="shared" si="3"/>
        <v>0</v>
      </c>
      <c r="K17" s="130">
        <f t="shared" si="3"/>
        <v>0</v>
      </c>
      <c r="L17" s="103">
        <f t="shared" si="0"/>
        <v>0</v>
      </c>
    </row>
    <row r="18" spans="1:12" s="119" customFormat="1">
      <c r="A18" s="125" t="s">
        <v>197</v>
      </c>
      <c r="B18" s="126" t="s">
        <v>585</v>
      </c>
      <c r="C18" s="49"/>
      <c r="D18" s="122"/>
      <c r="E18" s="266" t="s">
        <v>196</v>
      </c>
      <c r="F18" s="107"/>
      <c r="G18" s="107"/>
      <c r="H18" s="107"/>
      <c r="I18" s="107"/>
      <c r="J18" s="107"/>
      <c r="K18" s="107"/>
      <c r="L18" s="103">
        <f t="shared" si="0"/>
        <v>0</v>
      </c>
    </row>
    <row r="19" spans="1:12" s="119" customFormat="1">
      <c r="A19" s="125" t="s">
        <v>197</v>
      </c>
      <c r="B19" s="126" t="s">
        <v>231</v>
      </c>
      <c r="C19" s="49"/>
      <c r="D19" s="122"/>
      <c r="E19" s="266" t="s">
        <v>196</v>
      </c>
      <c r="F19" s="107"/>
      <c r="G19" s="107"/>
      <c r="H19" s="107"/>
      <c r="I19" s="107"/>
      <c r="J19" s="107"/>
      <c r="K19" s="107"/>
      <c r="L19" s="103">
        <f t="shared" si="0"/>
        <v>0</v>
      </c>
    </row>
    <row r="20" spans="1:12" s="119" customFormat="1">
      <c r="A20" s="125" t="s">
        <v>197</v>
      </c>
      <c r="B20" s="125" t="s">
        <v>129</v>
      </c>
      <c r="C20" s="49"/>
      <c r="D20" s="122"/>
      <c r="E20" s="266" t="s">
        <v>196</v>
      </c>
      <c r="F20" s="107"/>
      <c r="G20" s="107"/>
      <c r="H20" s="107"/>
      <c r="I20" s="107"/>
      <c r="J20" s="107"/>
      <c r="K20" s="107"/>
      <c r="L20" s="103">
        <f t="shared" si="0"/>
        <v>0</v>
      </c>
    </row>
    <row r="21" spans="1:12" s="119" customFormat="1">
      <c r="A21" s="118" t="s">
        <v>197</v>
      </c>
      <c r="B21" s="25" t="s">
        <v>1</v>
      </c>
      <c r="C21" s="49"/>
      <c r="D21" s="122"/>
      <c r="E21" s="266" t="s">
        <v>196</v>
      </c>
      <c r="F21" s="130">
        <f t="shared" ref="F21:K21" si="4">SUM(F18:F20)</f>
        <v>0</v>
      </c>
      <c r="G21" s="130">
        <f t="shared" si="4"/>
        <v>0</v>
      </c>
      <c r="H21" s="130">
        <f t="shared" si="4"/>
        <v>0</v>
      </c>
      <c r="I21" s="130">
        <f t="shared" si="4"/>
        <v>0</v>
      </c>
      <c r="J21" s="130">
        <f>SUM(J18:J20)</f>
        <v>0</v>
      </c>
      <c r="K21" s="130">
        <f t="shared" si="4"/>
        <v>0</v>
      </c>
      <c r="L21" s="103">
        <f t="shared" si="0"/>
        <v>0</v>
      </c>
    </row>
    <row r="22" spans="1:12">
      <c r="A22" s="29" t="s">
        <v>139</v>
      </c>
      <c r="B22" s="126" t="s">
        <v>585</v>
      </c>
      <c r="C22" s="37"/>
      <c r="D22" s="122"/>
      <c r="E22" s="266" t="s">
        <v>196</v>
      </c>
      <c r="F22" s="107"/>
      <c r="G22" s="107"/>
      <c r="H22" s="107"/>
      <c r="I22" s="107"/>
      <c r="J22" s="107"/>
      <c r="K22" s="107"/>
      <c r="L22" s="103">
        <f t="shared" si="0"/>
        <v>0</v>
      </c>
    </row>
    <row r="23" spans="1:12">
      <c r="A23" s="29" t="s">
        <v>139</v>
      </c>
      <c r="B23" s="126" t="s">
        <v>231</v>
      </c>
      <c r="C23" s="37"/>
      <c r="D23" s="122"/>
      <c r="E23" s="266" t="s">
        <v>196</v>
      </c>
      <c r="F23" s="107"/>
      <c r="G23" s="107"/>
      <c r="H23" s="107"/>
      <c r="I23" s="107"/>
      <c r="J23" s="107"/>
      <c r="K23" s="107"/>
      <c r="L23" s="103">
        <f t="shared" si="0"/>
        <v>0</v>
      </c>
    </row>
    <row r="24" spans="1:12">
      <c r="A24" s="29" t="s">
        <v>139</v>
      </c>
      <c r="B24" s="125" t="s">
        <v>129</v>
      </c>
      <c r="C24" s="37"/>
      <c r="D24" s="122"/>
      <c r="E24" s="266" t="s">
        <v>196</v>
      </c>
      <c r="F24" s="107"/>
      <c r="G24" s="107"/>
      <c r="H24" s="107"/>
      <c r="I24" s="107"/>
      <c r="J24" s="107"/>
      <c r="K24" s="107"/>
      <c r="L24" s="103">
        <f t="shared" si="0"/>
        <v>0</v>
      </c>
    </row>
    <row r="25" spans="1:12" s="10" customFormat="1">
      <c r="A25" s="9" t="s">
        <v>139</v>
      </c>
      <c r="B25" s="25" t="s">
        <v>1</v>
      </c>
      <c r="C25" s="49"/>
      <c r="D25" s="122"/>
      <c r="E25" s="266" t="s">
        <v>196</v>
      </c>
      <c r="F25" s="130">
        <f t="shared" ref="F25:J25" si="5">SUM(F22:F24)</f>
        <v>0</v>
      </c>
      <c r="G25" s="130">
        <f t="shared" si="5"/>
        <v>0</v>
      </c>
      <c r="H25" s="130">
        <f>SUM(H22:H24)</f>
        <v>0</v>
      </c>
      <c r="I25" s="130">
        <f t="shared" si="5"/>
        <v>0</v>
      </c>
      <c r="J25" s="130">
        <f t="shared" si="5"/>
        <v>0</v>
      </c>
      <c r="K25" s="130">
        <f>SUM(K22:K24)</f>
        <v>0</v>
      </c>
      <c r="L25" s="103">
        <f t="shared" si="0"/>
        <v>0</v>
      </c>
    </row>
    <row r="26" spans="1:12" s="120" customFormat="1">
      <c r="A26" s="125" t="s">
        <v>180</v>
      </c>
      <c r="B26" s="126" t="s">
        <v>585</v>
      </c>
      <c r="C26" s="122"/>
      <c r="D26" s="122"/>
      <c r="E26" s="266" t="s">
        <v>196</v>
      </c>
      <c r="F26" s="107"/>
      <c r="G26" s="107"/>
      <c r="H26" s="107"/>
      <c r="I26" s="107"/>
      <c r="J26" s="107"/>
      <c r="K26" s="107"/>
      <c r="L26" s="103">
        <f t="shared" si="0"/>
        <v>0</v>
      </c>
    </row>
    <row r="27" spans="1:12" s="120" customFormat="1">
      <c r="A27" s="29" t="s">
        <v>180</v>
      </c>
      <c r="B27" s="126" t="s">
        <v>231</v>
      </c>
      <c r="C27" s="122"/>
      <c r="D27" s="122"/>
      <c r="E27" s="266" t="s">
        <v>196</v>
      </c>
      <c r="F27" s="107"/>
      <c r="G27" s="107"/>
      <c r="H27" s="107"/>
      <c r="I27" s="107"/>
      <c r="J27" s="107"/>
      <c r="K27" s="107"/>
      <c r="L27" s="103">
        <f t="shared" si="0"/>
        <v>0</v>
      </c>
    </row>
    <row r="28" spans="1:12" s="120" customFormat="1">
      <c r="A28" s="29" t="s">
        <v>180</v>
      </c>
      <c r="B28" s="125" t="s">
        <v>129</v>
      </c>
      <c r="C28" s="122"/>
      <c r="D28" s="122"/>
      <c r="E28" s="266" t="s">
        <v>196</v>
      </c>
      <c r="F28" s="107"/>
      <c r="G28" s="107"/>
      <c r="H28" s="107"/>
      <c r="I28" s="107"/>
      <c r="J28" s="107"/>
      <c r="K28" s="107"/>
      <c r="L28" s="103">
        <f t="shared" si="0"/>
        <v>0</v>
      </c>
    </row>
    <row r="29" spans="1:12" s="120" customFormat="1">
      <c r="A29" s="118" t="s">
        <v>180</v>
      </c>
      <c r="B29" s="25" t="s">
        <v>1</v>
      </c>
      <c r="C29" s="49"/>
      <c r="D29" s="122"/>
      <c r="E29" s="266" t="s">
        <v>196</v>
      </c>
      <c r="F29" s="130">
        <f t="shared" ref="F29:J29" si="6">SUM(F26:F28)</f>
        <v>0</v>
      </c>
      <c r="G29" s="130">
        <f t="shared" si="6"/>
        <v>0</v>
      </c>
      <c r="H29" s="130">
        <f>SUM(H26:H28)</f>
        <v>0</v>
      </c>
      <c r="I29" s="130">
        <f t="shared" si="6"/>
        <v>0</v>
      </c>
      <c r="J29" s="130">
        <f t="shared" si="6"/>
        <v>0</v>
      </c>
      <c r="K29" s="130">
        <f>SUM(K26:K28)</f>
        <v>0</v>
      </c>
      <c r="L29" s="103">
        <f t="shared" si="0"/>
        <v>0</v>
      </c>
    </row>
    <row r="30" spans="1:12" s="10" customFormat="1">
      <c r="A30" s="25" t="s">
        <v>1</v>
      </c>
      <c r="B30" s="47"/>
      <c r="C30" s="49"/>
      <c r="D30" s="122"/>
      <c r="E30" s="266" t="s">
        <v>196</v>
      </c>
      <c r="F30" s="130">
        <f t="shared" ref="F30:J30" si="7">F9+F13+F17+F21+F25+F29</f>
        <v>0</v>
      </c>
      <c r="G30" s="130">
        <f t="shared" si="7"/>
        <v>0</v>
      </c>
      <c r="H30" s="130">
        <f t="shared" si="7"/>
        <v>0</v>
      </c>
      <c r="I30" s="130">
        <f>I9+I13+I17+I21+I25+I29</f>
        <v>0</v>
      </c>
      <c r="J30" s="130">
        <f t="shared" si="7"/>
        <v>0</v>
      </c>
      <c r="K30" s="130">
        <f>K9+K13+K17+K21+K25+K29</f>
        <v>0</v>
      </c>
      <c r="L30" s="103">
        <f t="shared" si="0"/>
        <v>0</v>
      </c>
    </row>
    <row r="31" spans="1:12">
      <c r="D31" s="120"/>
      <c r="E31" s="120"/>
      <c r="F31" s="105"/>
      <c r="G31" s="105"/>
      <c r="H31" s="105"/>
      <c r="I31" s="105"/>
      <c r="J31" s="105"/>
      <c r="K31" s="105"/>
      <c r="L31" s="105"/>
    </row>
    <row r="32" spans="1:12" s="120" customFormat="1" ht="15">
      <c r="A32" s="20" t="s">
        <v>143</v>
      </c>
      <c r="F32" s="105"/>
      <c r="G32" s="105"/>
      <c r="H32" s="105"/>
      <c r="I32" s="105"/>
      <c r="J32" s="105"/>
      <c r="K32" s="105"/>
      <c r="L32" s="105"/>
    </row>
    <row r="33" spans="1:12" s="120" customFormat="1">
      <c r="A33" s="29" t="s">
        <v>144</v>
      </c>
      <c r="B33" s="126" t="s">
        <v>585</v>
      </c>
      <c r="C33" s="122"/>
      <c r="D33" s="122"/>
      <c r="E33" s="266" t="s">
        <v>149</v>
      </c>
      <c r="F33" s="107"/>
      <c r="G33" s="107"/>
      <c r="H33" s="107"/>
      <c r="I33" s="107"/>
      <c r="J33" s="107"/>
      <c r="K33" s="107"/>
      <c r="L33" s="103">
        <f>SUM(G33:K33)</f>
        <v>0</v>
      </c>
    </row>
    <row r="34" spans="1:12" s="120" customFormat="1">
      <c r="A34" s="29" t="s">
        <v>144</v>
      </c>
      <c r="B34" s="126" t="s">
        <v>231</v>
      </c>
      <c r="C34" s="122"/>
      <c r="D34" s="122"/>
      <c r="E34" s="266" t="s">
        <v>149</v>
      </c>
      <c r="F34" s="107"/>
      <c r="G34" s="107"/>
      <c r="H34" s="107"/>
      <c r="I34" s="107"/>
      <c r="J34" s="107"/>
      <c r="K34" s="107"/>
      <c r="L34" s="103">
        <f t="shared" ref="L34:L52" si="8">SUM(G34:K34)</f>
        <v>0</v>
      </c>
    </row>
    <row r="35" spans="1:12" s="120" customFormat="1">
      <c r="A35" s="29" t="s">
        <v>144</v>
      </c>
      <c r="B35" s="125" t="s">
        <v>129</v>
      </c>
      <c r="C35" s="122"/>
      <c r="D35" s="122"/>
      <c r="E35" s="266" t="s">
        <v>149</v>
      </c>
      <c r="F35" s="107"/>
      <c r="G35" s="107"/>
      <c r="H35" s="107"/>
      <c r="I35" s="107"/>
      <c r="J35" s="107"/>
      <c r="K35" s="107"/>
      <c r="L35" s="103">
        <f t="shared" si="8"/>
        <v>0</v>
      </c>
    </row>
    <row r="36" spans="1:12" s="120" customFormat="1">
      <c r="A36" s="118" t="s">
        <v>144</v>
      </c>
      <c r="B36" s="25" t="s">
        <v>1</v>
      </c>
      <c r="C36" s="49"/>
      <c r="D36" s="122"/>
      <c r="E36" s="266" t="s">
        <v>149</v>
      </c>
      <c r="F36" s="130">
        <f t="shared" ref="F36:J36" si="9">SUM(F33:F35)</f>
        <v>0</v>
      </c>
      <c r="G36" s="130">
        <f t="shared" si="9"/>
        <v>0</v>
      </c>
      <c r="H36" s="130">
        <f t="shared" si="9"/>
        <v>0</v>
      </c>
      <c r="I36" s="130">
        <f t="shared" si="9"/>
        <v>0</v>
      </c>
      <c r="J36" s="130">
        <f t="shared" si="9"/>
        <v>0</v>
      </c>
      <c r="K36" s="130">
        <f>SUM(K33:K35)</f>
        <v>0</v>
      </c>
      <c r="L36" s="103">
        <f t="shared" si="8"/>
        <v>0</v>
      </c>
    </row>
    <row r="37" spans="1:12" s="120" customFormat="1">
      <c r="A37" s="29" t="s">
        <v>148</v>
      </c>
      <c r="B37" s="126" t="s">
        <v>585</v>
      </c>
      <c r="C37" s="122"/>
      <c r="D37" s="122"/>
      <c r="E37" s="266" t="s">
        <v>149</v>
      </c>
      <c r="F37" s="107"/>
      <c r="G37" s="107"/>
      <c r="H37" s="107"/>
      <c r="I37" s="107"/>
      <c r="J37" s="107"/>
      <c r="K37" s="107"/>
      <c r="L37" s="103">
        <f t="shared" si="8"/>
        <v>0</v>
      </c>
    </row>
    <row r="38" spans="1:12" s="120" customFormat="1">
      <c r="A38" s="29" t="s">
        <v>148</v>
      </c>
      <c r="B38" s="126" t="s">
        <v>231</v>
      </c>
      <c r="C38" s="122"/>
      <c r="D38" s="122"/>
      <c r="E38" s="266" t="s">
        <v>149</v>
      </c>
      <c r="F38" s="107"/>
      <c r="G38" s="107"/>
      <c r="H38" s="107"/>
      <c r="I38" s="107"/>
      <c r="J38" s="107"/>
      <c r="K38" s="107"/>
      <c r="L38" s="103">
        <f t="shared" si="8"/>
        <v>0</v>
      </c>
    </row>
    <row r="39" spans="1:12" s="120" customFormat="1">
      <c r="A39" s="29" t="s">
        <v>148</v>
      </c>
      <c r="B39" s="125" t="s">
        <v>129</v>
      </c>
      <c r="C39" s="122"/>
      <c r="D39" s="122"/>
      <c r="E39" s="266" t="s">
        <v>149</v>
      </c>
      <c r="F39" s="107"/>
      <c r="G39" s="107"/>
      <c r="H39" s="107"/>
      <c r="I39" s="107"/>
      <c r="J39" s="107"/>
      <c r="K39" s="107"/>
      <c r="L39" s="103">
        <f t="shared" si="8"/>
        <v>0</v>
      </c>
    </row>
    <row r="40" spans="1:12" s="120" customFormat="1">
      <c r="A40" s="118" t="s">
        <v>148</v>
      </c>
      <c r="B40" s="25" t="s">
        <v>1</v>
      </c>
      <c r="C40" s="49"/>
      <c r="D40" s="122"/>
      <c r="E40" s="266" t="s">
        <v>149</v>
      </c>
      <c r="F40" s="130">
        <f t="shared" ref="F40:K40" si="10">SUM(F37:F39)</f>
        <v>0</v>
      </c>
      <c r="G40" s="130">
        <f t="shared" si="10"/>
        <v>0</v>
      </c>
      <c r="H40" s="130">
        <f>SUM(H37:H39)</f>
        <v>0</v>
      </c>
      <c r="I40" s="130">
        <f t="shared" si="10"/>
        <v>0</v>
      </c>
      <c r="J40" s="130">
        <f t="shared" si="10"/>
        <v>0</v>
      </c>
      <c r="K40" s="130">
        <f t="shared" si="10"/>
        <v>0</v>
      </c>
      <c r="L40" s="103">
        <f t="shared" si="8"/>
        <v>0</v>
      </c>
    </row>
    <row r="41" spans="1:12" s="120" customFormat="1">
      <c r="A41" s="29" t="s">
        <v>138</v>
      </c>
      <c r="B41" s="126" t="s">
        <v>585</v>
      </c>
      <c r="C41" s="122"/>
      <c r="D41" s="122"/>
      <c r="E41" s="266" t="s">
        <v>149</v>
      </c>
      <c r="F41" s="107"/>
      <c r="G41" s="107"/>
      <c r="H41" s="107"/>
      <c r="I41" s="107"/>
      <c r="J41" s="107"/>
      <c r="K41" s="107"/>
      <c r="L41" s="103">
        <f t="shared" si="8"/>
        <v>0</v>
      </c>
    </row>
    <row r="42" spans="1:12" s="120" customFormat="1">
      <c r="A42" s="29" t="s">
        <v>138</v>
      </c>
      <c r="B42" s="126" t="s">
        <v>231</v>
      </c>
      <c r="C42" s="122"/>
      <c r="D42" s="122"/>
      <c r="E42" s="266" t="s">
        <v>149</v>
      </c>
      <c r="F42" s="107"/>
      <c r="G42" s="107"/>
      <c r="H42" s="107"/>
      <c r="I42" s="107"/>
      <c r="J42" s="107"/>
      <c r="K42" s="107"/>
      <c r="L42" s="103">
        <f t="shared" si="8"/>
        <v>0</v>
      </c>
    </row>
    <row r="43" spans="1:12" s="120" customFormat="1">
      <c r="A43" s="29" t="s">
        <v>138</v>
      </c>
      <c r="B43" s="125" t="s">
        <v>129</v>
      </c>
      <c r="C43" s="122"/>
      <c r="D43" s="122"/>
      <c r="E43" s="266" t="s">
        <v>149</v>
      </c>
      <c r="F43" s="107"/>
      <c r="G43" s="107"/>
      <c r="H43" s="107"/>
      <c r="I43" s="107"/>
      <c r="J43" s="107"/>
      <c r="K43" s="107"/>
      <c r="L43" s="103">
        <f t="shared" si="8"/>
        <v>0</v>
      </c>
    </row>
    <row r="44" spans="1:12" s="120" customFormat="1">
      <c r="A44" s="118" t="s">
        <v>138</v>
      </c>
      <c r="B44" s="25" t="s">
        <v>1</v>
      </c>
      <c r="C44" s="49"/>
      <c r="D44" s="122"/>
      <c r="E44" s="266" t="s">
        <v>149</v>
      </c>
      <c r="F44" s="130">
        <f t="shared" ref="F44:K44" si="11">SUM(F41:F43)</f>
        <v>0</v>
      </c>
      <c r="G44" s="130">
        <f t="shared" si="11"/>
        <v>0</v>
      </c>
      <c r="H44" s="130">
        <f t="shared" si="11"/>
        <v>0</v>
      </c>
      <c r="I44" s="130">
        <f t="shared" si="11"/>
        <v>0</v>
      </c>
      <c r="J44" s="130">
        <f>SUM(J41:J43)</f>
        <v>0</v>
      </c>
      <c r="K44" s="130">
        <f t="shared" si="11"/>
        <v>0</v>
      </c>
      <c r="L44" s="103">
        <f t="shared" si="8"/>
        <v>0</v>
      </c>
    </row>
    <row r="45" spans="1:12" s="120" customFormat="1">
      <c r="A45" s="29" t="s">
        <v>139</v>
      </c>
      <c r="B45" s="126" t="s">
        <v>585</v>
      </c>
      <c r="C45" s="122"/>
      <c r="D45" s="122"/>
      <c r="E45" s="266" t="s">
        <v>149</v>
      </c>
      <c r="F45" s="107"/>
      <c r="G45" s="107"/>
      <c r="H45" s="107"/>
      <c r="I45" s="107"/>
      <c r="J45" s="107"/>
      <c r="K45" s="107"/>
      <c r="L45" s="103">
        <f t="shared" si="8"/>
        <v>0</v>
      </c>
    </row>
    <row r="46" spans="1:12" s="120" customFormat="1">
      <c r="A46" s="29" t="s">
        <v>139</v>
      </c>
      <c r="B46" s="126" t="s">
        <v>231</v>
      </c>
      <c r="C46" s="122"/>
      <c r="D46" s="122"/>
      <c r="E46" s="266" t="s">
        <v>149</v>
      </c>
      <c r="F46" s="107"/>
      <c r="G46" s="107"/>
      <c r="H46" s="107"/>
      <c r="I46" s="107"/>
      <c r="J46" s="107"/>
      <c r="K46" s="107"/>
      <c r="L46" s="103">
        <f t="shared" si="8"/>
        <v>0</v>
      </c>
    </row>
    <row r="47" spans="1:12" s="120" customFormat="1">
      <c r="A47" s="29" t="s">
        <v>139</v>
      </c>
      <c r="B47" s="125" t="s">
        <v>129</v>
      </c>
      <c r="C47" s="122"/>
      <c r="D47" s="122"/>
      <c r="E47" s="266" t="s">
        <v>149</v>
      </c>
      <c r="F47" s="107"/>
      <c r="G47" s="107"/>
      <c r="H47" s="107"/>
      <c r="I47" s="107"/>
      <c r="J47" s="107"/>
      <c r="K47" s="107"/>
      <c r="L47" s="103">
        <f t="shared" si="8"/>
        <v>0</v>
      </c>
    </row>
    <row r="48" spans="1:12" s="120" customFormat="1">
      <c r="A48" s="118" t="s">
        <v>139</v>
      </c>
      <c r="B48" s="25" t="s">
        <v>1</v>
      </c>
      <c r="C48" s="49"/>
      <c r="D48" s="122"/>
      <c r="E48" s="266" t="s">
        <v>149</v>
      </c>
      <c r="F48" s="130">
        <f t="shared" ref="F48:K48" si="12">SUM(F45:F47)</f>
        <v>0</v>
      </c>
      <c r="G48" s="130">
        <f t="shared" si="12"/>
        <v>0</v>
      </c>
      <c r="H48" s="130">
        <f t="shared" si="12"/>
        <v>0</v>
      </c>
      <c r="I48" s="130">
        <f>SUM(I45:I47)</f>
        <v>0</v>
      </c>
      <c r="J48" s="130">
        <f t="shared" si="12"/>
        <v>0</v>
      </c>
      <c r="K48" s="130">
        <f t="shared" si="12"/>
        <v>0</v>
      </c>
      <c r="L48" s="103">
        <f t="shared" si="8"/>
        <v>0</v>
      </c>
    </row>
    <row r="49" spans="1:12" s="120" customFormat="1">
      <c r="A49" s="125" t="s">
        <v>180</v>
      </c>
      <c r="B49" s="126" t="s">
        <v>585</v>
      </c>
      <c r="C49" s="122"/>
      <c r="D49" s="122"/>
      <c r="E49" s="266" t="s">
        <v>149</v>
      </c>
      <c r="F49" s="107"/>
      <c r="G49" s="107"/>
      <c r="H49" s="107"/>
      <c r="I49" s="107"/>
      <c r="J49" s="107"/>
      <c r="K49" s="107"/>
      <c r="L49" s="103">
        <f t="shared" si="8"/>
        <v>0</v>
      </c>
    </row>
    <row r="50" spans="1:12" s="120" customFormat="1">
      <c r="A50" s="29" t="s">
        <v>180</v>
      </c>
      <c r="B50" s="126" t="s">
        <v>231</v>
      </c>
      <c r="C50" s="122"/>
      <c r="D50" s="122"/>
      <c r="E50" s="266" t="s">
        <v>149</v>
      </c>
      <c r="F50" s="107"/>
      <c r="G50" s="107"/>
      <c r="H50" s="107"/>
      <c r="I50" s="107"/>
      <c r="J50" s="107"/>
      <c r="K50" s="107"/>
      <c r="L50" s="103">
        <f t="shared" si="8"/>
        <v>0</v>
      </c>
    </row>
    <row r="51" spans="1:12" s="120" customFormat="1">
      <c r="A51" s="29" t="s">
        <v>180</v>
      </c>
      <c r="B51" s="125" t="s">
        <v>129</v>
      </c>
      <c r="C51" s="122"/>
      <c r="D51" s="122"/>
      <c r="E51" s="266" t="s">
        <v>149</v>
      </c>
      <c r="F51" s="107"/>
      <c r="G51" s="107"/>
      <c r="H51" s="107"/>
      <c r="I51" s="107"/>
      <c r="J51" s="107"/>
      <c r="K51" s="107"/>
      <c r="L51" s="103">
        <f t="shared" si="8"/>
        <v>0</v>
      </c>
    </row>
    <row r="52" spans="1:12" s="120" customFormat="1">
      <c r="A52" s="118" t="s">
        <v>180</v>
      </c>
      <c r="B52" s="25" t="s">
        <v>1</v>
      </c>
      <c r="C52" s="49"/>
      <c r="D52" s="122"/>
      <c r="E52" s="266" t="s">
        <v>149</v>
      </c>
      <c r="F52" s="130">
        <f t="shared" ref="F52:K52" si="13">SUM(F49:F51)</f>
        <v>0</v>
      </c>
      <c r="G52" s="130">
        <f t="shared" si="13"/>
        <v>0</v>
      </c>
      <c r="H52" s="130">
        <f>SUM(H49:H51)</f>
        <v>0</v>
      </c>
      <c r="I52" s="130">
        <f t="shared" si="13"/>
        <v>0</v>
      </c>
      <c r="J52" s="130">
        <f t="shared" si="13"/>
        <v>0</v>
      </c>
      <c r="K52" s="130">
        <f t="shared" si="13"/>
        <v>0</v>
      </c>
      <c r="L52" s="103">
        <f t="shared" si="8"/>
        <v>0</v>
      </c>
    </row>
    <row r="53" spans="1:12" s="120" customFormat="1">
      <c r="A53" s="25" t="s">
        <v>1</v>
      </c>
      <c r="B53" s="47"/>
      <c r="C53" s="49"/>
      <c r="D53" s="122"/>
      <c r="E53" s="266" t="s">
        <v>149</v>
      </c>
      <c r="F53" s="130">
        <f t="shared" ref="F53:J53" si="14">F36+F40+F44+F48+F52</f>
        <v>0</v>
      </c>
      <c r="G53" s="130">
        <f>G36+G40+G44+G48+G52</f>
        <v>0</v>
      </c>
      <c r="H53" s="130">
        <f t="shared" si="14"/>
        <v>0</v>
      </c>
      <c r="I53" s="130">
        <f>I36+I40+I44+I48+I52</f>
        <v>0</v>
      </c>
      <c r="J53" s="130">
        <f t="shared" si="14"/>
        <v>0</v>
      </c>
      <c r="K53" s="130">
        <f>K36+K40+K44+K48+K52</f>
        <v>0</v>
      </c>
      <c r="L53" s="103">
        <f>SUM(G53:K53)</f>
        <v>0</v>
      </c>
    </row>
    <row r="54" spans="1:12" s="120" customFormat="1">
      <c r="F54" s="105"/>
      <c r="G54" s="105"/>
      <c r="H54" s="105"/>
      <c r="I54" s="105"/>
      <c r="J54" s="105"/>
      <c r="K54" s="105"/>
      <c r="L54" s="105"/>
    </row>
    <row r="55" spans="1:12" ht="15">
      <c r="A55" s="20" t="s">
        <v>238</v>
      </c>
      <c r="D55" s="120"/>
      <c r="E55" s="120"/>
      <c r="F55" s="105"/>
      <c r="G55" s="105"/>
      <c r="H55" s="105"/>
      <c r="I55" s="105"/>
      <c r="J55" s="105"/>
      <c r="K55" s="105"/>
      <c r="L55" s="105"/>
    </row>
    <row r="56" spans="1:12">
      <c r="A56" s="29" t="s">
        <v>144</v>
      </c>
      <c r="B56" s="126" t="s">
        <v>585</v>
      </c>
      <c r="C56" s="37"/>
      <c r="D56" s="122"/>
      <c r="E56" s="266" t="s">
        <v>149</v>
      </c>
      <c r="F56" s="107"/>
      <c r="G56" s="107"/>
      <c r="H56" s="107"/>
      <c r="I56" s="107"/>
      <c r="J56" s="107"/>
      <c r="K56" s="107"/>
      <c r="L56" s="103">
        <f>SUM(G56:K56)</f>
        <v>0</v>
      </c>
    </row>
    <row r="57" spans="1:12">
      <c r="A57" s="29" t="s">
        <v>144</v>
      </c>
      <c r="B57" s="126" t="s">
        <v>231</v>
      </c>
      <c r="C57" s="37"/>
      <c r="D57" s="122"/>
      <c r="E57" s="266" t="s">
        <v>149</v>
      </c>
      <c r="F57" s="107"/>
      <c r="G57" s="107"/>
      <c r="H57" s="107"/>
      <c r="I57" s="107"/>
      <c r="J57" s="107"/>
      <c r="K57" s="107"/>
      <c r="L57" s="103">
        <f t="shared" ref="L57:L75" si="15">SUM(G57:K57)</f>
        <v>0</v>
      </c>
    </row>
    <row r="58" spans="1:12">
      <c r="A58" s="29" t="s">
        <v>144</v>
      </c>
      <c r="B58" s="125" t="s">
        <v>129</v>
      </c>
      <c r="C58" s="37"/>
      <c r="D58" s="122"/>
      <c r="E58" s="266" t="s">
        <v>149</v>
      </c>
      <c r="F58" s="107"/>
      <c r="G58" s="107"/>
      <c r="H58" s="107"/>
      <c r="I58" s="107"/>
      <c r="J58" s="107"/>
      <c r="K58" s="107"/>
      <c r="L58" s="103">
        <f t="shared" si="15"/>
        <v>0</v>
      </c>
    </row>
    <row r="59" spans="1:12" s="10" customFormat="1">
      <c r="A59" s="9" t="s">
        <v>144</v>
      </c>
      <c r="B59" s="25" t="s">
        <v>1</v>
      </c>
      <c r="C59" s="49"/>
      <c r="D59" s="122"/>
      <c r="E59" s="266" t="s">
        <v>149</v>
      </c>
      <c r="F59" s="130">
        <f t="shared" ref="F59:K59" si="16">SUM(F56:F58)</f>
        <v>0</v>
      </c>
      <c r="G59" s="130">
        <f>SUM(G56:G58)</f>
        <v>0</v>
      </c>
      <c r="H59" s="130">
        <f t="shared" si="16"/>
        <v>0</v>
      </c>
      <c r="I59" s="130">
        <f t="shared" si="16"/>
        <v>0</v>
      </c>
      <c r="J59" s="130">
        <f t="shared" si="16"/>
        <v>0</v>
      </c>
      <c r="K59" s="130">
        <f t="shared" si="16"/>
        <v>0</v>
      </c>
      <c r="L59" s="103">
        <f t="shared" si="15"/>
        <v>0</v>
      </c>
    </row>
    <row r="60" spans="1:12">
      <c r="A60" s="29" t="s">
        <v>148</v>
      </c>
      <c r="B60" s="126" t="s">
        <v>585</v>
      </c>
      <c r="C60" s="37"/>
      <c r="D60" s="122"/>
      <c r="E60" s="266" t="s">
        <v>149</v>
      </c>
      <c r="F60" s="107"/>
      <c r="G60" s="107"/>
      <c r="H60" s="107"/>
      <c r="I60" s="107"/>
      <c r="J60" s="107"/>
      <c r="K60" s="107"/>
      <c r="L60" s="103">
        <f t="shared" si="15"/>
        <v>0</v>
      </c>
    </row>
    <row r="61" spans="1:12">
      <c r="A61" s="29" t="s">
        <v>148</v>
      </c>
      <c r="B61" s="126" t="s">
        <v>231</v>
      </c>
      <c r="C61" s="37"/>
      <c r="D61" s="122"/>
      <c r="E61" s="266" t="s">
        <v>149</v>
      </c>
      <c r="F61" s="107"/>
      <c r="G61" s="107"/>
      <c r="H61" s="107"/>
      <c r="I61" s="107"/>
      <c r="J61" s="107"/>
      <c r="K61" s="107"/>
      <c r="L61" s="103">
        <f t="shared" si="15"/>
        <v>0</v>
      </c>
    </row>
    <row r="62" spans="1:12">
      <c r="A62" s="29" t="s">
        <v>148</v>
      </c>
      <c r="B62" s="125" t="s">
        <v>129</v>
      </c>
      <c r="C62" s="37"/>
      <c r="D62" s="122"/>
      <c r="E62" s="266" t="s">
        <v>149</v>
      </c>
      <c r="F62" s="107"/>
      <c r="G62" s="107"/>
      <c r="H62" s="107"/>
      <c r="I62" s="107"/>
      <c r="J62" s="107"/>
      <c r="K62" s="107"/>
      <c r="L62" s="103">
        <f t="shared" si="15"/>
        <v>0</v>
      </c>
    </row>
    <row r="63" spans="1:12" s="10" customFormat="1">
      <c r="A63" s="9" t="s">
        <v>148</v>
      </c>
      <c r="B63" s="25" t="s">
        <v>1</v>
      </c>
      <c r="C63" s="49"/>
      <c r="D63" s="122"/>
      <c r="E63" s="266" t="s">
        <v>149</v>
      </c>
      <c r="F63" s="130">
        <f t="shared" ref="F63:K63" si="17">SUM(F60:F62)</f>
        <v>0</v>
      </c>
      <c r="G63" s="130">
        <f t="shared" si="17"/>
        <v>0</v>
      </c>
      <c r="H63" s="130">
        <f t="shared" si="17"/>
        <v>0</v>
      </c>
      <c r="I63" s="130">
        <f>SUM(I60:I62)</f>
        <v>0</v>
      </c>
      <c r="J63" s="130">
        <f t="shared" si="17"/>
        <v>0</v>
      </c>
      <c r="K63" s="130">
        <f t="shared" si="17"/>
        <v>0</v>
      </c>
      <c r="L63" s="103">
        <f t="shared" si="15"/>
        <v>0</v>
      </c>
    </row>
    <row r="64" spans="1:12">
      <c r="A64" s="29" t="s">
        <v>138</v>
      </c>
      <c r="B64" s="126" t="s">
        <v>585</v>
      </c>
      <c r="C64" s="37"/>
      <c r="D64" s="122"/>
      <c r="E64" s="266" t="s">
        <v>149</v>
      </c>
      <c r="F64" s="107"/>
      <c r="G64" s="107"/>
      <c r="H64" s="107"/>
      <c r="I64" s="107"/>
      <c r="J64" s="107"/>
      <c r="K64" s="107"/>
      <c r="L64" s="103">
        <f t="shared" si="15"/>
        <v>0</v>
      </c>
    </row>
    <row r="65" spans="1:14">
      <c r="A65" s="29" t="s">
        <v>138</v>
      </c>
      <c r="B65" s="126" t="s">
        <v>231</v>
      </c>
      <c r="C65" s="37"/>
      <c r="D65" s="122"/>
      <c r="E65" s="266" t="s">
        <v>149</v>
      </c>
      <c r="F65" s="107"/>
      <c r="G65" s="107"/>
      <c r="H65" s="107"/>
      <c r="I65" s="107"/>
      <c r="J65" s="107"/>
      <c r="K65" s="107"/>
      <c r="L65" s="103">
        <f t="shared" si="15"/>
        <v>0</v>
      </c>
    </row>
    <row r="66" spans="1:14">
      <c r="A66" s="29" t="s">
        <v>138</v>
      </c>
      <c r="B66" s="125" t="s">
        <v>129</v>
      </c>
      <c r="C66" s="37"/>
      <c r="D66" s="122"/>
      <c r="E66" s="266" t="s">
        <v>149</v>
      </c>
      <c r="F66" s="107"/>
      <c r="G66" s="107"/>
      <c r="H66" s="107"/>
      <c r="I66" s="107"/>
      <c r="J66" s="107"/>
      <c r="K66" s="107"/>
      <c r="L66" s="103">
        <f t="shared" si="15"/>
        <v>0</v>
      </c>
    </row>
    <row r="67" spans="1:14" s="10" customFormat="1">
      <c r="A67" s="9" t="s">
        <v>138</v>
      </c>
      <c r="B67" s="25" t="s">
        <v>1</v>
      </c>
      <c r="C67" s="49"/>
      <c r="D67" s="122"/>
      <c r="E67" s="266" t="s">
        <v>149</v>
      </c>
      <c r="F67" s="130">
        <f t="shared" ref="F67:K67" si="18">SUM(F64:F66)</f>
        <v>0</v>
      </c>
      <c r="G67" s="130">
        <f t="shared" si="18"/>
        <v>0</v>
      </c>
      <c r="H67" s="130">
        <f t="shared" si="18"/>
        <v>0</v>
      </c>
      <c r="I67" s="130">
        <f>SUM(I64:I66)</f>
        <v>0</v>
      </c>
      <c r="J67" s="130">
        <f t="shared" si="18"/>
        <v>0</v>
      </c>
      <c r="K67" s="130">
        <f t="shared" si="18"/>
        <v>0</v>
      </c>
      <c r="L67" s="103">
        <f t="shared" si="15"/>
        <v>0</v>
      </c>
    </row>
    <row r="68" spans="1:14">
      <c r="A68" s="29" t="s">
        <v>139</v>
      </c>
      <c r="B68" s="126" t="s">
        <v>585</v>
      </c>
      <c r="C68" s="37"/>
      <c r="D68" s="122"/>
      <c r="E68" s="266" t="s">
        <v>149</v>
      </c>
      <c r="F68" s="107"/>
      <c r="G68" s="107"/>
      <c r="H68" s="107"/>
      <c r="I68" s="107"/>
      <c r="J68" s="107"/>
      <c r="K68" s="107"/>
      <c r="L68" s="103">
        <f t="shared" si="15"/>
        <v>0</v>
      </c>
    </row>
    <row r="69" spans="1:14">
      <c r="A69" s="29" t="s">
        <v>139</v>
      </c>
      <c r="B69" s="126" t="s">
        <v>231</v>
      </c>
      <c r="C69" s="37"/>
      <c r="D69" s="122"/>
      <c r="E69" s="266" t="s">
        <v>149</v>
      </c>
      <c r="F69" s="107"/>
      <c r="G69" s="107"/>
      <c r="H69" s="107"/>
      <c r="I69" s="107"/>
      <c r="J69" s="107"/>
      <c r="K69" s="107"/>
      <c r="L69" s="103">
        <f t="shared" si="15"/>
        <v>0</v>
      </c>
    </row>
    <row r="70" spans="1:14">
      <c r="A70" s="29" t="s">
        <v>139</v>
      </c>
      <c r="B70" s="125" t="s">
        <v>129</v>
      </c>
      <c r="C70" s="37"/>
      <c r="D70" s="122"/>
      <c r="E70" s="266" t="s">
        <v>149</v>
      </c>
      <c r="F70" s="107"/>
      <c r="G70" s="107"/>
      <c r="H70" s="107"/>
      <c r="I70" s="107"/>
      <c r="J70" s="107"/>
      <c r="K70" s="107"/>
      <c r="L70" s="103">
        <f t="shared" si="15"/>
        <v>0</v>
      </c>
    </row>
    <row r="71" spans="1:14" s="10" customFormat="1">
      <c r="A71" s="9" t="s">
        <v>139</v>
      </c>
      <c r="B71" s="25" t="s">
        <v>1</v>
      </c>
      <c r="C71" s="49"/>
      <c r="D71" s="122"/>
      <c r="E71" s="266" t="s">
        <v>149</v>
      </c>
      <c r="F71" s="130">
        <f t="shared" ref="F71:K71" si="19">SUM(F68:F70)</f>
        <v>0</v>
      </c>
      <c r="G71" s="130">
        <f t="shared" si="19"/>
        <v>0</v>
      </c>
      <c r="H71" s="130">
        <f>SUM(H68:H70)</f>
        <v>0</v>
      </c>
      <c r="I71" s="130">
        <f t="shared" si="19"/>
        <v>0</v>
      </c>
      <c r="J71" s="130">
        <f t="shared" si="19"/>
        <v>0</v>
      </c>
      <c r="K71" s="130">
        <f t="shared" si="19"/>
        <v>0</v>
      </c>
      <c r="L71" s="103">
        <f t="shared" si="15"/>
        <v>0</v>
      </c>
    </row>
    <row r="72" spans="1:14" s="120" customFormat="1">
      <c r="A72" s="125" t="s">
        <v>180</v>
      </c>
      <c r="B72" s="126" t="s">
        <v>585</v>
      </c>
      <c r="C72" s="122"/>
      <c r="D72" s="122"/>
      <c r="E72" s="266" t="s">
        <v>149</v>
      </c>
      <c r="F72" s="107"/>
      <c r="G72" s="107"/>
      <c r="H72" s="107"/>
      <c r="I72" s="107"/>
      <c r="J72" s="107"/>
      <c r="K72" s="107"/>
      <c r="L72" s="103">
        <f t="shared" si="15"/>
        <v>0</v>
      </c>
    </row>
    <row r="73" spans="1:14" s="120" customFormat="1">
      <c r="A73" s="29" t="s">
        <v>180</v>
      </c>
      <c r="B73" s="126" t="s">
        <v>231</v>
      </c>
      <c r="C73" s="122"/>
      <c r="D73" s="122"/>
      <c r="E73" s="266" t="s">
        <v>149</v>
      </c>
      <c r="F73" s="107"/>
      <c r="G73" s="107"/>
      <c r="H73" s="107"/>
      <c r="I73" s="107"/>
      <c r="J73" s="107"/>
      <c r="K73" s="107"/>
      <c r="L73" s="103">
        <f t="shared" si="15"/>
        <v>0</v>
      </c>
    </row>
    <row r="74" spans="1:14" s="120" customFormat="1">
      <c r="A74" s="29" t="s">
        <v>180</v>
      </c>
      <c r="B74" s="125" t="s">
        <v>129</v>
      </c>
      <c r="C74" s="122"/>
      <c r="D74" s="122"/>
      <c r="E74" s="266" t="s">
        <v>149</v>
      </c>
      <c r="F74" s="107"/>
      <c r="G74" s="107"/>
      <c r="H74" s="107"/>
      <c r="I74" s="107"/>
      <c r="J74" s="107"/>
      <c r="K74" s="107"/>
      <c r="L74" s="103">
        <f t="shared" si="15"/>
        <v>0</v>
      </c>
    </row>
    <row r="75" spans="1:14" s="120" customFormat="1">
      <c r="A75" s="118" t="s">
        <v>180</v>
      </c>
      <c r="B75" s="25" t="s">
        <v>1</v>
      </c>
      <c r="C75" s="49"/>
      <c r="D75" s="122"/>
      <c r="E75" s="266" t="s">
        <v>149</v>
      </c>
      <c r="F75" s="130">
        <f t="shared" ref="F75:K75" si="20">SUM(F72:F74)</f>
        <v>0</v>
      </c>
      <c r="G75" s="130">
        <f t="shared" si="20"/>
        <v>0</v>
      </c>
      <c r="H75" s="130">
        <f t="shared" si="20"/>
        <v>0</v>
      </c>
      <c r="I75" s="130">
        <f t="shared" si="20"/>
        <v>0</v>
      </c>
      <c r="J75" s="130">
        <f>SUM(J72:J74)</f>
        <v>0</v>
      </c>
      <c r="K75" s="130">
        <f t="shared" si="20"/>
        <v>0</v>
      </c>
      <c r="L75" s="103">
        <f t="shared" si="15"/>
        <v>0</v>
      </c>
    </row>
    <row r="76" spans="1:14" s="10" customFormat="1">
      <c r="A76" s="25" t="s">
        <v>1</v>
      </c>
      <c r="B76" s="47"/>
      <c r="C76" s="49"/>
      <c r="D76" s="122"/>
      <c r="E76" s="266" t="s">
        <v>149</v>
      </c>
      <c r="F76" s="130">
        <f t="shared" ref="F76:J76" si="21">F59+F63+F67+F71+F75</f>
        <v>0</v>
      </c>
      <c r="G76" s="130">
        <f t="shared" si="21"/>
        <v>0</v>
      </c>
      <c r="H76" s="130">
        <f>H59+H63+H67+H71+H75</f>
        <v>0</v>
      </c>
      <c r="I76" s="130">
        <f t="shared" si="21"/>
        <v>0</v>
      </c>
      <c r="J76" s="130">
        <f t="shared" si="21"/>
        <v>0</v>
      </c>
      <c r="K76" s="130">
        <f>K59+K63+K67+K71+K75</f>
        <v>0</v>
      </c>
      <c r="L76" s="103">
        <f>SUM(G76:K76)</f>
        <v>0</v>
      </c>
    </row>
    <row r="77" spans="1:14">
      <c r="F77" s="105"/>
      <c r="G77" s="105"/>
      <c r="H77" s="105"/>
      <c r="I77" s="105"/>
      <c r="J77" s="105"/>
      <c r="K77" s="105"/>
      <c r="L77" s="105"/>
    </row>
    <row r="78" spans="1:14" s="122" customFormat="1" ht="15">
      <c r="A78" s="106" t="s">
        <v>189</v>
      </c>
      <c r="F78" s="109"/>
      <c r="G78" s="109"/>
      <c r="H78" s="109"/>
      <c r="I78" s="109"/>
      <c r="J78" s="109"/>
      <c r="K78" s="109"/>
      <c r="L78" s="109"/>
      <c r="M78" s="121"/>
      <c r="N78" s="121"/>
    </row>
    <row r="79" spans="1:14" s="120" customFormat="1">
      <c r="A79" s="29" t="s">
        <v>144</v>
      </c>
      <c r="B79" s="126" t="s">
        <v>585</v>
      </c>
      <c r="C79" s="122"/>
      <c r="D79" s="122"/>
      <c r="E79" s="125" t="s">
        <v>145</v>
      </c>
      <c r="F79" s="107"/>
      <c r="G79" s="107"/>
      <c r="H79" s="107"/>
      <c r="I79" s="107"/>
      <c r="J79" s="107"/>
      <c r="K79" s="107"/>
      <c r="L79" s="129">
        <f>SUM(G79:K79)</f>
        <v>0</v>
      </c>
      <c r="M79" s="121"/>
      <c r="N79" s="121"/>
    </row>
    <row r="80" spans="1:14" s="120" customFormat="1">
      <c r="A80" s="29" t="s">
        <v>144</v>
      </c>
      <c r="B80" s="126" t="s">
        <v>231</v>
      </c>
      <c r="C80" s="122"/>
      <c r="D80" s="122"/>
      <c r="E80" s="125" t="s">
        <v>145</v>
      </c>
      <c r="F80" s="107"/>
      <c r="G80" s="107"/>
      <c r="H80" s="107"/>
      <c r="I80" s="107"/>
      <c r="J80" s="107"/>
      <c r="K80" s="107"/>
      <c r="L80" s="129">
        <f t="shared" ref="L80:L81" si="22">SUM(G80:K80)</f>
        <v>0</v>
      </c>
      <c r="M80" s="121"/>
      <c r="N80" s="121"/>
    </row>
    <row r="81" spans="1:14" s="120" customFormat="1">
      <c r="A81" s="29" t="s">
        <v>144</v>
      </c>
      <c r="B81" s="125" t="s">
        <v>129</v>
      </c>
      <c r="C81" s="122"/>
      <c r="D81" s="122"/>
      <c r="E81" s="125" t="s">
        <v>145</v>
      </c>
      <c r="F81" s="107"/>
      <c r="G81" s="107"/>
      <c r="H81" s="107"/>
      <c r="I81" s="107"/>
      <c r="J81" s="107"/>
      <c r="K81" s="107"/>
      <c r="L81" s="129">
        <f t="shared" si="22"/>
        <v>0</v>
      </c>
      <c r="M81" s="121"/>
      <c r="N81" s="121"/>
    </row>
    <row r="82" spans="1:14" s="122" customFormat="1">
      <c r="A82" s="118" t="s">
        <v>144</v>
      </c>
      <c r="B82" s="25" t="s">
        <v>1</v>
      </c>
      <c r="E82" s="125" t="s">
        <v>145</v>
      </c>
      <c r="F82" s="409">
        <f>F79</f>
        <v>0</v>
      </c>
      <c r="G82" s="409">
        <f>G79</f>
        <v>0</v>
      </c>
      <c r="H82" s="409">
        <f t="shared" ref="H82:K82" si="23">H79</f>
        <v>0</v>
      </c>
      <c r="I82" s="409">
        <f t="shared" si="23"/>
        <v>0</v>
      </c>
      <c r="J82" s="409">
        <f t="shared" si="23"/>
        <v>0</v>
      </c>
      <c r="K82" s="409">
        <f t="shared" si="23"/>
        <v>0</v>
      </c>
      <c r="L82" s="129">
        <f>SUM(G82:K82)</f>
        <v>0</v>
      </c>
      <c r="M82" s="121"/>
      <c r="N82" s="121"/>
    </row>
    <row r="83" spans="1:14" s="122" customFormat="1">
      <c r="A83" s="51"/>
      <c r="B83" s="47"/>
    </row>
    <row r="84" spans="1:14" s="122" customFormat="1" ht="15">
      <c r="A84" s="106" t="s">
        <v>138</v>
      </c>
      <c r="B84" s="47"/>
    </row>
    <row r="85" spans="1:14" s="122" customFormat="1">
      <c r="A85" s="125" t="s">
        <v>138</v>
      </c>
      <c r="B85" s="126" t="s">
        <v>585</v>
      </c>
      <c r="E85" s="125" t="s">
        <v>145</v>
      </c>
      <c r="F85" s="107"/>
      <c r="G85" s="107"/>
      <c r="H85" s="107"/>
      <c r="I85" s="107"/>
      <c r="J85" s="107"/>
      <c r="K85" s="107"/>
      <c r="L85" s="129">
        <f>SUM(G85:K85)</f>
        <v>0</v>
      </c>
      <c r="M85" s="121"/>
      <c r="N85" s="121"/>
    </row>
    <row r="86" spans="1:14" s="122" customFormat="1">
      <c r="A86" s="29" t="s">
        <v>138</v>
      </c>
      <c r="B86" s="126" t="s">
        <v>231</v>
      </c>
      <c r="E86" s="125" t="s">
        <v>145</v>
      </c>
      <c r="F86" s="107"/>
      <c r="G86" s="107"/>
      <c r="H86" s="107"/>
      <c r="I86" s="107"/>
      <c r="J86" s="107"/>
      <c r="K86" s="107"/>
      <c r="L86" s="129">
        <f t="shared" ref="L86:L87" si="24">SUM(G86:K86)</f>
        <v>0</v>
      </c>
      <c r="M86" s="121"/>
      <c r="N86" s="121"/>
    </row>
    <row r="87" spans="1:14" s="122" customFormat="1">
      <c r="A87" s="29" t="s">
        <v>138</v>
      </c>
      <c r="B87" s="125" t="s">
        <v>129</v>
      </c>
      <c r="E87" s="125" t="s">
        <v>145</v>
      </c>
      <c r="F87" s="107"/>
      <c r="G87" s="107"/>
      <c r="H87" s="107"/>
      <c r="I87" s="107"/>
      <c r="J87" s="107"/>
      <c r="K87" s="107"/>
      <c r="L87" s="129">
        <f t="shared" si="24"/>
        <v>0</v>
      </c>
      <c r="M87" s="121"/>
      <c r="N87" s="121"/>
    </row>
    <row r="88" spans="1:14" s="122" customFormat="1">
      <c r="A88" s="118" t="s">
        <v>138</v>
      </c>
      <c r="B88" s="25" t="s">
        <v>1</v>
      </c>
      <c r="E88" s="125" t="s">
        <v>145</v>
      </c>
      <c r="F88" s="409">
        <f>F85</f>
        <v>0</v>
      </c>
      <c r="G88" s="409">
        <f>G85</f>
        <v>0</v>
      </c>
      <c r="H88" s="409">
        <f t="shared" ref="H88:K88" si="25">H85</f>
        <v>0</v>
      </c>
      <c r="I88" s="409">
        <f t="shared" si="25"/>
        <v>0</v>
      </c>
      <c r="J88" s="409">
        <f t="shared" si="25"/>
        <v>0</v>
      </c>
      <c r="K88" s="409">
        <f t="shared" si="25"/>
        <v>0</v>
      </c>
      <c r="L88" s="129">
        <f>SUM(G88:K88)</f>
        <v>0</v>
      </c>
      <c r="M88" s="121"/>
      <c r="N88" s="121"/>
    </row>
    <row r="89" spans="1:14" s="120" customFormat="1">
      <c r="F89" s="105"/>
      <c r="G89" s="105"/>
      <c r="H89" s="105"/>
      <c r="I89" s="105"/>
      <c r="J89" s="105"/>
      <c r="K89" s="105"/>
      <c r="L89" s="105"/>
    </row>
    <row r="90" spans="1:14" ht="15">
      <c r="A90" s="20" t="s">
        <v>128</v>
      </c>
      <c r="F90" s="105"/>
      <c r="G90" s="105"/>
      <c r="H90" s="105"/>
      <c r="I90" s="105"/>
      <c r="J90" s="105"/>
      <c r="K90" s="105"/>
      <c r="L90" s="105"/>
    </row>
    <row r="91" spans="1:14">
      <c r="A91" s="29" t="s">
        <v>146</v>
      </c>
      <c r="B91" s="126" t="s">
        <v>585</v>
      </c>
      <c r="C91" s="37"/>
      <c r="D91" s="37"/>
      <c r="E91" s="125" t="s">
        <v>145</v>
      </c>
      <c r="F91" s="107"/>
      <c r="G91" s="107"/>
      <c r="H91" s="107"/>
      <c r="I91" s="107"/>
      <c r="J91" s="107"/>
      <c r="K91" s="107"/>
      <c r="L91" s="103">
        <f>SUM(G91:K91)</f>
        <v>0</v>
      </c>
    </row>
    <row r="92" spans="1:14">
      <c r="A92" s="29" t="s">
        <v>146</v>
      </c>
      <c r="B92" s="126" t="s">
        <v>231</v>
      </c>
      <c r="C92" s="37"/>
      <c r="D92" s="37"/>
      <c r="E92" s="125" t="s">
        <v>145</v>
      </c>
      <c r="F92" s="107"/>
      <c r="G92" s="107"/>
      <c r="H92" s="107"/>
      <c r="I92" s="107"/>
      <c r="J92" s="107"/>
      <c r="K92" s="107"/>
      <c r="L92" s="103">
        <f t="shared" ref="L92:L98" si="26">SUM(G92:K92)</f>
        <v>0</v>
      </c>
    </row>
    <row r="93" spans="1:14">
      <c r="A93" s="29" t="s">
        <v>146</v>
      </c>
      <c r="B93" s="125" t="s">
        <v>129</v>
      </c>
      <c r="C93" s="37"/>
      <c r="D93" s="37"/>
      <c r="E93" s="125" t="s">
        <v>145</v>
      </c>
      <c r="F93" s="107"/>
      <c r="G93" s="107"/>
      <c r="H93" s="107"/>
      <c r="I93" s="107"/>
      <c r="J93" s="107"/>
      <c r="K93" s="107"/>
      <c r="L93" s="103">
        <f t="shared" si="26"/>
        <v>0</v>
      </c>
    </row>
    <row r="94" spans="1:14" s="10" customFormat="1">
      <c r="A94" s="9" t="s">
        <v>146</v>
      </c>
      <c r="B94" s="25" t="s">
        <v>1</v>
      </c>
      <c r="C94" s="49"/>
      <c r="D94" s="49"/>
      <c r="E94" s="125" t="s">
        <v>145</v>
      </c>
      <c r="F94" s="130">
        <f t="shared" ref="F94:K94" si="27">SUM(F91:F93)</f>
        <v>0</v>
      </c>
      <c r="G94" s="130">
        <f t="shared" si="27"/>
        <v>0</v>
      </c>
      <c r="H94" s="130">
        <f>SUM(H91:H93)</f>
        <v>0</v>
      </c>
      <c r="I94" s="130">
        <f t="shared" si="27"/>
        <v>0</v>
      </c>
      <c r="J94" s="130">
        <f>SUM(J91:J93)</f>
        <v>0</v>
      </c>
      <c r="K94" s="130">
        <f t="shared" si="27"/>
        <v>0</v>
      </c>
      <c r="L94" s="103">
        <f t="shared" si="26"/>
        <v>0</v>
      </c>
    </row>
    <row r="95" spans="1:14">
      <c r="A95" s="29" t="s">
        <v>147</v>
      </c>
      <c r="B95" s="126" t="s">
        <v>585</v>
      </c>
      <c r="C95" s="37"/>
      <c r="D95" s="37"/>
      <c r="E95" s="125" t="s">
        <v>145</v>
      </c>
      <c r="F95" s="107"/>
      <c r="G95" s="107"/>
      <c r="H95" s="107"/>
      <c r="I95" s="107"/>
      <c r="J95" s="107"/>
      <c r="K95" s="107"/>
      <c r="L95" s="103">
        <f t="shared" si="26"/>
        <v>0</v>
      </c>
    </row>
    <row r="96" spans="1:14">
      <c r="A96" s="29" t="s">
        <v>147</v>
      </c>
      <c r="B96" s="126" t="s">
        <v>231</v>
      </c>
      <c r="C96" s="37"/>
      <c r="D96" s="37"/>
      <c r="E96" s="125" t="s">
        <v>145</v>
      </c>
      <c r="F96" s="107"/>
      <c r="G96" s="107"/>
      <c r="H96" s="107"/>
      <c r="I96" s="107"/>
      <c r="J96" s="107"/>
      <c r="K96" s="107"/>
      <c r="L96" s="103">
        <f t="shared" si="26"/>
        <v>0</v>
      </c>
    </row>
    <row r="97" spans="1:12">
      <c r="A97" s="29" t="s">
        <v>147</v>
      </c>
      <c r="B97" s="125" t="s">
        <v>129</v>
      </c>
      <c r="C97" s="37"/>
      <c r="D97" s="37"/>
      <c r="E97" s="125" t="s">
        <v>145</v>
      </c>
      <c r="F97" s="107"/>
      <c r="G97" s="107"/>
      <c r="H97" s="107"/>
      <c r="I97" s="107"/>
      <c r="J97" s="107"/>
      <c r="K97" s="107"/>
      <c r="L97" s="103">
        <f t="shared" si="26"/>
        <v>0</v>
      </c>
    </row>
    <row r="98" spans="1:12" s="10" customFormat="1">
      <c r="A98" s="9" t="s">
        <v>147</v>
      </c>
      <c r="B98" s="25" t="s">
        <v>1</v>
      </c>
      <c r="E98" s="125" t="s">
        <v>145</v>
      </c>
      <c r="F98" s="130">
        <f>SUM(F95:F97)</f>
        <v>0</v>
      </c>
      <c r="G98" s="130">
        <f>SUM(G95:G97)</f>
        <v>0</v>
      </c>
      <c r="H98" s="130">
        <f>SUM(H95:H97)</f>
        <v>0</v>
      </c>
      <c r="I98" s="130">
        <f t="shared" ref="I98:K98" si="28">SUM(I95:I97)</f>
        <v>0</v>
      </c>
      <c r="J98" s="130">
        <f>SUM(J95:J97)</f>
        <v>0</v>
      </c>
      <c r="K98" s="130">
        <f t="shared" si="28"/>
        <v>0</v>
      </c>
      <c r="L98" s="103">
        <f t="shared" si="26"/>
        <v>0</v>
      </c>
    </row>
    <row r="99" spans="1:12" s="10" customFormat="1">
      <c r="A99" s="9" t="s">
        <v>1</v>
      </c>
      <c r="E99" s="29" t="s">
        <v>145</v>
      </c>
      <c r="F99" s="130">
        <f t="shared" ref="F99:K99" si="29">F94+F98</f>
        <v>0</v>
      </c>
      <c r="G99" s="130">
        <f t="shared" si="29"/>
        <v>0</v>
      </c>
      <c r="H99" s="130">
        <f>H94+H98</f>
        <v>0</v>
      </c>
      <c r="I99" s="130">
        <f t="shared" si="29"/>
        <v>0</v>
      </c>
      <c r="J99" s="130">
        <f>J94+J98</f>
        <v>0</v>
      </c>
      <c r="K99" s="130">
        <f t="shared" si="29"/>
        <v>0</v>
      </c>
      <c r="L99" s="103">
        <f>SUM(G99:K99)</f>
        <v>0</v>
      </c>
    </row>
  </sheetData>
  <pageMargins left="0.35433070866141736" right="0.11811023622047245" top="0.59055118110236227" bottom="0.39370078740157483" header="0.31496062992125984" footer="0.11811023622047245"/>
  <pageSetup paperSize="8" scale="76" orientation="portrait" r:id="rId1"/>
  <headerFooter>
    <oddHeader>&amp;R&amp;"Verdana,Bold"&amp;14&amp;A</oddHeader>
    <oddFooter>&amp;L&amp;D &amp;T&amp;C&amp;Z&amp;F&amp;R&amp;A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00FF"/>
    <pageSetUpPr fitToPage="1"/>
  </sheetPr>
  <dimension ref="A1:L17"/>
  <sheetViews>
    <sheetView zoomScaleNormal="100" workbookViewId="0">
      <selection activeCell="H17" sqref="H17"/>
    </sheetView>
  </sheetViews>
  <sheetFormatPr defaultRowHeight="12.75"/>
  <cols>
    <col min="1" max="1" width="43.375" customWidth="1"/>
    <col min="2" max="4" width="1.625" customWidth="1"/>
    <col min="5" max="5" width="3.25" bestFit="1" customWidth="1"/>
    <col min="6" max="12" width="7.125" customWidth="1"/>
  </cols>
  <sheetData>
    <row r="1" spans="1:12" s="12" customFormat="1">
      <c r="A1" s="50" t="s">
        <v>119</v>
      </c>
    </row>
    <row r="2" spans="1:12" s="19" customFormat="1">
      <c r="A2" s="50" t="str">
        <f>Cover!D15</f>
        <v>[DNO]</v>
      </c>
    </row>
    <row r="3" spans="1:12" s="17" customFormat="1">
      <c r="A3" s="50" t="str">
        <f>Cover!D17</f>
        <v>[Year]</v>
      </c>
    </row>
    <row r="4" spans="1:12">
      <c r="F4" s="2">
        <v>2010</v>
      </c>
      <c r="G4" s="2">
        <v>2011</v>
      </c>
      <c r="H4" s="2">
        <v>2012</v>
      </c>
      <c r="I4" s="2">
        <v>2013</v>
      </c>
      <c r="J4" s="2">
        <v>2014</v>
      </c>
      <c r="K4" s="2">
        <v>2015</v>
      </c>
      <c r="L4" s="163" t="s">
        <v>0</v>
      </c>
    </row>
    <row r="5" spans="1:12" ht="15">
      <c r="A5" s="24" t="s">
        <v>151</v>
      </c>
      <c r="F5" s="2" t="s">
        <v>415</v>
      </c>
      <c r="G5" s="421"/>
      <c r="H5" s="7"/>
      <c r="I5" s="422" t="s">
        <v>0</v>
      </c>
      <c r="J5" s="7"/>
      <c r="K5" s="6"/>
      <c r="L5" s="46" t="s">
        <v>3</v>
      </c>
    </row>
    <row r="6" spans="1:12">
      <c r="A6" s="8" t="s">
        <v>67</v>
      </c>
      <c r="F6" s="104"/>
      <c r="G6" s="104"/>
      <c r="H6" s="104"/>
      <c r="I6" s="104"/>
      <c r="J6" s="104"/>
      <c r="K6" s="104"/>
      <c r="L6" s="31">
        <f t="shared" ref="L6:L12" si="0">SUM(G6:K6)</f>
        <v>0</v>
      </c>
    </row>
    <row r="7" spans="1:12">
      <c r="A7" s="8" t="s">
        <v>123</v>
      </c>
      <c r="F7" s="104"/>
      <c r="G7" s="104"/>
      <c r="H7" s="104"/>
      <c r="I7" s="104"/>
      <c r="J7" s="104"/>
      <c r="K7" s="104"/>
      <c r="L7" s="31">
        <f>SUM(G7:K7)</f>
        <v>0</v>
      </c>
    </row>
    <row r="8" spans="1:12">
      <c r="A8" s="125" t="s">
        <v>124</v>
      </c>
      <c r="F8" s="104"/>
      <c r="G8" s="104"/>
      <c r="H8" s="104"/>
      <c r="I8" s="104"/>
      <c r="J8" s="104"/>
      <c r="K8" s="104"/>
      <c r="L8" s="31">
        <f t="shared" si="0"/>
        <v>0</v>
      </c>
    </row>
    <row r="9" spans="1:12">
      <c r="A9" s="125" t="s">
        <v>127</v>
      </c>
      <c r="F9" s="104"/>
      <c r="G9" s="104"/>
      <c r="H9" s="104"/>
      <c r="I9" s="104"/>
      <c r="J9" s="104"/>
      <c r="K9" s="104"/>
      <c r="L9" s="31">
        <f t="shared" si="0"/>
        <v>0</v>
      </c>
    </row>
    <row r="10" spans="1:12">
      <c r="A10" s="8" t="s">
        <v>125</v>
      </c>
      <c r="F10" s="104"/>
      <c r="G10" s="104"/>
      <c r="H10" s="104"/>
      <c r="I10" s="104"/>
      <c r="J10" s="104"/>
      <c r="K10" s="104"/>
      <c r="L10" s="31">
        <f>SUM(G10:K10)</f>
        <v>0</v>
      </c>
    </row>
    <row r="11" spans="1:12">
      <c r="A11" s="8" t="s">
        <v>126</v>
      </c>
      <c r="F11" s="104"/>
      <c r="G11" s="104"/>
      <c r="H11" s="104"/>
      <c r="I11" s="104"/>
      <c r="J11" s="104"/>
      <c r="K11" s="104"/>
      <c r="L11" s="31">
        <f t="shared" si="0"/>
        <v>0</v>
      </c>
    </row>
    <row r="12" spans="1:12">
      <c r="A12" s="125" t="s">
        <v>244</v>
      </c>
      <c r="F12" s="104"/>
      <c r="G12" s="104"/>
      <c r="H12" s="104"/>
      <c r="I12" s="104"/>
      <c r="J12" s="104"/>
      <c r="K12" s="104"/>
      <c r="L12" s="31">
        <f t="shared" si="0"/>
        <v>0</v>
      </c>
    </row>
    <row r="13" spans="1:12" s="10" customFormat="1">
      <c r="A13" s="9" t="s">
        <v>1</v>
      </c>
      <c r="F13" s="130">
        <f>SUM(F6:F12)</f>
        <v>0</v>
      </c>
      <c r="G13" s="130">
        <f t="shared" ref="G13:K13" si="1">SUM(G6:G12)</f>
        <v>0</v>
      </c>
      <c r="H13" s="130">
        <f>SUM(H6:H12)</f>
        <v>0</v>
      </c>
      <c r="I13" s="130">
        <f t="shared" si="1"/>
        <v>0</v>
      </c>
      <c r="J13" s="130">
        <f>SUM(J6:J12)</f>
        <v>0</v>
      </c>
      <c r="K13" s="130">
        <f t="shared" si="1"/>
        <v>0</v>
      </c>
      <c r="L13" s="32">
        <f>SUM(G13:K13)</f>
        <v>0</v>
      </c>
    </row>
    <row r="14" spans="1:12">
      <c r="F14" s="30"/>
      <c r="G14" s="30"/>
      <c r="H14" s="30"/>
      <c r="I14" s="30"/>
      <c r="J14" s="30"/>
      <c r="K14" s="30"/>
      <c r="L14" s="30"/>
    </row>
    <row r="15" spans="1:12">
      <c r="F15" s="30"/>
      <c r="G15" s="30"/>
      <c r="H15" s="30"/>
      <c r="I15" s="30"/>
      <c r="J15" s="30"/>
      <c r="K15" s="30"/>
      <c r="L15" s="30"/>
    </row>
    <row r="16" spans="1:12">
      <c r="F16" s="30"/>
      <c r="G16" s="30"/>
      <c r="H16" s="30"/>
      <c r="I16" s="30"/>
      <c r="J16" s="30"/>
      <c r="K16" s="30"/>
      <c r="L16" s="30"/>
    </row>
    <row r="17" spans="1:12">
      <c r="A17" s="125" t="s">
        <v>243</v>
      </c>
      <c r="F17" s="411" t="str">
        <f>IF(ABS(F13-'[11]Costs Matrix 2010'!$AO$52)&lt;0.1,"OK","ERROR")</f>
        <v>OK</v>
      </c>
      <c r="G17" s="411" t="str">
        <f>IF(ABS(G13-'[11]C1 - Costs Matrix 2011'!$AO$77)&lt;0.1,"OK","ERROR")</f>
        <v>OK</v>
      </c>
      <c r="H17" s="411" t="str">
        <f>IF(ABS(H13-'[11]C1 - Costs Matrix 2012'!$AO$77)&lt;0.1,"OK","ERROR")</f>
        <v>OK</v>
      </c>
      <c r="I17" s="411"/>
      <c r="J17" s="411"/>
      <c r="K17" s="411"/>
      <c r="L17" s="265"/>
    </row>
  </sheetData>
  <conditionalFormatting sqref="F17:L17">
    <cfRule type="cellIs" dxfId="12" priority="1" operator="equal">
      <formula>"Err"</formula>
    </cfRule>
  </conditionalFormatting>
  <pageMargins left="0.35433070866141736" right="0.11811023622047245" top="0.59055118110236227" bottom="0.39370078740157483" header="0.31496062992125984" footer="0.11811023622047245"/>
  <pageSetup paperSize="8" orientation="landscape" r:id="rId1"/>
  <headerFooter>
    <oddHeader>&amp;R&amp;"Verdana,Bold"&amp;14&amp;A</oddHeader>
    <oddFooter>&amp;L&amp;D &amp;T&amp;C&amp;Z 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Classification xmlns="eecedeb9-13b3-4e62-b003-046c92e1668a">Unclassified</Classification>
    <DLCPolicyLabelClientValue xmlns="efb98dbe-6680-48eb-ac67-85b3a61e7855">Version : {_UIVersionString}</DLCPolicyLabelClientValue>
    <_Status xmlns="http://schemas.microsoft.com/sharepoint/v3/fields">Draft</_Status>
    <_x003a_ xmlns="eecedeb9-13b3-4e62-b003-046c92e1668a">20100526  DPCR5 RIGs 2010</_x003a_>
    <DLCPolicyLabelLock xmlns="efb98dbe-6680-48eb-ac67-85b3a61e7855" xsi:nil="true"/>
    <Organisation xmlns="eecedeb9-13b3-4e62-b003-046c92e1668a">Choose an Organisation</Organisation>
    <_x003a__x003a_ xmlns="eecedeb9-13b3-4e62-b003-046c92e1668a">Response</_x003a__x003a_>
    <Descriptor xmlns="eecedeb9-13b3-4e62-b003-046c92e1668a" xsi:nil="true"/>
    <DLCPolicyLabelValue xmlns="efb98dbe-6680-48eb-ac67-85b3a61e7855">Version : 0.1</DLCPolicyLabelValue>
    <Notes0 xmlns="51f7f9d5-0b4a-499d-a826-54a5594ada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ther" ma:contentTypeID="0x0101001B29A5457858BB40B9775B98A0F7A8170008568BB86168FA459DE97FE121B2551D" ma:contentTypeVersion="22" ma:contentTypeDescription="Any item containing internal Ofgem or external information" ma:contentTypeScope="" ma:versionID="9c046e71aba5f806693b1e1083a30b14">
  <xsd:schema xmlns:xsd="http://www.w3.org/2001/XMLSchema" xmlns:p="http://schemas.microsoft.com/office/2006/metadata/properties" xmlns:ns2="2cd398cc-5242-4f22-a36e-b22b9499e21b" targetNamespace="http://schemas.microsoft.com/office/2006/metadata/properties" ma:root="true" ma:fieldsID="98c1c71aa7fc4ace8668b4d901cd150e" ns2:_="">
    <xsd:import namespace="2cd398cc-5242-4f22-a36e-b22b9499e21b"/>
    <xsd:element name="properties">
      <xsd:complexType>
        <xsd:sequence>
          <xsd:element name="documentManagement">
            <xsd:complexType>
              <xsd:all>
                <xsd:element ref="ns2:Publication_x0020_Date_x003a_"/>
                <xsd:element ref="ns2:_x003a_"/>
                <xsd:element ref="ns2:_x003a__x003a_"/>
                <xsd:element ref="ns2:Work_x0020_Area"/>
                <xsd:element ref="ns2:Closing_x0020_Date" minOccurs="0"/>
                <xsd:element ref="ns2:Overview" minOccurs="0"/>
                <xsd:element ref="ns2:Keywords-" minOccurs="0"/>
                <xsd:element ref="ns2:Ref_x0020_No_x0020_New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cd398cc-5242-4f22-a36e-b22b9499e21b" elementFormDefault="qualified">
    <xsd:import namespace="http://schemas.microsoft.com/office/2006/documentManagement/types"/>
    <xsd:element name="Publication_x0020_Date_x003a_" ma:index="1" ma:displayName="Publication Date:" ma:default="[today]" ma:description="Publication Date:" ma:format="DateOnly" ma:internalName="Publication_x0020_Date_x003A_">
      <xsd:simpleType>
        <xsd:restriction base="dms:DateTime"/>
      </xsd:simpleType>
    </xsd:element>
    <xsd:element name="_x003a_" ma:index="3" ma:displayName=":" ma:default="" ma:description="To display documents in tables. Also to group them together eg Responses with a Consultation Doc.  The format is YYYY/MM/DD - Title - Ref No &#10;(keep the Title part short and use copy and paste to ensure grouping works - check in Publication view)" ma:internalName="_x003A_">
      <xsd:simpleType>
        <xsd:restriction base="dms:Text">
          <xsd:maxLength value="112"/>
        </xsd:restriction>
      </xsd:simpleType>
    </xsd:element>
    <xsd:element name="_x003a__x003a_" ma:index="4" ma:displayName="::" ma:default="" ma:description="Used to place Subsidiary Documents and Responses in the 'More Information' table, with Subsidiary Documents first" ma:format="Dropdown" ma:internalName="_x003A__x003A_">
      <xsd:simpleType>
        <xsd:restriction base="dms:Choice">
          <xsd:enumeration value="- Main Document"/>
          <xsd:enumeration value="- Subsidiary Document"/>
          <xsd:enumeration value="Response"/>
        </xsd:restriction>
      </xsd:simpleType>
    </xsd:element>
    <xsd:element name="Work_x0020_Area" ma:index="5" ma:displayName="Work Area" ma:description="Choose from the drop-down list" ma:format="Dropdown" ma:internalName="Work_x0020_Area">
      <xsd:simpleType>
        <xsd:restriction base="dms:Choice">
          <xsd:enumeration value="Better Regulation"/>
          <xsd:enumeration value="Careers"/>
          <xsd:enumeration value="Connections"/>
          <xsd:enumeration value="Corporate Planning"/>
          <xsd:enumeration value="Electricity Codes"/>
          <xsd:enumeration value="Electricity Distribution"/>
          <xsd:enumeration value="Enforcement"/>
          <xsd:enumeration value="Environment"/>
          <xsd:enumeration value="Europe"/>
          <xsd:enumeration value="Freedom of Information"/>
          <xsd:enumeration value="Gas Codes"/>
          <xsd:enumeration value="Gas Distribution"/>
          <xsd:enumeration value="Licensing"/>
          <xsd:enumeration value="Ofgem's Role"/>
          <xsd:enumeration value="Offshore Transmission"/>
          <xsd:enumeration value="Project Discovery"/>
          <xsd:enumeration value="Retail Markets"/>
          <xsd:enumeration value="RPI-X@20"/>
          <xsd:enumeration value="Smaller Generators"/>
          <xsd:enumeration value="Social Action"/>
          <xsd:enumeration value="Smarter Markets"/>
          <xsd:enumeration value="Sustainable Development"/>
          <xsd:enumeration value="Technical"/>
          <xsd:enumeration value="Transmission"/>
          <xsd:enumeration value="Vulnerable Consumers"/>
          <xsd:enumeration value="Wholesale Markets"/>
        </xsd:restriction>
      </xsd:simpleType>
    </xsd:element>
    <xsd:element name="Closing_x0020_Date" ma:index="6" nillable="true" ma:displayName="Closing Date" ma:default="" ma:format="DateOnly" ma:internalName="Closing_x0020_Date">
      <xsd:simpleType>
        <xsd:restriction base="dms:DateTime"/>
      </xsd:simpleType>
    </xsd:element>
    <xsd:element name="Overview" ma:index="7" nillable="true" ma:displayName="Overview" ma:default="" ma:description="This is a short overview of the document or item" ma:internalName="Overview" ma:readOnly="false">
      <xsd:simpleType>
        <xsd:restriction base="dms:Note"/>
      </xsd:simpleType>
    </xsd:element>
    <xsd:element name="Keywords-" ma:index="15" nillable="true" ma:displayName="Keywords-" ma:default="" ma:internalName="Keywords_x002d_">
      <xsd:simpleType>
        <xsd:restriction base="dms:Note"/>
      </xsd:simpleType>
    </xsd:element>
    <xsd:element name="Ref_x0020_No_x0020_New" ma:index="16" nillable="true" ma:displayName="Ref No" ma:description="This Reference number is allocated by Communications for significant Ofgem publications" ma:internalName="Ref_x0020_No_x0020_New" ma:readOnly="false">
      <xsd:simpleType>
        <xsd:restriction base="dms:Text">
          <xsd:maxLength value="2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axOccurs="1" ma:index="2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Work_x0020_Area xmlns="2cd398cc-5242-4f22-a36e-b22b9499e21b">Electricity Distribution</Work_x0020_Area>
    <Ref_x0020_No_x0020_New xmlns="2cd398cc-5242-4f22-a36e-b22b9499e21b" xsi:nil="true"/>
    <_x003a__x003a_ xmlns="2cd398cc-5242-4f22-a36e-b22b9499e21b">- Subsidiary Document</_x003a__x003a_>
    <Publication_x0020_Date_x003a_ xmlns="2cd398cc-5242-4f22-a36e-b22b9499e21b">2012-04-23T00:00:00+00:00</Publication_x0020_Date_x003a_>
    <Keywords- xmlns="2cd398cc-5242-4f22-a36e-b22b9499e21b" xsi:nil="true"/>
    <Overview xmlns="2cd398cc-5242-4f22-a36e-b22b9499e21b" xsi:nil="true"/>
    <Closing_x0020_Date xmlns="2cd398cc-5242-4f22-a36e-b22b9499e21b">1999-11-30T00:00:00+00:00</Closing_x0020_Date>
    <_x003a_ xmlns="2cd398cc-5242-4f22-a36e-b22b9499e21b">2012/04/27 - RIGs</_x003a_>
  </documentManagement>
</p:properties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4F9CF0-C411-4000-BFFC-EF1BD50C52A3}"/>
</file>

<file path=customXml/itemProps2.xml><?xml version="1.0" encoding="utf-8"?>
<ds:datastoreItem xmlns:ds="http://schemas.openxmlformats.org/officeDocument/2006/customXml" ds:itemID="{E4B40704-A492-49F2-8338-9F7E9A8233AF}"/>
</file>

<file path=customXml/itemProps3.xml><?xml version="1.0" encoding="utf-8"?>
<ds:datastoreItem xmlns:ds="http://schemas.openxmlformats.org/officeDocument/2006/customXml" ds:itemID="{484F9CF0-C411-4000-BFFC-EF1BD50C52A3}"/>
</file>

<file path=customXml/itemProps4.xml><?xml version="1.0" encoding="utf-8"?>
<ds:datastoreItem xmlns:ds="http://schemas.openxmlformats.org/officeDocument/2006/customXml" ds:itemID="{7ABD604A-88A0-42DD-B8D9-737AF9D52018}"/>
</file>

<file path=customXml/itemProps5.xml><?xml version="1.0" encoding="utf-8"?>
<ds:datastoreItem xmlns:ds="http://schemas.openxmlformats.org/officeDocument/2006/customXml" ds:itemID="{6BBF0A5F-587B-44AE-A975-4F9FB62EBA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9</vt:i4>
      </vt:variant>
    </vt:vector>
  </HeadingPairs>
  <TitlesOfParts>
    <vt:vector size="34" baseType="lpstr">
      <vt:lpstr>Cover</vt:lpstr>
      <vt:lpstr>Navigation</vt:lpstr>
      <vt:lpstr>Check Sheet</vt:lpstr>
      <vt:lpstr>CM1 -Network Des &amp; Eng (DISAG)</vt:lpstr>
      <vt:lpstr>CM2 - Eng Mgt and CS (DISAG)</vt:lpstr>
      <vt:lpstr>CM3 -Control Centre (DISAG)</vt:lpstr>
      <vt:lpstr>CM4 -Op Training -Cost (DISAG)</vt:lpstr>
      <vt:lpstr>CM5 -Op Training -NCost (DISAG)</vt:lpstr>
      <vt:lpstr>CM6 - Property Mgt (DISAG)</vt:lpstr>
      <vt:lpstr>CM7 - Finance and Reg (DISAG)</vt:lpstr>
      <vt:lpstr>CM8 - CEO etc (DISAG)</vt:lpstr>
      <vt:lpstr>CM9 - DG</vt:lpstr>
      <vt:lpstr>CM10 - IT&amp;T Memo</vt:lpstr>
      <vt:lpstr>CM11 - Contractor Type Analysis</vt:lpstr>
      <vt:lpstr>CM12- Materials Provided Cont</vt:lpstr>
      <vt:lpstr>CM13 - Indirects in Contractors</vt:lpstr>
      <vt:lpstr>CM14 - Property Cost </vt:lpstr>
      <vt:lpstr>CM15 - Streetworks</vt:lpstr>
      <vt:lpstr>CM16 - Streetworks (CT) MEMO</vt:lpstr>
      <vt:lpstr>CM17 - FTEs</vt:lpstr>
      <vt:lpstr>CM18 - WSC Schemes</vt:lpstr>
      <vt:lpstr>CM19 - EV Charging Points</vt:lpstr>
      <vt:lpstr>CM20 - Undergrounding Des areas</vt:lpstr>
      <vt:lpstr>CM21 - Metal Theft</vt:lpstr>
      <vt:lpstr>CM22 - Smart Meters</vt:lpstr>
      <vt:lpstr>'CM20 - Undergrounding Des areas'!Print_Area</vt:lpstr>
      <vt:lpstr>'CM21 - Metal Theft'!Print_Area</vt:lpstr>
      <vt:lpstr>'CM1 -Network Des &amp; Eng (DISAG)'!Print_Titles</vt:lpstr>
      <vt:lpstr>'CM11 - Contractor Type Analysis'!Print_Titles</vt:lpstr>
      <vt:lpstr>'CM2 - Eng Mgt and CS (DISAG)'!Print_Titles</vt:lpstr>
      <vt:lpstr>'CM3 -Control Centre (DISAG)'!Print_Titles</vt:lpstr>
      <vt:lpstr>'CM6 - Property Mgt (DISAG)'!Print_Titles</vt:lpstr>
      <vt:lpstr>'CM7 - Finance and Reg (DISAG)'!Print_Titles</vt:lpstr>
      <vt:lpstr>'CM8 - CEO etc (DISAG)'!Print_Titles</vt:lpstr>
    </vt:vector>
  </TitlesOfParts>
  <Company>Ofgem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Memo and Disaggregated Pack</dc:title>
  <dc:creator>ricep</dc:creator>
  <cp:keywords>rigs</cp:keywords>
  <cp:lastModifiedBy>install</cp:lastModifiedBy>
  <cp:lastPrinted>2012-03-01T15:07:24Z</cp:lastPrinted>
  <dcterms:created xsi:type="dcterms:W3CDTF">2009-11-19T07:27:41Z</dcterms:created>
  <dcterms:modified xsi:type="dcterms:W3CDTF">2012-04-27T13:56:23Z</dcterms:modified>
  <cp:contentType>Other</cp:contentType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0x0101001B29A5457858BB40B9775B98A0F7A8170008568BB86168FA459DE97FE121B2551D</vt:lpwstr>
  </property>
  <property fmtid="{D5CDD505-2E9C-101B-9397-08002B2CF9AE}" pid="3" name="Applicable Start Date">
    <vt:lpwstr>2010-03-31T11:26:37Z</vt:lpwstr>
  </property>
  <property fmtid="{D5CDD505-2E9C-101B-9397-08002B2CF9AE}" pid="4" name="Applicable Duration">
    <vt:lpwstr>-</vt:lpwstr>
  </property>
  <property fmtid="{D5CDD505-2E9C-101B-9397-08002B2CF9AE}" pid="5" name="Ref No New">
    <vt:lpwstr/>
  </property>
  <property fmtid="{D5CDD505-2E9C-101B-9397-08002B2CF9AE}" pid="6" name="Publication Date:">
    <vt:filetime>2010-05-26T00:00:00Z</vt:filetime>
  </property>
  <property fmtid="{D5CDD505-2E9C-101B-9397-08002B2CF9AE}" pid="7" name="Keywords-">
    <vt:lpwstr/>
  </property>
  <property fmtid="{D5CDD505-2E9C-101B-9397-08002B2CF9AE}" pid="8" name="Overview">
    <vt:lpwstr/>
  </property>
  <property fmtid="{D5CDD505-2E9C-101B-9397-08002B2CF9AE}" pid="9" name="ContentType">
    <vt:lpwstr>Information</vt:lpwstr>
  </property>
  <property fmtid="{D5CDD505-2E9C-101B-9397-08002B2CF9AE}" pid="10" name="Work Area">
    <vt:lpwstr>Electricity Distribution</vt:lpwstr>
  </property>
  <property fmtid="{D5CDD505-2E9C-101B-9397-08002B2CF9AE}" pid="11" name="Closing Date">
    <vt:filetime>1999-11-30T00:00:00Z</vt:filetime>
  </property>
  <property fmtid="{D5CDD505-2E9C-101B-9397-08002B2CF9AE}" pid="12" name="DLCPolicyLabelValue">
    <vt:lpwstr>Version : 0.1</vt:lpwstr>
  </property>
  <property fmtid="{D5CDD505-2E9C-101B-9397-08002B2CF9AE}" pid="16" name="Classification">
    <vt:lpwstr>Unclassified</vt:lpwstr>
  </property>
  <property fmtid="{D5CDD505-2E9C-101B-9397-08002B2CF9AE}" pid="17" name="::">
    <vt:lpwstr>Response</vt:lpwstr>
  </property>
  <property fmtid="{D5CDD505-2E9C-101B-9397-08002B2CF9AE}" pid="18" name=":">
    <vt:lpwstr>20100526  DPCR5 RIGs 2010</vt:lpwstr>
  </property>
  <property fmtid="{D5CDD505-2E9C-101B-9397-08002B2CF9AE}" pid="19" name="Organisation">
    <vt:lpwstr>Choose an Organisation</vt:lpwstr>
  </property>
  <property fmtid="{D5CDD505-2E9C-101B-9397-08002B2CF9AE}" pid="20" name="DLCPolicyLabelClientValue">
    <vt:lpwstr>Version : {_UIVersionString}</vt:lpwstr>
  </property>
</Properties>
</file>