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55" windowHeight="8190" tabRatio="998" activeTab="0"/>
  </bookViews>
  <sheets>
    <sheet name="Front Sheet" sheetId="1" r:id="rId1"/>
    <sheet name="Second Tier Funding Request" sheetId="2" r:id="rId2"/>
    <sheet name="Project Cost Summary" sheetId="3" r:id="rId3"/>
    <sheet name="2011-12" sheetId="4" r:id="rId4"/>
    <sheet name="2012-13" sheetId="5" r:id="rId5"/>
    <sheet name="2013-14" sheetId="6" r:id="rId6"/>
    <sheet name="2014-15" sheetId="7" r:id="rId7"/>
    <sheet name="2015-16" sheetId="8" r:id="rId8"/>
    <sheet name="LCN Funded costs" sheetId="9" r:id="rId9"/>
    <sheet name="Whole Project" sheetId="10" r:id="rId10"/>
    <sheet name="Direct Benefits" sheetId="11" r:id="rId11"/>
    <sheet name="Net benefits" sheetId="12" r:id="rId12"/>
  </sheets>
  <externalReferences>
    <externalReference r:id="rId15"/>
  </externalReferences>
  <definedNames>
    <definedName name="_xlnm.Print_Area" localSheetId="4">'2012-13'!$A$1:$FG$21</definedName>
    <definedName name="_xlnm.Print_Area" localSheetId="5">'2013-14'!$A$1:$FG$20</definedName>
    <definedName name="_xlnm.Print_Area" localSheetId="6">'2014-15'!$A$1:$FG$21</definedName>
    <definedName name="_xlnm.Print_Area" localSheetId="11">'Net benefits'!$B$1:$F$22</definedName>
    <definedName name="_xlnm.Print_Area" localSheetId="2">'Project Cost Summary'!$A$1:$M$95</definedName>
    <definedName name="_xlnm.Print_Area" localSheetId="1">'Second Tier Funding Request'!$A$1:$K$90</definedName>
    <definedName name="_xlnm.Print_Area" localSheetId="9">'Whole Project'!$A$1:$FQ$20</definedName>
    <definedName name="ResidualPercent">'[1]Inputs'!$C$50</definedName>
  </definedNames>
  <calcPr fullCalcOnLoad="1"/>
</workbook>
</file>

<file path=xl/comments3.xml><?xml version="1.0" encoding="utf-8"?>
<comments xmlns="http://schemas.openxmlformats.org/spreadsheetml/2006/main">
  <authors>
    <author>Mark Askew</author>
  </authors>
  <commentList>
    <comment ref="B113" authorId="0">
      <text>
        <r>
          <rPr>
            <b/>
            <sz val="8"/>
            <rFont val="Tahoma"/>
            <family val="2"/>
          </rPr>
          <t>Mark Askew:</t>
        </r>
        <r>
          <rPr>
            <sz val="8"/>
            <rFont val="Tahoma"/>
            <family val="2"/>
          </rPr>
          <t xml:space="preserve">
Direct Benefits can only extend to 2014/15 and cannot be claimed outside the DPCR5 period. </t>
        </r>
      </text>
    </comment>
  </commentList>
</comments>
</file>

<file path=xl/sharedStrings.xml><?xml version="1.0" encoding="utf-8"?>
<sst xmlns="http://schemas.openxmlformats.org/spreadsheetml/2006/main" count="1587" uniqueCount="205">
  <si>
    <t xml:space="preserve"> </t>
  </si>
  <si>
    <t>DNO Compulsory Contribution</t>
  </si>
  <si>
    <t>Total</t>
  </si>
  <si>
    <t>Labour</t>
  </si>
  <si>
    <t>Equipment</t>
  </si>
  <si>
    <t>Contractors</t>
  </si>
  <si>
    <t>IT</t>
  </si>
  <si>
    <t>Travel &amp; Expenses</t>
  </si>
  <si>
    <t>Payments to users</t>
  </si>
  <si>
    <t>Total Project Cost</t>
  </si>
  <si>
    <t>IPR Costs</t>
  </si>
  <si>
    <t>Second Tier Funding Request</t>
  </si>
  <si>
    <t>Other</t>
  </si>
  <si>
    <t>Contigency</t>
  </si>
  <si>
    <t>2012/13</t>
  </si>
  <si>
    <t>2013/14</t>
  </si>
  <si>
    <t>2014/15</t>
  </si>
  <si>
    <t>2015/16</t>
  </si>
  <si>
    <t>Bank of England interest rate</t>
  </si>
  <si>
    <t>Direct Benefits</t>
  </si>
  <si>
    <t>External funding</t>
  </si>
  <si>
    <t>DNO extra contribution</t>
  </si>
  <si>
    <t>Outstanding Funding required</t>
  </si>
  <si>
    <t>Initial Net Funding Required</t>
  </si>
  <si>
    <t>calculated from the tables above</t>
  </si>
  <si>
    <t>Description of Direct Benefit</t>
  </si>
  <si>
    <t>Value of Direct Benefit</t>
  </si>
  <si>
    <t>Total Direct Benefits</t>
  </si>
  <si>
    <t>DNO Name:</t>
  </si>
  <si>
    <t>Input cells</t>
  </si>
  <si>
    <t>Totals cells (of formula within worksheet)</t>
  </si>
  <si>
    <t>Referencing to other worksheets</t>
  </si>
  <si>
    <t>Check cells</t>
  </si>
  <si>
    <t>No Input</t>
  </si>
  <si>
    <t>Descriptions and pack data</t>
  </si>
  <si>
    <t xml:space="preserve">LCN Fund Second Tier Full Submission </t>
  </si>
  <si>
    <t xml:space="preserve"> Spreadsheet </t>
  </si>
  <si>
    <t>n.b the Second Tier Funding Request calculation should use the Bank of England Base rate plus 1.5% on 31 June of the year in which the Full Submission is made.</t>
  </si>
  <si>
    <t>Decommissioning</t>
  </si>
  <si>
    <t>Appendix A</t>
  </si>
  <si>
    <t>Submission Date:</t>
  </si>
  <si>
    <t>from Direct Benefits sheet</t>
  </si>
  <si>
    <t>balance</t>
  </si>
  <si>
    <t>interest</t>
  </si>
  <si>
    <t>interest rate used in calculation</t>
  </si>
  <si>
    <t>Cost type</t>
  </si>
  <si>
    <t>Funding source %</t>
  </si>
  <si>
    <t>Project Workstream</t>
  </si>
  <si>
    <t>Task</t>
  </si>
  <si>
    <t>Description</t>
  </si>
  <si>
    <t>Totals</t>
  </si>
  <si>
    <t xml:space="preserve">Net Financial Benefit - </t>
  </si>
  <si>
    <t>The difference between the :</t>
  </si>
  <si>
    <t xml:space="preserve">Base Case Costs i.e. the estimated costs of delivering the Solution(s) at the scale being trialled in the project) through the most efficient method currently in use on the GB Distribution System </t>
  </si>
  <si>
    <t>Method Costs i.e. the estimated costs of replicating the Method, once it has been proven successful, at the scale being tested in the project.</t>
  </si>
  <si>
    <t>Base Case costs</t>
  </si>
  <si>
    <t>Method Costs</t>
  </si>
  <si>
    <t>Net financial benefit</t>
  </si>
  <si>
    <t>(version 2.0)</t>
  </si>
  <si>
    <t>2011/12</t>
  </si>
  <si>
    <t>Ofgem Input cells</t>
  </si>
  <si>
    <t xml:space="preserve">       - Revenue included in the DNO's Full Business Plan Questionnaire (FBPQ) for DPCR5 which will be saved through undertaking the project</t>
  </si>
  <si>
    <t>Direct Benefit: Any benefits of the Project accruing to the DNO during the Project Implementation and include the following</t>
  </si>
  <si>
    <t>n.b. These are Direct Benefits associated with the Project itself, not the wider deployment of the Solution and therefore should not exceed beyond the project or the DPCR5 period</t>
  </si>
  <si>
    <t>External Funding</t>
  </si>
  <si>
    <t>DNO Extra Contribution</t>
  </si>
  <si>
    <t>DNO Compulsory Contribution/Direct Benefits</t>
  </si>
  <si>
    <t>DNO Compulsory Contribution
/Direct Benefits</t>
  </si>
  <si>
    <t>DNO Compulsory Contribution / Direct Benefits</t>
  </si>
  <si>
    <t>of Total Initial Net Funding Required</t>
  </si>
  <si>
    <r>
      <t xml:space="preserve">Check that </t>
    </r>
    <r>
      <rPr>
        <b/>
        <sz val="10"/>
        <color indexed="10"/>
        <rFont val="Verdana"/>
        <family val="2"/>
      </rPr>
      <t>Total</t>
    </r>
    <r>
      <rPr>
        <sz val="10"/>
        <color indexed="10"/>
        <rFont val="Verdana"/>
        <family val="2"/>
      </rPr>
      <t xml:space="preserve"> is = or &gt; than </t>
    </r>
  </si>
  <si>
    <t>from Project Cost Summary sheet</t>
  </si>
  <si>
    <t>From Project Cost Summary sheet</t>
  </si>
  <si>
    <t>Any funding that will be received from Project Partners and/or External Funders - from Project Cost Summary sheet</t>
  </si>
  <si>
    <t>Any funding from the DNO which is in excess of the DNO Compulsory Contribution - from Project Cost Summary sheet</t>
  </si>
  <si>
    <t>SECOND TIER FUNDING REQUEST   £</t>
  </si>
  <si>
    <t xml:space="preserve">       - Incentive payments generated as a result of the Project for the duration of the Project</t>
  </si>
  <si>
    <t>Project Cost Summary</t>
  </si>
  <si>
    <t>Project Costs in 2011-12</t>
  </si>
  <si>
    <t>Project Costs in 2012-13</t>
  </si>
  <si>
    <t>Project Costs in 2013-14</t>
  </si>
  <si>
    <t>Project Costs in 2014-15</t>
  </si>
  <si>
    <t>Project Costs in 2015-16</t>
  </si>
  <si>
    <t>Outstanding Funding Required</t>
  </si>
  <si>
    <t xml:space="preserve">Check Total = to Initial Net Funding request </t>
  </si>
  <si>
    <t>in Project Cost Summary</t>
  </si>
  <si>
    <t>Total Outstanding Funding required</t>
  </si>
  <si>
    <r>
      <t xml:space="preserve">Check that </t>
    </r>
    <r>
      <rPr>
        <b/>
        <sz val="10"/>
        <color indexed="10"/>
        <rFont val="Verdana"/>
        <family val="2"/>
      </rPr>
      <t>Total</t>
    </r>
    <r>
      <rPr>
        <sz val="10"/>
        <color indexed="10"/>
        <rFont val="Verdana"/>
        <family val="2"/>
      </rPr>
      <t xml:space="preserve"> is =to </t>
    </r>
  </si>
  <si>
    <t>Cost</t>
  </si>
  <si>
    <t>Cost Category</t>
  </si>
  <si>
    <t>Role in Project</t>
  </si>
  <si>
    <t>Unit cost/total person days/payment per user/expected length of contract</t>
  </si>
  <si>
    <t>CHECK</t>
  </si>
  <si>
    <t xml:space="preserve">DNOs can provide notes alongside costing in order to aid understanding of why these costs are required. This should be supplemented by a fuller qualitative account of the Base Case method and Method in the appendices. </t>
  </si>
  <si>
    <t>RPI adjustment</t>
  </si>
  <si>
    <t>Total Cost</t>
  </si>
  <si>
    <t xml:space="preserve">    239.40 </t>
  </si>
  <si>
    <t xml:space="preserve">    249.54 </t>
  </si>
  <si>
    <t xml:space="preserve">    258.86 </t>
  </si>
  <si>
    <t xml:space="preserve">    267.66 </t>
  </si>
  <si>
    <t xml:space="preserve">    276.24 </t>
  </si>
  <si>
    <t xml:space="preserve">    284.83 </t>
  </si>
  <si>
    <t xml:space="preserve">    293.57 </t>
  </si>
  <si>
    <t xml:space="preserve">    302.53 </t>
  </si>
  <si>
    <t>2016/17</t>
  </si>
  <si>
    <t>2017/18</t>
  </si>
  <si>
    <t>2018/19</t>
  </si>
  <si>
    <t>Index</t>
  </si>
  <si>
    <t xml:space="preserve">Annual inflation </t>
  </si>
  <si>
    <t>Payments to users &amp; Contigency</t>
  </si>
  <si>
    <t xml:space="preserve"> Total Cost £K</t>
  </si>
  <si>
    <t>Project Partner 9</t>
  </si>
  <si>
    <t>Project Partner 1 - C&amp;W/SSN</t>
  </si>
  <si>
    <t>1. Communications Platform</t>
  </si>
  <si>
    <t>2. Smart Devices</t>
  </si>
  <si>
    <t>3. Smart Commercial Arrangements</t>
  </si>
  <si>
    <t>4. Smart Applications</t>
  </si>
  <si>
    <t>5. Stakeholder Engagement</t>
  </si>
  <si>
    <t>6. Strategic Investment Model</t>
  </si>
  <si>
    <t>7. Learning &amp; Dissemination</t>
  </si>
  <si>
    <t>8. Systems Integration</t>
  </si>
  <si>
    <t>9. Project Management</t>
  </si>
  <si>
    <t>Whole Project Costs</t>
  </si>
  <si>
    <t>IP-Comms platform</t>
  </si>
  <si>
    <t>PM</t>
  </si>
  <si>
    <t>Smart devices</t>
  </si>
  <si>
    <t>ANM applications</t>
  </si>
  <si>
    <t>Design, supply, install, commission and application support for Comms Platford</t>
  </si>
  <si>
    <t>Desing, supply, install, commission and applications support for the ANM platform and applications</t>
  </si>
  <si>
    <t>WS PM &amp; Stakeholder engagement events</t>
  </si>
  <si>
    <t>Stakeholder engagement survey</t>
  </si>
  <si>
    <t>Academic research support</t>
  </si>
  <si>
    <t>Converteam expert support</t>
  </si>
  <si>
    <t xml:space="preserve">PM team </t>
  </si>
  <si>
    <t>Overall design and systems integration function</t>
  </si>
  <si>
    <t>Stakeholder engagement</t>
  </si>
  <si>
    <t>Academic partners</t>
  </si>
  <si>
    <t>Learning</t>
  </si>
  <si>
    <t>Systems design and integration</t>
  </si>
  <si>
    <t>Commercial arrangements development</t>
  </si>
  <si>
    <t>Commercial arrangements</t>
  </si>
  <si>
    <t>Learning manager and events</t>
  </si>
  <si>
    <t>Design, install, supply, commission frequent switches &amp; tap changer relays, UKPN design and site management costs</t>
  </si>
  <si>
    <t>Method</t>
  </si>
  <si>
    <t xml:space="preserve">Replace existing 4 No. Grid transformers with 4 No. new 90 MVA 132/33 kV transformers to address reverse power flow constraints </t>
  </si>
  <si>
    <t xml:space="preserve">Upgrade existing 33kV circuits (totalling 75.2km overhead line and 3.2km underground cable) </t>
  </si>
  <si>
    <t>Design, supply, install, commission and application support for Comms Platform</t>
  </si>
  <si>
    <t>Design, supply, install, commission and applications support for the ANM platform and applications</t>
  </si>
  <si>
    <t>Contingency</t>
  </si>
  <si>
    <t>Project management</t>
  </si>
  <si>
    <t>UK Power Networks</t>
  </si>
  <si>
    <t>For full description of base case costs, please refer to Appendix H (Base Case assumptions)</t>
  </si>
  <si>
    <t>Design, supply, install, commission and application support for DLR, Protection study</t>
  </si>
  <si>
    <t>Leading workstream 7</t>
  </si>
  <si>
    <t>Delivery of workstream 1</t>
  </si>
  <si>
    <t>Delivery of workstream 2</t>
  </si>
  <si>
    <t>Delivery workstream 4</t>
  </si>
  <si>
    <t>Delivery workstream 5</t>
  </si>
  <si>
    <t>Delivery workstream 6</t>
  </si>
  <si>
    <t>Delivery workstreams 5</t>
  </si>
  <si>
    <t>Delivery workstreams 3 &amp; Leading workstream 6</t>
  </si>
  <si>
    <t>Learning and Stakeholder engagement events</t>
  </si>
  <si>
    <t>`</t>
  </si>
  <si>
    <t>Contigency across the project</t>
  </si>
  <si>
    <t>Accomodation for the project team</t>
  </si>
  <si>
    <t>WS1 PM, Design and Implementation</t>
  </si>
  <si>
    <t>WS2 PM, Design and Implementation</t>
  </si>
  <si>
    <t>WS4 PM, Design and Implementation</t>
  </si>
  <si>
    <t>WS8 PM, Design and Implementation</t>
  </si>
  <si>
    <t>Overall Project Management</t>
  </si>
  <si>
    <t xml:space="preserve">WS1 - Communications platform </t>
  </si>
  <si>
    <t xml:space="preserve">WS2 - DLR &amp; Protection study and trial </t>
  </si>
  <si>
    <t>WS2 - Frequent use switches &amp; tap changer relays</t>
  </si>
  <si>
    <t>ANM scheme</t>
  </si>
  <si>
    <t>Substation works (LAN, monitoring)</t>
  </si>
  <si>
    <t>WS2 contractors</t>
  </si>
  <si>
    <t>WS8 contractors</t>
  </si>
  <si>
    <t>WS1 software licences</t>
  </si>
  <si>
    <t>WS4 Software licences</t>
  </si>
  <si>
    <t>61850 Configuration tool</t>
  </si>
  <si>
    <t>Project website</t>
  </si>
  <si>
    <t>Communications platform</t>
  </si>
  <si>
    <t>Assuming all work carried out in house - actual duration of the project is 12-18 months</t>
  </si>
  <si>
    <t>Overall PM reduced costs reflecting reduced project duration and that all work is being undertaken in-house</t>
  </si>
  <si>
    <t>WS3 &amp; WS6 PM, Design and Implementation</t>
  </si>
  <si>
    <t>WS5 &amp; WS7 PM, Design and Implementation</t>
  </si>
  <si>
    <t>Power systems studies</t>
  </si>
  <si>
    <t>Project Partner 8</t>
  </si>
  <si>
    <t>Project Partner 8 - Not used</t>
  </si>
  <si>
    <t>Project Partner 9 - Not used</t>
  </si>
  <si>
    <t xml:space="preserve">Project Partner 8 </t>
  </si>
  <si>
    <t xml:space="preserve">Inflation has been applied in accordance with Ofgem guidance </t>
  </si>
  <si>
    <t>Design, supply, install, commission and application support for DLR, Protection study &amp; trial</t>
  </si>
  <si>
    <t>Smart Devices (assuming reduced design/R&amp;D costs for the quadrature booster and no costs for contractors)</t>
  </si>
  <si>
    <t xml:space="preserve">The above assume no costs associated with stakeholder engagement, learning dissemination and that all work under Strategic Investment model and Smart commercial arrangements has been completed and there is no further work to be done as part of the roll out.  </t>
  </si>
  <si>
    <t>Smart applications (reduced pre-production costs and reduced engineering configuration time)</t>
  </si>
  <si>
    <t>Project Partner 1</t>
  </si>
  <si>
    <t>Project Partner 2</t>
  </si>
  <si>
    <t>Project Partner 3</t>
  </si>
  <si>
    <t>Project Partner 4</t>
  </si>
  <si>
    <t>Project Partner 5</t>
  </si>
  <si>
    <t>Project Partner 6</t>
  </si>
  <si>
    <t>Project Partner 7</t>
  </si>
  <si>
    <t>Design, supply, install, commission and application support for smart devices</t>
  </si>
  <si>
    <t>WS2 - Smart Devices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</si>
</sst>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 #,##0.00_);_(* \(#,##0.00\);_(* &quot;-&quot;??_);_(@_)"/>
    <numFmt numFmtId="166" formatCode="0.0%"/>
    <numFmt numFmtId="167" formatCode="_(* #,##0_);_(* \(#,##0\);_(* &quot;-&quot;??_);_(@_)"/>
    <numFmt numFmtId="168" formatCode="_(* #,##0.0_);_(* \(#,##0.0\);_(* &quot;-&quot;??_);_(@_)"/>
    <numFmt numFmtId="169" formatCode="&quot;£&quot;#,##0"/>
    <numFmt numFmtId="170" formatCode="[$-809]dd\ mmmm\ yyyy"/>
    <numFmt numFmtId="171" formatCode="_(* #,##0.000_);_(* \(#,##0.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_-* #,##0.000_-;\-* #,##0.000_-;_-* &quot;-&quot;???_-;_-@_-"/>
    <numFmt numFmtId="178" formatCode="_-* #,##0.0000000000000_-;\-* #,##0.0000000000000_-;_-* &quot;-&quot;?????????????_-;_-@_-"/>
    <numFmt numFmtId="179" formatCode="0.0000000%"/>
    <numFmt numFmtId="180" formatCode="0.000000%"/>
    <numFmt numFmtId="181" formatCode="0.00000%"/>
    <numFmt numFmtId="182" formatCode="0.0000%"/>
    <numFmt numFmtId="183" formatCode="0.000%"/>
    <numFmt numFmtId="184" formatCode="0.00000000000"/>
    <numFmt numFmtId="185" formatCode="0.00000000000%"/>
    <numFmt numFmtId="186" formatCode="0.0000000000%"/>
    <numFmt numFmtId="187" formatCode="0.000000000%"/>
    <numFmt numFmtId="188" formatCode="0.00000000%"/>
    <numFmt numFmtId="189" formatCode="_(* #,##0.0000_);_(* \(#,##0.0000\);_(* &quot;-&quot;??_);_(@_)"/>
    <numFmt numFmtId="190" formatCode="_-&quot;£&quot;* #,##0.0_-;\-&quot;£&quot;* #,##0.0_-;_-&quot;£&quot;* &quot;-&quot;?_-;_-@_-"/>
  </numFmts>
  <fonts count="60">
    <font>
      <sz val="10"/>
      <color theme="1"/>
      <name val="Verdana"/>
      <family val="2"/>
    </font>
    <font>
      <sz val="10"/>
      <color indexed="8"/>
      <name val="Verdana"/>
      <family val="2"/>
    </font>
    <font>
      <b/>
      <sz val="10"/>
      <name val="Verdana"/>
      <family val="2"/>
    </font>
    <font>
      <sz val="11"/>
      <name val="CG Omega"/>
      <family val="0"/>
    </font>
    <font>
      <b/>
      <sz val="18"/>
      <name val="Verdana"/>
      <family val="2"/>
    </font>
    <font>
      <b/>
      <sz val="20"/>
      <name val="Verdana"/>
      <family val="2"/>
    </font>
    <font>
      <sz val="11"/>
      <name val="Verdana"/>
      <family val="2"/>
    </font>
    <font>
      <b/>
      <sz val="20"/>
      <name val="CG Omega"/>
      <family val="2"/>
    </font>
    <font>
      <b/>
      <sz val="16"/>
      <name val="Verdana"/>
      <family val="2"/>
    </font>
    <font>
      <sz val="10"/>
      <name val="Verdana"/>
      <family val="2"/>
    </font>
    <font>
      <b/>
      <sz val="10"/>
      <name val="Arial"/>
      <family val="2"/>
    </font>
    <font>
      <sz val="10"/>
      <name val="Arial"/>
      <family val="2"/>
    </font>
    <font>
      <sz val="8"/>
      <name val="Tahoma"/>
      <family val="2"/>
    </font>
    <font>
      <b/>
      <sz val="8"/>
      <name val="Tahoma"/>
      <family val="2"/>
    </font>
    <font>
      <sz val="10"/>
      <color indexed="10"/>
      <name val="Verdana"/>
      <family val="2"/>
    </font>
    <font>
      <b/>
      <sz val="10"/>
      <color indexed="10"/>
      <name val="Verdana"/>
      <family val="2"/>
    </font>
    <font>
      <b/>
      <sz val="12"/>
      <name val="Verdana"/>
      <family val="2"/>
    </font>
    <font>
      <b/>
      <sz val="10"/>
      <color indexed="8"/>
      <name val="Verdana"/>
      <family val="2"/>
    </font>
    <font>
      <sz val="10"/>
      <color indexed="22"/>
      <name val="Verdana"/>
      <family val="2"/>
    </font>
    <font>
      <i/>
      <sz val="10"/>
      <color indexed="8"/>
      <name val="Verdana"/>
      <family val="2"/>
    </font>
    <font>
      <b/>
      <sz val="12"/>
      <color indexed="8"/>
      <name val="Verdana"/>
      <family val="2"/>
    </font>
    <font>
      <b/>
      <sz val="10"/>
      <color indexed="53"/>
      <name val="Verdana"/>
      <family val="2"/>
    </font>
    <font>
      <sz val="10"/>
      <color indexed="8"/>
      <name val="Arial"/>
      <family val="2"/>
    </font>
    <font>
      <b/>
      <sz val="2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5.8"/>
      <color indexed="20"/>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u val="single"/>
      <sz val="5.8"/>
      <color indexed="12"/>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1"/>
      <color indexed="9"/>
      <name val="Calibri"/>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5.8"/>
      <color theme="11"/>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5.8"/>
      <color theme="10"/>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sz val="8"/>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darkUp">
        <fgColor indexed="22"/>
      </patternFill>
    </fill>
    <fill>
      <patternFill patternType="solid">
        <fgColor indexed="22"/>
        <bgColor indexed="64"/>
      </patternFill>
    </fill>
    <fill>
      <patternFill patternType="solid">
        <fgColor indexed="51"/>
        <bgColor indexed="64"/>
      </patternFill>
    </fill>
    <fill>
      <patternFill patternType="solid">
        <fgColor theme="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medium"/>
      <bottom/>
    </border>
    <border>
      <left style="thin"/>
      <right style="thin"/>
      <top style="thin"/>
      <bottom/>
    </border>
    <border>
      <left style="thin"/>
      <right style="medium"/>
      <top style="medium"/>
      <bottom/>
    </border>
    <border>
      <left style="thin"/>
      <right/>
      <top style="thin"/>
      <bottom style="thin"/>
    </border>
    <border>
      <left/>
      <right style="thin"/>
      <top style="thin"/>
      <bottom style="thin"/>
    </border>
    <border>
      <left style="thin"/>
      <right style="thin"/>
      <top/>
      <bottom/>
    </border>
    <border>
      <left>
        <color indexed="63"/>
      </left>
      <right style="thin"/>
      <top>
        <color indexed="63"/>
      </top>
      <bottom>
        <color indexed="63"/>
      </bottom>
    </border>
    <border>
      <left style="thin"/>
      <right style="medium"/>
      <top style="thin"/>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right style="thin"/>
      <top style="thin"/>
      <bottom>
        <color indexed="63"/>
      </bottom>
    </border>
    <border>
      <left/>
      <right/>
      <top style="thin"/>
      <bottom style="thin"/>
    </border>
    <border>
      <left style="medium"/>
      <right/>
      <top style="medium"/>
      <bottom style="thin"/>
    </border>
    <border>
      <left/>
      <right/>
      <top style="medium"/>
      <bottom style="thin"/>
    </border>
    <border>
      <left/>
      <right style="medium"/>
      <top style="medium"/>
      <bottom style="thin"/>
    </border>
    <border>
      <left/>
      <right style="thin"/>
      <top style="medium"/>
      <bottom/>
    </border>
    <border>
      <left style="thin"/>
      <right/>
      <top style="medium"/>
      <bottom/>
    </border>
    <border>
      <left style="thin"/>
      <right/>
      <top style="thin"/>
      <bottom/>
    </border>
    <border>
      <left>
        <color indexed="63"/>
      </left>
      <right>
        <color indexed="63"/>
      </right>
      <top style="thin"/>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5"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6">
    <xf numFmtId="0" fontId="0" fillId="0" borderId="0" xfId="0" applyAlignment="1">
      <alignment/>
    </xf>
    <xf numFmtId="0" fontId="17" fillId="0" borderId="0" xfId="0" applyFont="1" applyAlignment="1">
      <alignment/>
    </xf>
    <xf numFmtId="0" fontId="17" fillId="0" borderId="0" xfId="0" applyFont="1" applyAlignment="1">
      <alignment wrapText="1"/>
    </xf>
    <xf numFmtId="0" fontId="0" fillId="0" borderId="0" xfId="0" applyAlignment="1">
      <alignment wrapText="1"/>
    </xf>
    <xf numFmtId="0" fontId="0" fillId="0" borderId="0" xfId="0" applyBorder="1" applyAlignment="1">
      <alignment/>
    </xf>
    <xf numFmtId="0" fontId="0" fillId="33" borderId="0" xfId="0" applyFill="1" applyAlignment="1">
      <alignment/>
    </xf>
    <xf numFmtId="0" fontId="17" fillId="33" borderId="0" xfId="0" applyFont="1" applyFill="1" applyAlignment="1">
      <alignment/>
    </xf>
    <xf numFmtId="0" fontId="0" fillId="0" borderId="0" xfId="0" applyFill="1" applyAlignment="1">
      <alignment/>
    </xf>
    <xf numFmtId="0" fontId="0" fillId="0" borderId="0" xfId="0" applyAlignment="1" quotePrefix="1">
      <alignment wrapText="1"/>
    </xf>
    <xf numFmtId="0" fontId="0" fillId="0" borderId="0" xfId="0" applyAlignment="1">
      <alignment horizontal="right"/>
    </xf>
    <xf numFmtId="0" fontId="17" fillId="0" borderId="0" xfId="0" applyFont="1" applyBorder="1" applyAlignment="1">
      <alignment/>
    </xf>
    <xf numFmtId="0" fontId="3" fillId="0" borderId="0" xfId="58" applyFont="1">
      <alignment/>
      <protection/>
    </xf>
    <xf numFmtId="0" fontId="1" fillId="0" borderId="0" xfId="15" applyFont="1" applyBorder="1">
      <alignment/>
      <protection/>
    </xf>
    <xf numFmtId="0" fontId="1" fillId="0" borderId="0" xfId="15" applyFont="1" applyBorder="1" applyAlignment="1">
      <alignment horizontal="right"/>
      <protection/>
    </xf>
    <xf numFmtId="0" fontId="7" fillId="0" borderId="0" xfId="15" applyFont="1" applyAlignment="1">
      <alignment horizontal="center"/>
      <protection/>
    </xf>
    <xf numFmtId="0" fontId="3" fillId="0" borderId="10" xfId="58" applyFont="1" applyBorder="1">
      <alignment/>
      <protection/>
    </xf>
    <xf numFmtId="0" fontId="3" fillId="34" borderId="10" xfId="58" applyFont="1" applyFill="1" applyBorder="1">
      <alignment/>
      <protection/>
    </xf>
    <xf numFmtId="0" fontId="3" fillId="35" borderId="10" xfId="58" applyFont="1" applyFill="1" applyBorder="1">
      <alignment/>
      <protection/>
    </xf>
    <xf numFmtId="0" fontId="3" fillId="36" borderId="10" xfId="58" applyFont="1" applyFill="1" applyBorder="1">
      <alignment/>
      <protection/>
    </xf>
    <xf numFmtId="0" fontId="3" fillId="37" borderId="10" xfId="58" applyFont="1" applyFill="1" applyBorder="1">
      <alignment/>
      <protection/>
    </xf>
    <xf numFmtId="0" fontId="3" fillId="38" borderId="10" xfId="58" applyFont="1" applyFill="1" applyBorder="1">
      <alignment/>
      <protection/>
    </xf>
    <xf numFmtId="0" fontId="17" fillId="39" borderId="0" xfId="0" applyFont="1" applyFill="1" applyAlignment="1">
      <alignment wrapText="1"/>
    </xf>
    <xf numFmtId="0" fontId="19" fillId="39" borderId="0" xfId="0" applyFont="1" applyFill="1" applyAlignment="1">
      <alignment/>
    </xf>
    <xf numFmtId="0" fontId="0" fillId="39" borderId="0" xfId="0" applyFill="1" applyAlignment="1">
      <alignment/>
    </xf>
    <xf numFmtId="0" fontId="17" fillId="39" borderId="0" xfId="0" applyFont="1" applyFill="1" applyAlignment="1">
      <alignment/>
    </xf>
    <xf numFmtId="0" fontId="0" fillId="34" borderId="10" xfId="0" applyFill="1" applyBorder="1" applyAlignment="1">
      <alignment/>
    </xf>
    <xf numFmtId="0" fontId="8" fillId="0" borderId="0" xfId="15" applyFont="1" applyBorder="1" applyAlignment="1">
      <alignment horizontal="center"/>
      <protection/>
    </xf>
    <xf numFmtId="0" fontId="4" fillId="0" borderId="0" xfId="15" applyFont="1" applyBorder="1" applyAlignment="1">
      <alignment horizontal="center"/>
      <protection/>
    </xf>
    <xf numFmtId="0" fontId="3" fillId="0" borderId="0" xfId="58" applyFont="1" applyBorder="1">
      <alignment/>
      <protection/>
    </xf>
    <xf numFmtId="0" fontId="1" fillId="0" borderId="0" xfId="15" applyFont="1" applyBorder="1" applyAlignment="1">
      <alignment horizontal="center"/>
      <protection/>
    </xf>
    <xf numFmtId="0" fontId="5" fillId="0" borderId="0" xfId="15" applyFont="1" applyBorder="1" applyAlignment="1">
      <alignment horizontal="center"/>
      <protection/>
    </xf>
    <xf numFmtId="0" fontId="6" fillId="0" borderId="0" xfId="58" applyFont="1" applyBorder="1">
      <alignment/>
      <protection/>
    </xf>
    <xf numFmtId="0" fontId="1" fillId="0" borderId="11" xfId="15" applyFont="1" applyBorder="1">
      <alignment/>
      <protection/>
    </xf>
    <xf numFmtId="0" fontId="1" fillId="0" borderId="12" xfId="15" applyFont="1" applyBorder="1">
      <alignment/>
      <protection/>
    </xf>
    <xf numFmtId="0" fontId="1" fillId="0" borderId="13" xfId="15" applyFont="1" applyBorder="1">
      <alignment/>
      <protection/>
    </xf>
    <xf numFmtId="0" fontId="1" fillId="0" borderId="14" xfId="15" applyFont="1" applyBorder="1">
      <alignment/>
      <protection/>
    </xf>
    <xf numFmtId="0" fontId="1" fillId="0" borderId="15" xfId="15" applyFont="1" applyBorder="1">
      <alignment/>
      <protection/>
    </xf>
    <xf numFmtId="0" fontId="0" fillId="0" borderId="15" xfId="0" applyBorder="1" applyAlignment="1">
      <alignment/>
    </xf>
    <xf numFmtId="0" fontId="1" fillId="0" borderId="16" xfId="15" applyFont="1" applyBorder="1">
      <alignment/>
      <protection/>
    </xf>
    <xf numFmtId="0" fontId="1" fillId="0" borderId="17" xfId="15" applyFont="1" applyBorder="1">
      <alignment/>
      <protection/>
    </xf>
    <xf numFmtId="0" fontId="1" fillId="0" borderId="18" xfId="15" applyFont="1" applyBorder="1">
      <alignment/>
      <protection/>
    </xf>
    <xf numFmtId="166" fontId="1" fillId="34" borderId="10" xfId="62" applyNumberFormat="1" applyFont="1" applyFill="1" applyBorder="1" applyAlignment="1">
      <alignment/>
    </xf>
    <xf numFmtId="0" fontId="19" fillId="0" borderId="0" xfId="0" applyFont="1" applyAlignment="1">
      <alignment/>
    </xf>
    <xf numFmtId="167" fontId="1" fillId="0" borderId="0" xfId="43" applyNumberFormat="1" applyFont="1" applyAlignment="1">
      <alignment/>
    </xf>
    <xf numFmtId="0" fontId="0" fillId="0" borderId="0" xfId="0" applyFont="1" applyAlignment="1">
      <alignment/>
    </xf>
    <xf numFmtId="0" fontId="20" fillId="0" borderId="0" xfId="0" applyFont="1" applyAlignment="1">
      <alignment/>
    </xf>
    <xf numFmtId="165" fontId="1" fillId="35" borderId="10" xfId="43" applyFont="1" applyFill="1" applyBorder="1" applyAlignment="1">
      <alignment/>
    </xf>
    <xf numFmtId="165" fontId="1" fillId="35" borderId="10" xfId="43" applyNumberFormat="1" applyFont="1" applyFill="1" applyBorder="1" applyAlignment="1">
      <alignment/>
    </xf>
    <xf numFmtId="165" fontId="1" fillId="0" borderId="0" xfId="43" applyNumberFormat="1" applyFont="1" applyAlignment="1">
      <alignment/>
    </xf>
    <xf numFmtId="165" fontId="1" fillId="39" borderId="0" xfId="43" applyNumberFormat="1" applyFont="1" applyFill="1" applyAlignment="1">
      <alignment/>
    </xf>
    <xf numFmtId="165" fontId="19" fillId="39" borderId="0" xfId="43" applyNumberFormat="1" applyFont="1" applyFill="1" applyAlignment="1">
      <alignment/>
    </xf>
    <xf numFmtId="165" fontId="1" fillId="0" borderId="0" xfId="43" applyNumberFormat="1" applyFont="1" applyBorder="1" applyAlignment="1">
      <alignment/>
    </xf>
    <xf numFmtId="165" fontId="0" fillId="0" borderId="0" xfId="0" applyNumberFormat="1" applyBorder="1" applyAlignment="1">
      <alignment/>
    </xf>
    <xf numFmtId="165" fontId="0" fillId="0" borderId="0" xfId="0" applyNumberFormat="1" applyAlignment="1">
      <alignment/>
    </xf>
    <xf numFmtId="165" fontId="17" fillId="35" borderId="19" xfId="43" applyNumberFormat="1" applyFont="1" applyFill="1" applyBorder="1" applyAlignment="1">
      <alignment/>
    </xf>
    <xf numFmtId="165" fontId="1" fillId="34" borderId="10" xfId="43" applyFont="1" applyFill="1" applyBorder="1" applyAlignment="1">
      <alignment/>
    </xf>
    <xf numFmtId="165" fontId="1" fillId="39" borderId="0" xfId="43" applyNumberFormat="1" applyFont="1" applyFill="1" applyAlignment="1">
      <alignment/>
    </xf>
    <xf numFmtId="0" fontId="11" fillId="39" borderId="20" xfId="0" applyFont="1" applyFill="1" applyBorder="1" applyAlignment="1">
      <alignment/>
    </xf>
    <xf numFmtId="0" fontId="11" fillId="33" borderId="21" xfId="0" applyFont="1" applyFill="1" applyBorder="1" applyAlignment="1">
      <alignment/>
    </xf>
    <xf numFmtId="0" fontId="0" fillId="39" borderId="22" xfId="0" applyFill="1" applyBorder="1" applyAlignment="1">
      <alignment/>
    </xf>
    <xf numFmtId="1" fontId="10" fillId="0" borderId="10" xfId="0" applyNumberFormat="1" applyFont="1" applyBorder="1" applyAlignment="1">
      <alignment textRotation="180"/>
    </xf>
    <xf numFmtId="9" fontId="10" fillId="0" borderId="10" xfId="0" applyNumberFormat="1" applyFont="1" applyBorder="1" applyAlignment="1">
      <alignment textRotation="180"/>
    </xf>
    <xf numFmtId="9" fontId="10" fillId="0" borderId="23" xfId="0" applyNumberFormat="1" applyFont="1" applyBorder="1" applyAlignment="1">
      <alignment textRotation="180"/>
    </xf>
    <xf numFmtId="0" fontId="11" fillId="39" borderId="21" xfId="0" applyFont="1" applyFill="1" applyBorder="1" applyAlignment="1">
      <alignment/>
    </xf>
    <xf numFmtId="0" fontId="10" fillId="0" borderId="24" xfId="0" applyFont="1" applyBorder="1" applyAlignment="1">
      <alignment textRotation="180"/>
    </xf>
    <xf numFmtId="0" fontId="10" fillId="0" borderId="10" xfId="0" applyFont="1" applyBorder="1" applyAlignment="1">
      <alignment textRotation="180"/>
    </xf>
    <xf numFmtId="0" fontId="10" fillId="0" borderId="23" xfId="0" applyFont="1" applyBorder="1" applyAlignment="1">
      <alignment textRotation="180"/>
    </xf>
    <xf numFmtId="0" fontId="11" fillId="33" borderId="25" xfId="0" applyFont="1" applyFill="1" applyBorder="1" applyAlignment="1">
      <alignment/>
    </xf>
    <xf numFmtId="0" fontId="0" fillId="39" borderId="21" xfId="0" applyFill="1" applyBorder="1" applyAlignment="1">
      <alignment/>
    </xf>
    <xf numFmtId="0" fontId="17" fillId="0" borderId="10" xfId="0" applyFont="1" applyBorder="1" applyAlignment="1">
      <alignment/>
    </xf>
    <xf numFmtId="0" fontId="0" fillId="0" borderId="10" xfId="0" applyBorder="1" applyAlignment="1">
      <alignment/>
    </xf>
    <xf numFmtId="0" fontId="0" fillId="0" borderId="23" xfId="0" applyBorder="1" applyAlignment="1">
      <alignment/>
    </xf>
    <xf numFmtId="0" fontId="0" fillId="33" borderId="25" xfId="0" applyFill="1" applyBorder="1" applyAlignment="1">
      <alignment/>
    </xf>
    <xf numFmtId="0" fontId="0" fillId="0" borderId="24" xfId="0" applyBorder="1" applyAlignment="1">
      <alignment/>
    </xf>
    <xf numFmtId="0" fontId="11" fillId="39" borderId="25" xfId="0" applyFont="1" applyFill="1" applyBorder="1" applyAlignment="1">
      <alignment/>
    </xf>
    <xf numFmtId="169" fontId="0" fillId="35" borderId="10" xfId="0" applyNumberFormat="1" applyFill="1" applyBorder="1" applyAlignment="1">
      <alignment/>
    </xf>
    <xf numFmtId="169" fontId="17" fillId="35" borderId="10" xfId="0" applyNumberFormat="1" applyFont="1" applyFill="1" applyBorder="1" applyAlignment="1">
      <alignment/>
    </xf>
    <xf numFmtId="0" fontId="0" fillId="0" borderId="0" xfId="0" applyAlignment="1">
      <alignment horizontal="center"/>
    </xf>
    <xf numFmtId="3" fontId="0" fillId="0" borderId="0" xfId="0" applyNumberFormat="1" applyFont="1" applyBorder="1" applyAlignment="1">
      <alignment/>
    </xf>
    <xf numFmtId="165" fontId="3" fillId="39" borderId="10" xfId="43" applyNumberFormat="1" applyFont="1" applyFill="1" applyBorder="1" applyAlignment="1">
      <alignment/>
    </xf>
    <xf numFmtId="2" fontId="0" fillId="39" borderId="10" xfId="0" applyNumberFormat="1" applyFill="1" applyBorder="1" applyAlignment="1">
      <alignment/>
    </xf>
    <xf numFmtId="4" fontId="1" fillId="39" borderId="10" xfId="43" applyNumberFormat="1" applyFont="1" applyFill="1" applyBorder="1" applyAlignment="1">
      <alignment/>
    </xf>
    <xf numFmtId="0" fontId="3" fillId="39" borderId="10" xfId="58" applyFont="1" applyFill="1" applyBorder="1">
      <alignment/>
      <protection/>
    </xf>
    <xf numFmtId="0" fontId="0" fillId="0" borderId="0" xfId="0" applyFont="1" applyAlignment="1">
      <alignment wrapText="1"/>
    </xf>
    <xf numFmtId="0" fontId="2" fillId="0" borderId="0" xfId="0" applyFont="1" applyBorder="1" applyAlignment="1">
      <alignment wrapText="1"/>
    </xf>
    <xf numFmtId="0" fontId="0" fillId="0" borderId="0" xfId="0" applyFill="1" applyBorder="1" applyAlignment="1">
      <alignment/>
    </xf>
    <xf numFmtId="14" fontId="17" fillId="0" borderId="0" xfId="0" applyNumberFormat="1" applyFont="1" applyBorder="1" applyAlignment="1">
      <alignment/>
    </xf>
    <xf numFmtId="1" fontId="0" fillId="0" borderId="0" xfId="0" applyNumberFormat="1" applyFont="1" applyFill="1" applyBorder="1" applyAlignment="1">
      <alignment/>
    </xf>
    <xf numFmtId="0" fontId="0" fillId="0" borderId="0" xfId="0" applyFont="1" applyFill="1" applyAlignment="1">
      <alignment/>
    </xf>
    <xf numFmtId="1" fontId="0" fillId="0" borderId="0" xfId="0" applyNumberFormat="1" applyFont="1" applyBorder="1" applyAlignment="1">
      <alignment/>
    </xf>
    <xf numFmtId="0" fontId="0" fillId="0" borderId="0" xfId="0" applyFont="1" applyBorder="1" applyAlignment="1">
      <alignment/>
    </xf>
    <xf numFmtId="1" fontId="2" fillId="0" borderId="26" xfId="0" applyNumberFormat="1" applyFont="1" applyBorder="1" applyAlignment="1">
      <alignment textRotation="180"/>
    </xf>
    <xf numFmtId="1" fontId="2" fillId="0" borderId="25" xfId="0" applyNumberFormat="1" applyFont="1" applyBorder="1" applyAlignment="1">
      <alignment textRotation="180"/>
    </xf>
    <xf numFmtId="1" fontId="2" fillId="0" borderId="27" xfId="0" applyNumberFormat="1" applyFont="1" applyBorder="1" applyAlignment="1">
      <alignment textRotation="180"/>
    </xf>
    <xf numFmtId="0" fontId="17" fillId="0" borderId="0" xfId="0" applyFont="1" applyFill="1" applyBorder="1" applyAlignment="1">
      <alignment/>
    </xf>
    <xf numFmtId="0" fontId="2" fillId="0" borderId="28" xfId="0" applyFont="1" applyBorder="1" applyAlignment="1">
      <alignment wrapText="1"/>
    </xf>
    <xf numFmtId="169" fontId="17" fillId="0" borderId="0" xfId="0" applyNumberFormat="1" applyFont="1" applyFill="1" applyBorder="1" applyAlignment="1">
      <alignment/>
    </xf>
    <xf numFmtId="0" fontId="0" fillId="0" borderId="24" xfId="0" applyFill="1" applyBorder="1" applyAlignment="1">
      <alignment/>
    </xf>
    <xf numFmtId="169" fontId="0" fillId="0" borderId="23" xfId="0" applyNumberFormat="1" applyFill="1" applyBorder="1" applyAlignment="1">
      <alignment/>
    </xf>
    <xf numFmtId="0" fontId="0" fillId="0" borderId="15" xfId="0" applyFont="1" applyBorder="1" applyAlignment="1">
      <alignment wrapText="1"/>
    </xf>
    <xf numFmtId="0" fontId="2" fillId="0" borderId="28" xfId="0" applyFont="1" applyFill="1" applyBorder="1" applyAlignment="1">
      <alignment horizontal="left" vertical="center" wrapText="1"/>
    </xf>
    <xf numFmtId="0" fontId="17" fillId="0" borderId="29" xfId="0" applyFont="1" applyBorder="1" applyAlignment="1">
      <alignment wrapText="1"/>
    </xf>
    <xf numFmtId="165" fontId="3" fillId="35" borderId="10" xfId="43" applyNumberFormat="1" applyFont="1" applyFill="1" applyBorder="1" applyAlignment="1">
      <alignment/>
    </xf>
    <xf numFmtId="9" fontId="10" fillId="0" borderId="24" xfId="0" applyNumberFormat="1" applyFont="1" applyBorder="1" applyAlignment="1">
      <alignment textRotation="180" wrapText="1"/>
    </xf>
    <xf numFmtId="165" fontId="14" fillId="0" borderId="0" xfId="0" applyNumberFormat="1" applyFont="1" applyFill="1" applyBorder="1" applyAlignment="1">
      <alignment/>
    </xf>
    <xf numFmtId="165" fontId="14" fillId="0" borderId="0" xfId="0" applyNumberFormat="1" applyFont="1" applyFill="1" applyAlignment="1">
      <alignment/>
    </xf>
    <xf numFmtId="0" fontId="14" fillId="0" borderId="0" xfId="0" applyFont="1" applyAlignment="1">
      <alignment/>
    </xf>
    <xf numFmtId="0" fontId="14" fillId="0" borderId="0" xfId="0" applyFont="1" applyAlignment="1">
      <alignment/>
    </xf>
    <xf numFmtId="0" fontId="2" fillId="0" borderId="30" xfId="0" applyFont="1" applyBorder="1" applyAlignment="1">
      <alignment vertical="center" wrapText="1"/>
    </xf>
    <xf numFmtId="165" fontId="15" fillId="40" borderId="10" xfId="0" applyNumberFormat="1" applyFont="1" applyFill="1" applyBorder="1" applyAlignment="1">
      <alignment/>
    </xf>
    <xf numFmtId="0" fontId="15" fillId="37" borderId="10" xfId="0" applyFont="1" applyFill="1" applyBorder="1" applyAlignment="1">
      <alignment/>
    </xf>
    <xf numFmtId="0" fontId="20" fillId="0" borderId="0" xfId="0" applyFont="1" applyAlignment="1">
      <alignment horizontal="right"/>
    </xf>
    <xf numFmtId="165" fontId="0" fillId="0" borderId="0" xfId="0" applyNumberFormat="1" applyFont="1" applyFill="1" applyBorder="1" applyAlignment="1">
      <alignment/>
    </xf>
    <xf numFmtId="0" fontId="21" fillId="0" borderId="0" xfId="0" applyFont="1" applyAlignment="1">
      <alignment/>
    </xf>
    <xf numFmtId="165" fontId="1" fillId="36" borderId="10" xfId="43" applyNumberFormat="1" applyFont="1" applyFill="1" applyBorder="1" applyAlignment="1">
      <alignment/>
    </xf>
    <xf numFmtId="165" fontId="3" fillId="36" borderId="10" xfId="43" applyNumberFormat="1" applyFont="1" applyFill="1" applyBorder="1" applyAlignment="1">
      <alignment/>
    </xf>
    <xf numFmtId="165" fontId="3" fillId="38" borderId="10" xfId="43" applyFont="1" applyFill="1" applyBorder="1" applyAlignment="1">
      <alignment/>
    </xf>
    <xf numFmtId="167" fontId="1" fillId="0" borderId="0" xfId="43" applyNumberFormat="1" applyFont="1" applyAlignment="1">
      <alignment/>
    </xf>
    <xf numFmtId="167" fontId="17" fillId="0" borderId="0" xfId="43" applyNumberFormat="1" applyFont="1" applyBorder="1" applyAlignment="1">
      <alignment horizontal="right"/>
    </xf>
    <xf numFmtId="165" fontId="1" fillId="35" borderId="31" xfId="43" applyFont="1" applyFill="1" applyBorder="1" applyAlignment="1">
      <alignment/>
    </xf>
    <xf numFmtId="165" fontId="1" fillId="35" borderId="32" xfId="43" applyFont="1" applyFill="1" applyBorder="1" applyAlignment="1">
      <alignment/>
    </xf>
    <xf numFmtId="165" fontId="1" fillId="35" borderId="33" xfId="43" applyFont="1" applyFill="1" applyBorder="1" applyAlignment="1">
      <alignment/>
    </xf>
    <xf numFmtId="165" fontId="1" fillId="35" borderId="34" xfId="43" applyFont="1" applyFill="1" applyBorder="1" applyAlignment="1">
      <alignment/>
    </xf>
    <xf numFmtId="0" fontId="16" fillId="0" borderId="0" xfId="0" applyFont="1" applyAlignment="1">
      <alignment/>
    </xf>
    <xf numFmtId="165" fontId="1" fillId="35" borderId="35" xfId="43" applyFont="1" applyFill="1" applyBorder="1" applyAlignment="1">
      <alignment/>
    </xf>
    <xf numFmtId="165" fontId="1" fillId="36" borderId="34" xfId="43" applyNumberFormat="1" applyFont="1" applyFill="1" applyBorder="1" applyAlignment="1">
      <alignment/>
    </xf>
    <xf numFmtId="1" fontId="2" fillId="0" borderId="26" xfId="0" applyNumberFormat="1" applyFont="1" applyBorder="1" applyAlignment="1">
      <alignment horizontal="center" textRotation="180"/>
    </xf>
    <xf numFmtId="1" fontId="2" fillId="0" borderId="25" xfId="0" applyNumberFormat="1" applyFont="1" applyBorder="1" applyAlignment="1">
      <alignment horizontal="center" textRotation="180"/>
    </xf>
    <xf numFmtId="1" fontId="2" fillId="0" borderId="27" xfId="0" applyNumberFormat="1" applyFont="1" applyBorder="1" applyAlignment="1">
      <alignment horizontal="center" textRotation="180"/>
    </xf>
    <xf numFmtId="0" fontId="3" fillId="0" borderId="0" xfId="58" applyFont="1" applyFill="1" applyBorder="1">
      <alignment/>
      <protection/>
    </xf>
    <xf numFmtId="165" fontId="3" fillId="36" borderId="10" xfId="43" applyFont="1" applyFill="1" applyBorder="1" applyAlignment="1">
      <alignment/>
    </xf>
    <xf numFmtId="165" fontId="1" fillId="36" borderId="31" xfId="43" applyFont="1" applyFill="1" applyBorder="1" applyAlignment="1">
      <alignment/>
    </xf>
    <xf numFmtId="165" fontId="1" fillId="36" borderId="10" xfId="43" applyFont="1" applyFill="1" applyBorder="1" applyAlignment="1">
      <alignment/>
    </xf>
    <xf numFmtId="165" fontId="1" fillId="36" borderId="34" xfId="43" applyFont="1" applyFill="1" applyBorder="1" applyAlignment="1">
      <alignment/>
    </xf>
    <xf numFmtId="0" fontId="17" fillId="39" borderId="0" xfId="0" applyFont="1" applyFill="1" applyAlignment="1">
      <alignment/>
    </xf>
    <xf numFmtId="165" fontId="11" fillId="33" borderId="25" xfId="43" applyFont="1" applyFill="1" applyBorder="1" applyAlignment="1">
      <alignment/>
    </xf>
    <xf numFmtId="165" fontId="11" fillId="33" borderId="26" xfId="43" applyFont="1" applyFill="1" applyBorder="1" applyAlignment="1">
      <alignment/>
    </xf>
    <xf numFmtId="165" fontId="11" fillId="33" borderId="36" xfId="43" applyFont="1" applyFill="1" applyBorder="1" applyAlignment="1">
      <alignment/>
    </xf>
    <xf numFmtId="0" fontId="17" fillId="0" borderId="0" xfId="0" applyFont="1" applyBorder="1" applyAlignment="1">
      <alignment wrapText="1"/>
    </xf>
    <xf numFmtId="165" fontId="0" fillId="0" borderId="0" xfId="0" applyNumberFormat="1" applyFill="1" applyAlignment="1">
      <alignment/>
    </xf>
    <xf numFmtId="165" fontId="1" fillId="0" borderId="0" xfId="43" applyFont="1" applyFill="1" applyBorder="1" applyAlignment="1">
      <alignment/>
    </xf>
    <xf numFmtId="0" fontId="17" fillId="0" borderId="0" xfId="0" applyFont="1" applyFill="1" applyBorder="1" applyAlignment="1">
      <alignment wrapText="1"/>
    </xf>
    <xf numFmtId="165" fontId="1" fillId="0" borderId="0" xfId="43" applyNumberFormat="1" applyFont="1" applyFill="1" applyBorder="1" applyAlignment="1">
      <alignment/>
    </xf>
    <xf numFmtId="165" fontId="17" fillId="35" borderId="10" xfId="43" applyFont="1" applyFill="1" applyBorder="1" applyAlignment="1">
      <alignment/>
    </xf>
    <xf numFmtId="0" fontId="17" fillId="0" borderId="28" xfId="0" applyFont="1" applyBorder="1" applyAlignment="1">
      <alignment wrapText="1"/>
    </xf>
    <xf numFmtId="0" fontId="17" fillId="0" borderId="30" xfId="0" applyFont="1" applyBorder="1" applyAlignment="1">
      <alignment wrapText="1"/>
    </xf>
    <xf numFmtId="165" fontId="1" fillId="36" borderId="31" xfId="43" applyNumberFormat="1" applyFont="1" applyFill="1" applyBorder="1" applyAlignment="1">
      <alignment/>
    </xf>
    <xf numFmtId="165" fontId="14" fillId="0" borderId="10" xfId="0" applyNumberFormat="1" applyFont="1" applyFill="1" applyBorder="1" applyAlignment="1">
      <alignment/>
    </xf>
    <xf numFmtId="165" fontId="15" fillId="40" borderId="10" xfId="43" applyNumberFormat="1" applyFont="1" applyFill="1" applyBorder="1" applyAlignment="1">
      <alignment/>
    </xf>
    <xf numFmtId="165" fontId="14" fillId="0" borderId="0" xfId="0" applyNumberFormat="1" applyFont="1" applyBorder="1" applyAlignment="1">
      <alignment/>
    </xf>
    <xf numFmtId="0" fontId="0" fillId="0" borderId="10" xfId="0" applyFill="1" applyBorder="1" applyAlignment="1">
      <alignment/>
    </xf>
    <xf numFmtId="165" fontId="1" fillId="34" borderId="23" xfId="43" applyFont="1" applyFill="1" applyBorder="1" applyAlignment="1">
      <alignment/>
    </xf>
    <xf numFmtId="0" fontId="15" fillId="40" borderId="10" xfId="0" applyFont="1" applyFill="1" applyBorder="1" applyAlignment="1">
      <alignment/>
    </xf>
    <xf numFmtId="0" fontId="9" fillId="0" borderId="0" xfId="0" applyFont="1" applyBorder="1" applyAlignment="1">
      <alignment/>
    </xf>
    <xf numFmtId="0" fontId="17" fillId="0" borderId="10" xfId="0" applyFont="1" applyFill="1" applyBorder="1" applyAlignment="1">
      <alignment/>
    </xf>
    <xf numFmtId="0" fontId="2" fillId="0" borderId="10" xfId="0" applyFont="1" applyFill="1" applyBorder="1" applyAlignment="1">
      <alignment/>
    </xf>
    <xf numFmtId="165" fontId="1" fillId="0" borderId="10" xfId="43" applyFont="1" applyFill="1" applyBorder="1" applyAlignment="1">
      <alignment/>
    </xf>
    <xf numFmtId="165" fontId="17" fillId="0" borderId="10" xfId="43" applyFont="1" applyFill="1" applyBorder="1" applyAlignment="1">
      <alignment/>
    </xf>
    <xf numFmtId="166" fontId="1" fillId="35" borderId="21" xfId="62" applyNumberFormat="1" applyFont="1" applyFill="1" applyBorder="1" applyAlignment="1">
      <alignment/>
    </xf>
    <xf numFmtId="165" fontId="17" fillId="0" borderId="25" xfId="43" applyFont="1" applyFill="1" applyBorder="1" applyAlignment="1">
      <alignment/>
    </xf>
    <xf numFmtId="0" fontId="22" fillId="34" borderId="10" xfId="0" applyFont="1" applyFill="1" applyBorder="1" applyAlignment="1">
      <alignment/>
    </xf>
    <xf numFmtId="10" fontId="22" fillId="34" borderId="10" xfId="0" applyNumberFormat="1" applyFont="1" applyFill="1" applyBorder="1" applyAlignment="1">
      <alignment horizontal="right"/>
    </xf>
    <xf numFmtId="16" fontId="22" fillId="0" borderId="10" xfId="0" applyNumberFormat="1" applyFont="1" applyBorder="1" applyAlignment="1">
      <alignment/>
    </xf>
    <xf numFmtId="17" fontId="22" fillId="0" borderId="10" xfId="0" applyNumberFormat="1" applyFont="1" applyBorder="1" applyAlignment="1">
      <alignment/>
    </xf>
    <xf numFmtId="0" fontId="22" fillId="0" borderId="10" xfId="0" applyFont="1" applyBorder="1" applyAlignment="1">
      <alignment/>
    </xf>
    <xf numFmtId="0" fontId="0" fillId="0" borderId="0" xfId="0" applyFill="1" applyBorder="1" applyAlignment="1">
      <alignment horizontal="right"/>
    </xf>
    <xf numFmtId="165" fontId="9" fillId="0" borderId="10" xfId="43" applyFont="1" applyBorder="1" applyAlignment="1">
      <alignment/>
    </xf>
    <xf numFmtId="0" fontId="14" fillId="0" borderId="10" xfId="0" applyFont="1" applyBorder="1" applyAlignment="1">
      <alignment/>
    </xf>
    <xf numFmtId="165" fontId="1" fillId="0" borderId="0" xfId="43" applyFont="1" applyAlignment="1">
      <alignment/>
    </xf>
    <xf numFmtId="165" fontId="1" fillId="34" borderId="10" xfId="43" applyFont="1" applyFill="1" applyBorder="1" applyAlignment="1">
      <alignment/>
    </xf>
    <xf numFmtId="165" fontId="1" fillId="34" borderId="25" xfId="43" applyFont="1" applyFill="1" applyBorder="1" applyAlignment="1">
      <alignment/>
    </xf>
    <xf numFmtId="165" fontId="1" fillId="33" borderId="0" xfId="43" applyFont="1" applyFill="1" applyBorder="1" applyAlignment="1">
      <alignment/>
    </xf>
    <xf numFmtId="9" fontId="1" fillId="34" borderId="10" xfId="43" applyNumberFormat="1" applyFont="1" applyFill="1" applyBorder="1" applyAlignment="1">
      <alignment/>
    </xf>
    <xf numFmtId="9" fontId="1" fillId="35" borderId="10" xfId="43" applyNumberFormat="1" applyFont="1" applyFill="1" applyBorder="1" applyAlignment="1">
      <alignment/>
    </xf>
    <xf numFmtId="165" fontId="1" fillId="35" borderId="10" xfId="43" applyFont="1" applyFill="1" applyBorder="1" applyAlignment="1">
      <alignment/>
    </xf>
    <xf numFmtId="165" fontId="1" fillId="33" borderId="26" xfId="43" applyFont="1" applyFill="1" applyBorder="1" applyAlignment="1">
      <alignment/>
    </xf>
    <xf numFmtId="165" fontId="1" fillId="34" borderId="23" xfId="43" applyFont="1" applyFill="1" applyBorder="1" applyAlignment="1">
      <alignment/>
    </xf>
    <xf numFmtId="9" fontId="1" fillId="35" borderId="23" xfId="43" applyNumberFormat="1" applyFont="1" applyFill="1" applyBorder="1" applyAlignment="1">
      <alignment/>
    </xf>
    <xf numFmtId="165" fontId="1" fillId="33" borderId="25" xfId="43" applyFont="1" applyFill="1" applyBorder="1" applyAlignment="1">
      <alignment/>
    </xf>
    <xf numFmtId="9" fontId="1" fillId="0" borderId="10" xfId="43" applyNumberFormat="1" applyFont="1" applyFill="1" applyBorder="1" applyAlignment="1">
      <alignment/>
    </xf>
    <xf numFmtId="165" fontId="1" fillId="33" borderId="36" xfId="43" applyFont="1" applyFill="1" applyBorder="1" applyAlignment="1">
      <alignment/>
    </xf>
    <xf numFmtId="0" fontId="17" fillId="0" borderId="10" xfId="0" applyFont="1" applyBorder="1" applyAlignment="1">
      <alignment vertical="top" wrapText="1"/>
    </xf>
    <xf numFmtId="165" fontId="1" fillId="34" borderId="10" xfId="43" applyFont="1" applyFill="1" applyBorder="1" applyAlignment="1">
      <alignment wrapText="1"/>
    </xf>
    <xf numFmtId="0" fontId="11" fillId="0" borderId="0" xfId="59" applyFill="1">
      <alignment/>
      <protection/>
    </xf>
    <xf numFmtId="0" fontId="11" fillId="0" borderId="0" xfId="59" applyFont="1" applyFill="1">
      <alignment/>
      <protection/>
    </xf>
    <xf numFmtId="176" fontId="11" fillId="0" borderId="0" xfId="59" applyNumberFormat="1" applyFill="1">
      <alignment/>
      <protection/>
    </xf>
    <xf numFmtId="176" fontId="0" fillId="0" borderId="0" xfId="0" applyNumberFormat="1" applyAlignment="1">
      <alignment/>
    </xf>
    <xf numFmtId="167" fontId="1" fillId="34" borderId="10" xfId="43" applyNumberFormat="1" applyFont="1" applyFill="1" applyBorder="1" applyAlignment="1">
      <alignment/>
    </xf>
    <xf numFmtId="165" fontId="3" fillId="35" borderId="10" xfId="58" applyNumberFormat="1" applyFont="1" applyFill="1" applyBorder="1">
      <alignment/>
      <protection/>
    </xf>
    <xf numFmtId="42" fontId="0" fillId="34" borderId="10" xfId="0" applyNumberFormat="1" applyFill="1" applyBorder="1" applyAlignment="1">
      <alignment vertical="center" wrapText="1"/>
    </xf>
    <xf numFmtId="0" fontId="0" fillId="34" borderId="10" xfId="0" applyFill="1" applyBorder="1" applyAlignment="1">
      <alignment vertical="center" wrapText="1"/>
    </xf>
    <xf numFmtId="42" fontId="0" fillId="35" borderId="10" xfId="0" applyNumberFormat="1" applyFill="1" applyBorder="1" applyAlignment="1">
      <alignment/>
    </xf>
    <xf numFmtId="43" fontId="0" fillId="0" borderId="0" xfId="0" applyNumberFormat="1" applyAlignment="1">
      <alignment/>
    </xf>
    <xf numFmtId="167" fontId="0" fillId="0" borderId="0" xfId="0" applyNumberFormat="1" applyAlignment="1">
      <alignment/>
    </xf>
    <xf numFmtId="167" fontId="11" fillId="0" borderId="0" xfId="59" applyNumberFormat="1" applyFont="1" applyFill="1">
      <alignment/>
      <protection/>
    </xf>
    <xf numFmtId="167" fontId="0" fillId="0" borderId="0" xfId="43" applyNumberFormat="1" applyFont="1" applyAlignment="1">
      <alignment/>
    </xf>
    <xf numFmtId="165" fontId="17" fillId="0" borderId="0" xfId="43" applyFont="1" applyAlignment="1">
      <alignment/>
    </xf>
    <xf numFmtId="9" fontId="17" fillId="0" borderId="10" xfId="43" applyNumberFormat="1" applyFont="1" applyFill="1" applyBorder="1" applyAlignment="1">
      <alignment/>
    </xf>
    <xf numFmtId="165" fontId="10" fillId="33" borderId="36" xfId="43" applyFont="1" applyFill="1" applyBorder="1" applyAlignment="1">
      <alignment/>
    </xf>
    <xf numFmtId="165" fontId="17" fillId="33" borderId="36" xfId="43" applyFont="1" applyFill="1" applyBorder="1" applyAlignment="1">
      <alignment/>
    </xf>
    <xf numFmtId="0" fontId="1" fillId="0" borderId="0" xfId="0" applyFont="1" applyAlignment="1">
      <alignment wrapText="1"/>
    </xf>
    <xf numFmtId="165" fontId="1" fillId="0" borderId="0" xfId="43" applyFont="1" applyFill="1" applyAlignment="1">
      <alignment/>
    </xf>
    <xf numFmtId="165" fontId="1" fillId="0" borderId="10" xfId="43" applyFont="1" applyFill="1" applyBorder="1" applyAlignment="1">
      <alignment/>
    </xf>
    <xf numFmtId="165" fontId="1" fillId="0" borderId="0" xfId="43" applyFont="1" applyFill="1" applyBorder="1" applyAlignment="1">
      <alignment/>
    </xf>
    <xf numFmtId="165" fontId="11" fillId="0" borderId="25" xfId="43" applyFont="1" applyFill="1" applyBorder="1" applyAlignment="1">
      <alignment/>
    </xf>
    <xf numFmtId="165" fontId="1" fillId="0" borderId="25" xfId="43" applyFont="1" applyFill="1" applyBorder="1" applyAlignment="1">
      <alignment/>
    </xf>
    <xf numFmtId="165" fontId="9" fillId="0" borderId="10" xfId="43" applyFont="1" applyFill="1" applyBorder="1" applyAlignment="1">
      <alignment/>
    </xf>
    <xf numFmtId="0" fontId="20" fillId="0" borderId="0" xfId="0" applyFont="1" applyFill="1" applyAlignment="1">
      <alignment/>
    </xf>
    <xf numFmtId="0" fontId="2" fillId="0" borderId="0" xfId="0" applyFont="1" applyFill="1" applyAlignment="1">
      <alignment/>
    </xf>
    <xf numFmtId="0" fontId="9" fillId="0" borderId="0" xfId="0" applyFont="1" applyFill="1" applyAlignment="1">
      <alignment/>
    </xf>
    <xf numFmtId="0" fontId="18" fillId="0" borderId="0" xfId="0" applyFont="1" applyFill="1" applyAlignment="1">
      <alignment/>
    </xf>
    <xf numFmtId="0" fontId="17" fillId="0" borderId="0" xfId="0" applyFont="1" applyFill="1" applyAlignment="1">
      <alignment/>
    </xf>
    <xf numFmtId="0" fontId="0" fillId="0" borderId="10" xfId="0" applyFill="1" applyBorder="1" applyAlignment="1">
      <alignment horizontal="center"/>
    </xf>
    <xf numFmtId="164" fontId="0" fillId="0" borderId="0" xfId="0" applyNumberFormat="1" applyFill="1" applyBorder="1" applyAlignment="1">
      <alignment/>
    </xf>
    <xf numFmtId="0" fontId="11" fillId="0" borderId="20" xfId="0" applyFont="1" applyFill="1" applyBorder="1" applyAlignment="1">
      <alignment/>
    </xf>
    <xf numFmtId="0" fontId="11" fillId="0" borderId="21" xfId="0" applyFont="1" applyFill="1" applyBorder="1" applyAlignment="1">
      <alignment/>
    </xf>
    <xf numFmtId="0" fontId="0" fillId="0" borderId="22" xfId="0" applyFill="1" applyBorder="1" applyAlignment="1">
      <alignment/>
    </xf>
    <xf numFmtId="1" fontId="10" fillId="0" borderId="10" xfId="0" applyNumberFormat="1" applyFont="1" applyFill="1" applyBorder="1" applyAlignment="1">
      <alignment textRotation="180"/>
    </xf>
    <xf numFmtId="9" fontId="10" fillId="0" borderId="24" xfId="0" applyNumberFormat="1" applyFont="1" applyFill="1" applyBorder="1" applyAlignment="1">
      <alignment textRotation="180" wrapText="1"/>
    </xf>
    <xf numFmtId="9" fontId="10" fillId="0" borderId="10" xfId="0" applyNumberFormat="1" applyFont="1" applyFill="1" applyBorder="1" applyAlignment="1">
      <alignment textRotation="180"/>
    </xf>
    <xf numFmtId="9" fontId="10" fillId="0" borderId="23" xfId="0" applyNumberFormat="1" applyFont="1" applyFill="1" applyBorder="1" applyAlignment="1">
      <alignment textRotation="180"/>
    </xf>
    <xf numFmtId="0" fontId="10" fillId="0" borderId="24" xfId="0" applyFont="1" applyFill="1" applyBorder="1" applyAlignment="1">
      <alignment textRotation="180"/>
    </xf>
    <xf numFmtId="0" fontId="10" fillId="0" borderId="10" xfId="0" applyFont="1" applyFill="1" applyBorder="1" applyAlignment="1">
      <alignment textRotation="180"/>
    </xf>
    <xf numFmtId="0" fontId="10" fillId="0" borderId="23" xfId="0" applyFont="1" applyFill="1" applyBorder="1" applyAlignment="1">
      <alignment textRotation="180"/>
    </xf>
    <xf numFmtId="0" fontId="11" fillId="0" borderId="25" xfId="0" applyFont="1" applyFill="1" applyBorder="1" applyAlignment="1">
      <alignment/>
    </xf>
    <xf numFmtId="0" fontId="0" fillId="0" borderId="21" xfId="0" applyFill="1" applyBorder="1" applyAlignment="1">
      <alignment/>
    </xf>
    <xf numFmtId="0" fontId="0" fillId="0" borderId="23" xfId="0" applyFill="1" applyBorder="1" applyAlignment="1">
      <alignment/>
    </xf>
    <xf numFmtId="0" fontId="0" fillId="0" borderId="25" xfId="0" applyFill="1" applyBorder="1" applyAlignment="1">
      <alignment/>
    </xf>
    <xf numFmtId="165" fontId="1" fillId="0" borderId="37" xfId="43" applyFont="1" applyFill="1" applyBorder="1" applyAlignment="1">
      <alignment/>
    </xf>
    <xf numFmtId="165" fontId="11" fillId="0" borderId="26" xfId="43" applyFont="1" applyFill="1" applyBorder="1" applyAlignment="1">
      <alignment/>
    </xf>
    <xf numFmtId="165" fontId="1" fillId="0" borderId="26" xfId="43" applyFont="1" applyFill="1" applyBorder="1" applyAlignment="1">
      <alignment/>
    </xf>
    <xf numFmtId="165" fontId="1" fillId="0" borderId="23" xfId="43" applyFont="1" applyFill="1" applyBorder="1" applyAlignment="1">
      <alignment/>
    </xf>
    <xf numFmtId="9" fontId="1" fillId="0" borderId="24" xfId="43" applyNumberFormat="1" applyFont="1" applyFill="1" applyBorder="1" applyAlignment="1">
      <alignment/>
    </xf>
    <xf numFmtId="9" fontId="1" fillId="0" borderId="23" xfId="43" applyNumberFormat="1" applyFont="1" applyFill="1" applyBorder="1" applyAlignment="1">
      <alignment/>
    </xf>
    <xf numFmtId="165" fontId="11" fillId="0" borderId="36" xfId="43" applyFont="1" applyFill="1" applyBorder="1" applyAlignment="1">
      <alignment/>
    </xf>
    <xf numFmtId="165" fontId="1" fillId="0" borderId="36" xfId="43" applyFont="1" applyFill="1" applyBorder="1" applyAlignment="1">
      <alignment/>
    </xf>
    <xf numFmtId="167" fontId="0" fillId="34" borderId="10" xfId="43" applyNumberFormat="1" applyFont="1" applyFill="1" applyBorder="1" applyAlignment="1">
      <alignment/>
    </xf>
    <xf numFmtId="167" fontId="0" fillId="0" borderId="10" xfId="43" applyNumberFormat="1" applyFont="1" applyFill="1" applyBorder="1" applyAlignment="1">
      <alignment/>
    </xf>
    <xf numFmtId="167" fontId="1" fillId="0" borderId="10" xfId="43" applyNumberFormat="1" applyFont="1" applyFill="1" applyBorder="1" applyAlignment="1">
      <alignment/>
    </xf>
    <xf numFmtId="167" fontId="0" fillId="0" borderId="10" xfId="43" applyNumberFormat="1" applyFont="1" applyFill="1" applyBorder="1" applyAlignment="1">
      <alignment/>
    </xf>
    <xf numFmtId="167" fontId="17" fillId="35" borderId="10" xfId="43" applyNumberFormat="1" applyFont="1" applyFill="1" applyBorder="1" applyAlignment="1">
      <alignment/>
    </xf>
    <xf numFmtId="167" fontId="1" fillId="35" borderId="10" xfId="43" applyNumberFormat="1" applyFont="1" applyFill="1" applyBorder="1" applyAlignment="1">
      <alignment/>
    </xf>
    <xf numFmtId="185" fontId="0" fillId="0" borderId="0" xfId="0" applyNumberFormat="1" applyAlignment="1">
      <alignment/>
    </xf>
    <xf numFmtId="10" fontId="0" fillId="0" borderId="0" xfId="0" applyNumberFormat="1" applyAlignment="1">
      <alignment/>
    </xf>
    <xf numFmtId="42" fontId="0" fillId="34" borderId="10" xfId="0" applyNumberFormat="1" applyFont="1" applyFill="1" applyBorder="1" applyAlignment="1">
      <alignment/>
    </xf>
    <xf numFmtId="43" fontId="0" fillId="0" borderId="0" xfId="0" applyNumberFormat="1" applyBorder="1" applyAlignment="1">
      <alignment/>
    </xf>
    <xf numFmtId="165" fontId="0" fillId="0" borderId="0" xfId="0" applyNumberFormat="1" applyFill="1" applyBorder="1" applyAlignment="1">
      <alignment/>
    </xf>
    <xf numFmtId="184" fontId="0" fillId="0" borderId="0" xfId="0" applyNumberFormat="1" applyFill="1" applyBorder="1" applyAlignment="1">
      <alignment/>
    </xf>
    <xf numFmtId="43" fontId="0" fillId="0" borderId="0" xfId="0" applyNumberFormat="1" applyFill="1" applyBorder="1" applyAlignment="1">
      <alignment/>
    </xf>
    <xf numFmtId="167" fontId="1" fillId="35" borderId="10" xfId="43" applyNumberFormat="1" applyFont="1" applyFill="1" applyBorder="1" applyAlignment="1">
      <alignment/>
    </xf>
    <xf numFmtId="167" fontId="1" fillId="34" borderId="23" xfId="43" applyNumberFormat="1" applyFont="1" applyFill="1" applyBorder="1" applyAlignment="1">
      <alignment/>
    </xf>
    <xf numFmtId="0" fontId="0" fillId="34" borderId="10" xfId="0" applyFill="1" applyBorder="1" applyAlignment="1">
      <alignment wrapText="1"/>
    </xf>
    <xf numFmtId="9" fontId="0" fillId="0" borderId="0" xfId="62" applyFont="1" applyBorder="1" applyAlignment="1">
      <alignment/>
    </xf>
    <xf numFmtId="10" fontId="0" fillId="0" borderId="0" xfId="0" applyNumberFormat="1" applyBorder="1" applyAlignment="1">
      <alignment/>
    </xf>
    <xf numFmtId="10" fontId="22" fillId="0" borderId="0" xfId="0" applyNumberFormat="1" applyFont="1" applyFill="1" applyBorder="1" applyAlignment="1">
      <alignment horizontal="right"/>
    </xf>
    <xf numFmtId="165" fontId="1" fillId="35" borderId="36" xfId="43" applyFont="1" applyFill="1" applyBorder="1" applyAlignment="1">
      <alignment/>
    </xf>
    <xf numFmtId="1" fontId="2" fillId="0" borderId="34" xfId="0" applyNumberFormat="1" applyFont="1" applyBorder="1" applyAlignment="1">
      <alignment textRotation="180"/>
    </xf>
    <xf numFmtId="165" fontId="1" fillId="34" borderId="25" xfId="43" applyFont="1" applyFill="1" applyBorder="1" applyAlignment="1">
      <alignment wrapText="1"/>
    </xf>
    <xf numFmtId="14" fontId="23" fillId="34" borderId="23" xfId="15" applyNumberFormat="1" applyFont="1" applyFill="1" applyBorder="1" applyAlignment="1">
      <alignment horizontal="center"/>
      <protection/>
    </xf>
    <xf numFmtId="14" fontId="23" fillId="34" borderId="24" xfId="15" applyNumberFormat="1" applyFont="1" applyFill="1" applyBorder="1" applyAlignment="1">
      <alignment horizontal="center"/>
      <protection/>
    </xf>
    <xf numFmtId="0" fontId="23" fillId="34" borderId="23" xfId="15" applyFont="1" applyFill="1" applyBorder="1" applyAlignment="1">
      <alignment horizontal="center"/>
      <protection/>
    </xf>
    <xf numFmtId="0" fontId="23" fillId="34" borderId="38" xfId="15" applyFont="1" applyFill="1" applyBorder="1" applyAlignment="1">
      <alignment horizontal="center"/>
      <protection/>
    </xf>
    <xf numFmtId="0" fontId="23" fillId="34" borderId="24" xfId="15" applyFont="1" applyFill="1" applyBorder="1" applyAlignment="1">
      <alignment horizontal="center"/>
      <protection/>
    </xf>
    <xf numFmtId="0" fontId="2" fillId="0" borderId="17"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10" fillId="0" borderId="42" xfId="0" applyFont="1" applyBorder="1" applyAlignment="1">
      <alignment horizontal="center"/>
    </xf>
    <xf numFmtId="0" fontId="10" fillId="0" borderId="20" xfId="0" applyFont="1" applyBorder="1" applyAlignment="1">
      <alignment horizontal="center"/>
    </xf>
    <xf numFmtId="1" fontId="10" fillId="0" borderId="10" xfId="0" applyNumberFormat="1" applyFont="1" applyBorder="1" applyAlignment="1">
      <alignment horizontal="center"/>
    </xf>
    <xf numFmtId="9" fontId="10" fillId="0" borderId="20" xfId="0" applyNumberFormat="1" applyFont="1" applyBorder="1" applyAlignment="1">
      <alignment horizontal="center"/>
    </xf>
    <xf numFmtId="0" fontId="10" fillId="0" borderId="43" xfId="0" applyFont="1" applyBorder="1" applyAlignment="1">
      <alignment horizontal="center"/>
    </xf>
    <xf numFmtId="0" fontId="10" fillId="0" borderId="42" xfId="0" applyFont="1" applyFill="1" applyBorder="1" applyAlignment="1">
      <alignment horizontal="center"/>
    </xf>
    <xf numFmtId="0" fontId="10" fillId="0" borderId="20" xfId="0" applyFont="1" applyFill="1" applyBorder="1" applyAlignment="1">
      <alignment horizontal="center"/>
    </xf>
    <xf numFmtId="1" fontId="10" fillId="0" borderId="10" xfId="0" applyNumberFormat="1" applyFont="1" applyFill="1" applyBorder="1" applyAlignment="1">
      <alignment horizontal="center"/>
    </xf>
    <xf numFmtId="9" fontId="10" fillId="0" borderId="20" xfId="0" applyNumberFormat="1" applyFont="1" applyFill="1" applyBorder="1" applyAlignment="1">
      <alignment horizontal="center"/>
    </xf>
    <xf numFmtId="0" fontId="10" fillId="0" borderId="43" xfId="0" applyFont="1" applyFill="1" applyBorder="1" applyAlignment="1">
      <alignment horizontal="center"/>
    </xf>
    <xf numFmtId="0" fontId="9" fillId="0" borderId="10" xfId="0" applyFont="1" applyBorder="1" applyAlignment="1">
      <alignment horizontal="center"/>
    </xf>
    <xf numFmtId="0" fontId="0" fillId="0" borderId="21" xfId="0" applyFill="1" applyBorder="1" applyAlignment="1">
      <alignment horizontal="center"/>
    </xf>
    <xf numFmtId="0" fontId="0" fillId="0" borderId="36" xfId="0" applyFill="1" applyBorder="1" applyAlignment="1">
      <alignment horizontal="center"/>
    </xf>
    <xf numFmtId="14" fontId="0" fillId="0" borderId="44" xfId="0" applyNumberFormat="1" applyFill="1" applyBorder="1" applyAlignment="1">
      <alignment horizontal="center"/>
    </xf>
    <xf numFmtId="0" fontId="0" fillId="0" borderId="45" xfId="0" applyFill="1" applyBorder="1" applyAlignment="1">
      <alignment/>
    </xf>
    <xf numFmtId="0" fontId="0" fillId="0" borderId="37" xfId="0" applyFill="1" applyBorder="1" applyAlignment="1">
      <alignment/>
    </xf>
    <xf numFmtId="165" fontId="1" fillId="41" borderId="25" xfId="43" applyFont="1" applyFill="1" applyBorder="1" applyAlignment="1">
      <alignment horizontal="left" vertical="center" wrapText="1"/>
    </xf>
    <xf numFmtId="165" fontId="1" fillId="41" borderId="10" xfId="43" applyFont="1" applyFill="1" applyBorder="1" applyAlignment="1">
      <alignment wrapText="1"/>
    </xf>
    <xf numFmtId="165" fontId="1" fillId="41" borderId="10" xfId="43" applyFont="1" applyFill="1" applyBorder="1" applyAlignment="1">
      <alignment/>
    </xf>
  </cellXfs>
  <cellStyles count="52">
    <cellStyle name="Normal" xfId="0"/>
    <cellStyle name="=C:\WINNT\SYSTEM32\COMMAND.COM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rmal_FFP Staffing Cost Estimate 24th July 201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81</xdr:row>
      <xdr:rowOff>133350</xdr:rowOff>
    </xdr:from>
    <xdr:to>
      <xdr:col>11</xdr:col>
      <xdr:colOff>295275</xdr:colOff>
      <xdr:row>86</xdr:row>
      <xdr:rowOff>0</xdr:rowOff>
    </xdr:to>
    <xdr:sp macro="[0]!Macro1">
      <xdr:nvSpPr>
        <xdr:cNvPr id="1" name="Rounded Rectangle 1"/>
        <xdr:cNvSpPr>
          <a:spLocks/>
        </xdr:cNvSpPr>
      </xdr:nvSpPr>
      <xdr:spPr>
        <a:xfrm>
          <a:off x="10363200" y="13649325"/>
          <a:ext cx="1885950" cy="8096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click this button to calculate the Second Tier Funding</a:t>
          </a:r>
          <a:r>
            <a:rPr lang="en-US" cap="none" sz="1100" b="0" i="0" u="none" baseline="0">
              <a:solidFill>
                <a:srgbClr val="FFFFFF"/>
              </a:solidFill>
            </a:rPr>
            <a:t> Request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Networks/ElecDistrib/Elec_Distrib_Lib/LCN%20Fund/Review/Proforma/Full%20submission%20spreadsheet_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onf Tier Funding Request"/>
      <sheetName val="Sheet1"/>
      <sheetName val="Summary"/>
      <sheetName val="Total Project Nominal"/>
      <sheetName val="Year 1"/>
      <sheetName val="Year 2"/>
      <sheetName val="Year 3"/>
      <sheetName val="Year 4"/>
      <sheetName val="Whole Project"/>
      <sheetName val="Inputs"/>
    </sheetNames>
    <sheetDataSet>
      <sheetData sheetId="9">
        <row r="50">
          <cell r="C50">
            <v>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47"/>
  <sheetViews>
    <sheetView tabSelected="1" zoomScalePageLayoutView="0" workbookViewId="0" topLeftCell="A1">
      <selection activeCell="D36" sqref="D36"/>
    </sheetView>
  </sheetViews>
  <sheetFormatPr defaultColWidth="9.00390625" defaultRowHeight="12.75"/>
  <cols>
    <col min="2" max="2" width="6.50390625" style="0" customWidth="1"/>
    <col min="3" max="3" width="10.375" style="0" customWidth="1"/>
    <col min="4" max="4" width="19.00390625" style="0" customWidth="1"/>
    <col min="7" max="7" width="11.75390625" style="0" customWidth="1"/>
    <col min="10" max="10" width="13.375" style="0" customWidth="1"/>
    <col min="11" max="11" width="7.375" style="0" customWidth="1"/>
  </cols>
  <sheetData>
    <row r="1" spans="1:14" ht="14.25">
      <c r="A1" s="11"/>
      <c r="B1" s="11"/>
      <c r="C1" s="11"/>
      <c r="D1" s="11"/>
      <c r="E1" s="11"/>
      <c r="F1" s="11"/>
      <c r="G1" s="11"/>
      <c r="H1" s="11"/>
      <c r="I1" s="11"/>
      <c r="J1" s="11"/>
      <c r="K1" s="11"/>
      <c r="L1" s="11"/>
      <c r="M1" s="11"/>
      <c r="N1" s="11"/>
    </row>
    <row r="2" spans="1:14" ht="14.25">
      <c r="A2" s="11"/>
      <c r="B2" s="11"/>
      <c r="C2" s="11"/>
      <c r="D2" s="11"/>
      <c r="E2" s="11"/>
      <c r="F2" s="11"/>
      <c r="G2" s="11"/>
      <c r="H2" s="11"/>
      <c r="I2" s="11"/>
      <c r="J2" s="11"/>
      <c r="K2" s="11"/>
      <c r="L2" s="11"/>
      <c r="M2" s="11"/>
      <c r="N2" s="11"/>
    </row>
    <row r="3" spans="1:14" ht="14.25">
      <c r="A3" s="11"/>
      <c r="B3" s="11"/>
      <c r="C3" s="11"/>
      <c r="D3" s="11"/>
      <c r="E3" s="11"/>
      <c r="F3" s="11"/>
      <c r="G3" s="11"/>
      <c r="H3" s="11"/>
      <c r="I3" s="11"/>
      <c r="J3" s="11"/>
      <c r="K3" s="11"/>
      <c r="L3" s="11"/>
      <c r="M3" s="11"/>
      <c r="N3" s="11"/>
    </row>
    <row r="4" spans="1:14" ht="15" thickBot="1">
      <c r="A4" s="11"/>
      <c r="B4" s="11"/>
      <c r="C4" s="11"/>
      <c r="D4" s="11"/>
      <c r="E4" s="11"/>
      <c r="F4" s="11"/>
      <c r="G4" s="11"/>
      <c r="H4" s="11"/>
      <c r="I4" s="11"/>
      <c r="J4" s="11"/>
      <c r="K4" s="11"/>
      <c r="L4" s="11"/>
      <c r="M4" s="11"/>
      <c r="N4" s="11"/>
    </row>
    <row r="5" spans="1:14" ht="14.25">
      <c r="A5" s="11"/>
      <c r="B5" s="32"/>
      <c r="C5" s="33"/>
      <c r="D5" s="33"/>
      <c r="E5" s="33"/>
      <c r="F5" s="33"/>
      <c r="G5" s="33"/>
      <c r="H5" s="33"/>
      <c r="I5" s="33"/>
      <c r="J5" s="33"/>
      <c r="K5" s="34"/>
      <c r="L5" s="11"/>
      <c r="M5" s="11"/>
      <c r="N5" s="11"/>
    </row>
    <row r="6" spans="1:14" ht="14.25">
      <c r="A6" s="11"/>
      <c r="B6" s="35"/>
      <c r="C6" s="12"/>
      <c r="D6" s="12"/>
      <c r="E6" s="12"/>
      <c r="F6" s="12"/>
      <c r="G6" s="12"/>
      <c r="H6" s="12"/>
      <c r="I6" s="12"/>
      <c r="J6" s="12"/>
      <c r="K6" s="36"/>
      <c r="L6" s="11"/>
      <c r="M6" s="11"/>
      <c r="N6" s="11"/>
    </row>
    <row r="7" spans="1:14" ht="22.5">
      <c r="A7" s="11"/>
      <c r="B7" s="35"/>
      <c r="C7" s="12"/>
      <c r="E7" s="27"/>
      <c r="F7" s="26" t="s">
        <v>35</v>
      </c>
      <c r="H7" s="27"/>
      <c r="I7" s="27"/>
      <c r="J7" s="12"/>
      <c r="K7" s="37"/>
      <c r="L7" s="11"/>
      <c r="M7" s="11"/>
      <c r="N7" s="11"/>
    </row>
    <row r="8" spans="1:14" ht="22.5">
      <c r="A8" s="11"/>
      <c r="B8" s="35"/>
      <c r="C8" s="12"/>
      <c r="E8" s="27"/>
      <c r="F8" s="26" t="s">
        <v>36</v>
      </c>
      <c r="H8" s="27"/>
      <c r="I8" s="27"/>
      <c r="J8" s="12"/>
      <c r="K8" s="36"/>
      <c r="L8" s="11"/>
      <c r="M8" s="11"/>
      <c r="N8" s="11"/>
    </row>
    <row r="9" spans="1:14" ht="14.25">
      <c r="A9" s="11"/>
      <c r="B9" s="35"/>
      <c r="C9" s="12"/>
      <c r="E9" s="28"/>
      <c r="F9" s="28"/>
      <c r="H9" s="28"/>
      <c r="I9" s="28"/>
      <c r="J9" s="12"/>
      <c r="K9" s="36"/>
      <c r="L9" s="11"/>
      <c r="M9" s="11"/>
      <c r="N9" s="11"/>
    </row>
    <row r="10" spans="1:14" ht="14.25">
      <c r="A10" s="11"/>
      <c r="B10" s="35"/>
      <c r="C10" s="12"/>
      <c r="E10" s="29"/>
      <c r="F10" s="29" t="s">
        <v>58</v>
      </c>
      <c r="H10" s="29"/>
      <c r="I10" s="29"/>
      <c r="J10" s="12"/>
      <c r="K10" s="36"/>
      <c r="L10" s="11"/>
      <c r="M10" s="11"/>
      <c r="N10" s="11"/>
    </row>
    <row r="11" spans="1:14" ht="24.75">
      <c r="A11" s="11"/>
      <c r="B11" s="35"/>
      <c r="C11" s="12"/>
      <c r="E11" s="30"/>
      <c r="F11" s="30" t="s">
        <v>39</v>
      </c>
      <c r="H11" s="30"/>
      <c r="I11" s="30"/>
      <c r="J11" s="12"/>
      <c r="K11" s="36"/>
      <c r="L11" s="11"/>
      <c r="M11" s="11"/>
      <c r="N11" s="11"/>
    </row>
    <row r="12" spans="1:14" ht="14.25">
      <c r="A12" s="11"/>
      <c r="B12" s="35"/>
      <c r="C12" s="12"/>
      <c r="D12" s="12"/>
      <c r="E12" s="28"/>
      <c r="F12" s="28"/>
      <c r="G12" s="28"/>
      <c r="H12" s="28"/>
      <c r="I12" s="28"/>
      <c r="J12" s="12"/>
      <c r="K12" s="36"/>
      <c r="L12" s="11"/>
      <c r="M12" s="11"/>
      <c r="N12" s="11"/>
    </row>
    <row r="13" spans="1:14" ht="14.25">
      <c r="A13" s="11"/>
      <c r="B13" s="35"/>
      <c r="C13" s="12"/>
      <c r="D13" s="12"/>
      <c r="E13" s="28"/>
      <c r="F13" s="28"/>
      <c r="G13" s="28"/>
      <c r="H13" s="28"/>
      <c r="I13" s="28"/>
      <c r="J13" s="12"/>
      <c r="K13" s="36"/>
      <c r="L13" s="11"/>
      <c r="M13" s="11"/>
      <c r="N13" s="11"/>
    </row>
    <row r="14" spans="1:14" ht="14.25">
      <c r="A14" s="11"/>
      <c r="B14" s="35"/>
      <c r="C14" s="12"/>
      <c r="D14" s="12"/>
      <c r="E14" s="31"/>
      <c r="F14" s="31"/>
      <c r="G14" s="31"/>
      <c r="H14" s="31"/>
      <c r="I14" s="31"/>
      <c r="J14" s="12"/>
      <c r="K14" s="36"/>
      <c r="L14" s="11"/>
      <c r="M14" s="11"/>
      <c r="N14" s="11"/>
    </row>
    <row r="15" spans="1:14" ht="24.75">
      <c r="A15" s="11"/>
      <c r="B15" s="35"/>
      <c r="C15" s="13" t="s">
        <v>28</v>
      </c>
      <c r="D15" s="260" t="s">
        <v>150</v>
      </c>
      <c r="E15" s="261"/>
      <c r="F15" s="261"/>
      <c r="G15" s="261"/>
      <c r="H15" s="261"/>
      <c r="I15" s="261"/>
      <c r="J15" s="262"/>
      <c r="K15" s="36"/>
      <c r="L15" s="11"/>
      <c r="M15" s="11"/>
      <c r="N15" s="11"/>
    </row>
    <row r="16" spans="1:14" ht="14.25">
      <c r="A16" s="11"/>
      <c r="B16" s="35"/>
      <c r="C16" s="13"/>
      <c r="D16" s="12"/>
      <c r="E16" s="31"/>
      <c r="F16" s="31"/>
      <c r="G16" s="31"/>
      <c r="H16" s="31"/>
      <c r="I16" s="31"/>
      <c r="J16" s="12"/>
      <c r="K16" s="36"/>
      <c r="L16" s="11"/>
      <c r="M16" s="11"/>
      <c r="N16" s="11"/>
    </row>
    <row r="17" spans="1:14" ht="24.75">
      <c r="A17" s="11"/>
      <c r="B17" s="35"/>
      <c r="C17" s="13" t="s">
        <v>40</v>
      </c>
      <c r="D17" s="258">
        <v>40773</v>
      </c>
      <c r="E17" s="259"/>
      <c r="F17" s="31"/>
      <c r="G17" s="31"/>
      <c r="H17" s="31"/>
      <c r="I17" s="31"/>
      <c r="J17" s="12"/>
      <c r="K17" s="36"/>
      <c r="L17" s="11"/>
      <c r="M17" s="11"/>
      <c r="N17" s="11"/>
    </row>
    <row r="18" spans="1:14" ht="15" thickBot="1">
      <c r="A18" s="11"/>
      <c r="B18" s="38"/>
      <c r="C18" s="39"/>
      <c r="D18" s="39"/>
      <c r="E18" s="39"/>
      <c r="F18" s="39"/>
      <c r="G18" s="39"/>
      <c r="H18" s="39"/>
      <c r="I18" s="39"/>
      <c r="J18" s="39"/>
      <c r="K18" s="40"/>
      <c r="L18" s="11"/>
      <c r="M18" s="11"/>
      <c r="N18" s="11"/>
    </row>
    <row r="19" spans="1:14" ht="14.25">
      <c r="A19" s="11"/>
      <c r="B19" s="11"/>
      <c r="C19" s="11"/>
      <c r="D19" s="11"/>
      <c r="E19" s="11"/>
      <c r="F19" s="11"/>
      <c r="G19" s="11"/>
      <c r="H19" s="11"/>
      <c r="I19" s="11"/>
      <c r="J19" s="11"/>
      <c r="K19" s="11"/>
      <c r="L19" s="11"/>
      <c r="M19" s="11"/>
      <c r="N19" s="11"/>
    </row>
    <row r="20" spans="1:14" ht="14.25">
      <c r="A20" s="11"/>
      <c r="B20" s="11"/>
      <c r="C20" s="11"/>
      <c r="D20" s="11"/>
      <c r="E20" s="11"/>
      <c r="F20" s="11"/>
      <c r="G20" s="11"/>
      <c r="H20" s="11"/>
      <c r="I20" s="11"/>
      <c r="J20" s="11"/>
      <c r="K20" s="11"/>
      <c r="L20" s="11"/>
      <c r="M20" s="11"/>
      <c r="N20" s="11"/>
    </row>
    <row r="21" spans="1:14" ht="14.25" customHeight="1">
      <c r="A21" s="16"/>
      <c r="B21" s="11" t="s">
        <v>29</v>
      </c>
      <c r="C21" s="11"/>
      <c r="D21" s="14" t="s">
        <v>0</v>
      </c>
      <c r="E21" s="11"/>
      <c r="F21" s="11"/>
      <c r="G21" s="11"/>
      <c r="H21" s="11"/>
      <c r="I21" s="11"/>
      <c r="J21" s="11"/>
      <c r="K21" s="11"/>
      <c r="L21" s="11"/>
      <c r="M21" s="11"/>
      <c r="N21" s="11"/>
    </row>
    <row r="22" spans="1:14" ht="14.25">
      <c r="A22" s="17"/>
      <c r="B22" s="11" t="s">
        <v>30</v>
      </c>
      <c r="C22" s="11"/>
      <c r="D22" s="11"/>
      <c r="E22" s="11"/>
      <c r="F22" s="11"/>
      <c r="G22" s="11"/>
      <c r="H22" s="11"/>
      <c r="I22" s="11"/>
      <c r="J22" s="11"/>
      <c r="K22" s="11"/>
      <c r="L22" s="11"/>
      <c r="M22" s="11"/>
      <c r="N22" s="11"/>
    </row>
    <row r="23" spans="1:14" ht="14.25">
      <c r="A23" s="18"/>
      <c r="B23" s="11" t="s">
        <v>31</v>
      </c>
      <c r="C23" s="11"/>
      <c r="D23" s="11"/>
      <c r="E23" s="129"/>
      <c r="F23" s="11"/>
      <c r="G23" s="11"/>
      <c r="H23" s="11"/>
      <c r="I23" s="11"/>
      <c r="J23" s="11"/>
      <c r="K23" s="11"/>
      <c r="L23" s="11"/>
      <c r="M23" s="11"/>
      <c r="N23" s="11"/>
    </row>
    <row r="24" spans="1:14" ht="14.25">
      <c r="A24" s="19"/>
      <c r="B24" s="11" t="s">
        <v>32</v>
      </c>
      <c r="C24" s="11"/>
      <c r="D24" s="11"/>
      <c r="E24" s="129"/>
      <c r="F24" s="11"/>
      <c r="G24" s="11"/>
      <c r="H24" s="11"/>
      <c r="I24" s="11"/>
      <c r="J24" s="11"/>
      <c r="K24" s="11"/>
      <c r="L24" s="11"/>
      <c r="M24" s="11"/>
      <c r="N24" s="11"/>
    </row>
    <row r="25" spans="1:14" ht="14.25">
      <c r="A25" s="20"/>
      <c r="B25" s="11" t="s">
        <v>33</v>
      </c>
      <c r="C25" s="11"/>
      <c r="D25" s="11"/>
      <c r="E25" s="129"/>
      <c r="F25" s="11"/>
      <c r="G25" s="11"/>
      <c r="H25" s="11"/>
      <c r="I25" s="11"/>
      <c r="J25" s="11"/>
      <c r="K25" s="11"/>
      <c r="L25" s="11"/>
      <c r="M25" s="11"/>
      <c r="N25" s="11"/>
    </row>
    <row r="26" spans="1:14" ht="14.25">
      <c r="A26" s="15"/>
      <c r="B26" s="11" t="s">
        <v>34</v>
      </c>
      <c r="C26" s="11"/>
      <c r="D26" s="11"/>
      <c r="E26" s="11"/>
      <c r="F26" s="11"/>
      <c r="G26" s="11"/>
      <c r="H26" s="11"/>
      <c r="I26" s="11"/>
      <c r="J26" s="11"/>
      <c r="K26" s="11"/>
      <c r="L26" s="11"/>
      <c r="M26" s="11"/>
      <c r="N26" s="11"/>
    </row>
    <row r="27" spans="1:14" ht="14.25">
      <c r="A27" s="82"/>
      <c r="B27" s="11" t="s">
        <v>60</v>
      </c>
      <c r="C27" s="11"/>
      <c r="D27" s="11"/>
      <c r="E27" s="11"/>
      <c r="F27" s="11"/>
      <c r="G27" s="11"/>
      <c r="H27" s="11"/>
      <c r="I27" s="11"/>
      <c r="J27" s="11"/>
      <c r="K27" s="11"/>
      <c r="L27" s="11"/>
      <c r="M27" s="11"/>
      <c r="N27" s="11"/>
    </row>
    <row r="28" spans="1:14" ht="14.25">
      <c r="A28" s="11"/>
      <c r="B28" s="11"/>
      <c r="C28" s="11"/>
      <c r="D28" s="11"/>
      <c r="E28" s="11"/>
      <c r="F28" s="11"/>
      <c r="G28" s="11"/>
      <c r="H28" s="11"/>
      <c r="I28" s="11"/>
      <c r="J28" s="11"/>
      <c r="K28" s="11"/>
      <c r="L28" s="11"/>
      <c r="M28" s="11"/>
      <c r="N28" s="11"/>
    </row>
    <row r="29" spans="1:14" ht="14.25">
      <c r="A29" s="11"/>
      <c r="B29" s="11"/>
      <c r="C29" s="11"/>
      <c r="D29" s="11"/>
      <c r="M29" s="11"/>
      <c r="N29" s="11"/>
    </row>
    <row r="30" spans="1:14" ht="14.25">
      <c r="A30" s="11"/>
      <c r="B30" s="11"/>
      <c r="C30" s="11"/>
      <c r="D30" s="11"/>
      <c r="M30" s="11"/>
      <c r="N30" s="11"/>
    </row>
    <row r="31" spans="1:14" ht="14.25">
      <c r="A31" s="11"/>
      <c r="B31" s="11"/>
      <c r="C31" s="11"/>
      <c r="D31" s="11"/>
      <c r="M31" s="11"/>
      <c r="N31" s="11"/>
    </row>
    <row r="32" spans="1:14" ht="14.25">
      <c r="A32" s="11"/>
      <c r="B32" s="11"/>
      <c r="C32" s="11"/>
      <c r="D32" s="11"/>
      <c r="M32" s="11"/>
      <c r="N32" s="11"/>
    </row>
    <row r="33" spans="1:14" ht="14.25">
      <c r="A33" s="11"/>
      <c r="B33" s="11"/>
      <c r="C33" s="11"/>
      <c r="D33" s="11"/>
      <c r="M33" s="11"/>
      <c r="N33" s="11"/>
    </row>
    <row r="34" spans="1:14" ht="14.25">
      <c r="A34" s="11"/>
      <c r="B34" s="11"/>
      <c r="C34" s="11"/>
      <c r="D34" s="11"/>
      <c r="M34" s="11"/>
      <c r="N34" s="11"/>
    </row>
    <row r="35" spans="1:14" ht="14.25">
      <c r="A35" s="11"/>
      <c r="B35" s="11"/>
      <c r="C35" s="11"/>
      <c r="D35" s="11"/>
      <c r="M35" s="11"/>
      <c r="N35" s="11"/>
    </row>
    <row r="36" spans="1:3" ht="14.25">
      <c r="A36" s="11"/>
      <c r="B36" s="11"/>
      <c r="C36" s="11"/>
    </row>
    <row r="37" spans="1:3" ht="14.25">
      <c r="A37" s="11"/>
      <c r="B37" s="11"/>
      <c r="C37" s="11"/>
    </row>
    <row r="38" spans="1:3" ht="14.25">
      <c r="A38" s="11"/>
      <c r="B38" s="11"/>
      <c r="C38" s="11"/>
    </row>
    <row r="39" spans="1:3" ht="14.25">
      <c r="A39" s="11"/>
      <c r="B39" s="11"/>
      <c r="C39" s="11"/>
    </row>
    <row r="40" spans="1:3" ht="14.25">
      <c r="A40" s="11"/>
      <c r="B40" s="11"/>
      <c r="C40" s="11"/>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11"/>
      <c r="B46" s="11"/>
      <c r="C46" s="11"/>
    </row>
    <row r="47" spans="1:3" ht="14.25">
      <c r="A47" s="11"/>
      <c r="B47" s="11"/>
      <c r="C47" s="11"/>
    </row>
  </sheetData>
  <sheetProtection/>
  <mergeCells count="2">
    <mergeCell ref="D17:E17"/>
    <mergeCell ref="D15:J15"/>
  </mergeCells>
  <printOptions/>
  <pageMargins left="0.7086614173228347" right="0.7086614173228347" top="0.7480314960629921" bottom="0.7480314960629921" header="0.31496062992125984" footer="0.31496062992125984"/>
  <pageSetup fitToHeight="1" fitToWidth="1" horizontalDpi="600" verticalDpi="600" orientation="portrait" scale="70" r:id="rId1"/>
</worksheet>
</file>

<file path=xl/worksheets/sheet10.xml><?xml version="1.0" encoding="utf-8"?>
<worksheet xmlns="http://schemas.openxmlformats.org/spreadsheetml/2006/main" xmlns:r="http://schemas.openxmlformats.org/officeDocument/2006/relationships">
  <sheetPr codeName="Sheet15"/>
  <dimension ref="A1:FQ41"/>
  <sheetViews>
    <sheetView zoomScale="60" zoomScaleNormal="60" zoomScalePageLayoutView="0" workbookViewId="0" topLeftCell="A5">
      <pane xSplit="2" topLeftCell="FG1" activePane="topRight" state="frozen"/>
      <selection pane="topLeft" activeCell="A1" sqref="A1"/>
      <selection pane="topRight" activeCell="FZ24" sqref="FZ24"/>
    </sheetView>
  </sheetViews>
  <sheetFormatPr defaultColWidth="9.00390625" defaultRowHeight="12.75"/>
  <cols>
    <col min="2" max="2" width="41.625" style="0" customWidth="1"/>
    <col min="3" max="3" width="48.125" style="0" customWidth="1"/>
    <col min="4" max="4" width="83.75390625" style="0" customWidth="1"/>
    <col min="5" max="5" width="126.625" style="0" customWidth="1"/>
    <col min="6" max="6" width="87.50390625" style="0" customWidth="1"/>
    <col min="7" max="7" width="21.375" style="0" customWidth="1"/>
    <col min="8" max="8" width="20.00390625" style="0" customWidth="1"/>
    <col min="9" max="9" width="18.125" style="0" customWidth="1"/>
    <col min="10" max="10" width="17.125" style="0" customWidth="1"/>
    <col min="11" max="11" width="11.375" style="0" customWidth="1"/>
    <col min="12" max="12" width="15.375" style="0" customWidth="1"/>
    <col min="14" max="14" width="14.125" style="0" customWidth="1"/>
    <col min="15" max="15" width="16.625" style="0" customWidth="1"/>
    <col min="16" max="16" width="17.375" style="0" customWidth="1"/>
    <col min="17" max="17" width="21.25390625" style="0" customWidth="1"/>
    <col min="18" max="19" width="9.125" style="0" bestFit="1" customWidth="1"/>
    <col min="26" max="26" width="0" style="0" hidden="1" customWidth="1"/>
    <col min="27" max="27" width="21.875" style="0" hidden="1" customWidth="1"/>
    <col min="28" max="28" width="12.125" style="0" bestFit="1" customWidth="1"/>
    <col min="29" max="29" width="8.875" style="0" customWidth="1"/>
    <col min="30" max="30" width="9.125" style="0" bestFit="1" customWidth="1"/>
    <col min="32" max="32" width="15.875" style="0" customWidth="1"/>
    <col min="33" max="34" width="14.00390625" style="0" customWidth="1"/>
    <col min="35" max="35" width="13.50390625" style="0" customWidth="1"/>
    <col min="36" max="36" width="0" style="0" hidden="1" customWidth="1"/>
    <col min="37" max="37" width="15.125" style="0" customWidth="1"/>
    <col min="38" max="38" width="0" style="0" hidden="1" customWidth="1"/>
    <col min="39" max="39" width="15.25390625" style="0" customWidth="1"/>
    <col min="40" max="40" width="13.75390625" style="0" customWidth="1"/>
    <col min="41" max="41" width="13.375" style="0" customWidth="1"/>
    <col min="43" max="43" width="15.875" style="0" customWidth="1"/>
    <col min="44" max="44" width="16.625" style="0" customWidth="1"/>
    <col min="45" max="45" width="0" style="0" hidden="1" customWidth="1"/>
    <col min="46" max="46" width="14.375" style="0" customWidth="1"/>
    <col min="47" max="52" width="0" style="0" hidden="1" customWidth="1"/>
    <col min="54" max="54" width="16.125" style="0" customWidth="1"/>
    <col min="55" max="55" width="13.50390625" style="0" customWidth="1"/>
    <col min="56" max="56" width="12.375" style="0" hidden="1" customWidth="1"/>
    <col min="57" max="58" width="0" style="0" hidden="1" customWidth="1"/>
    <col min="59" max="59" width="13.375" style="0" customWidth="1"/>
    <col min="60" max="60" width="0" style="0" hidden="1" customWidth="1"/>
    <col min="61" max="61" width="12.625" style="0" customWidth="1"/>
    <col min="62" max="63" width="0" style="0" hidden="1" customWidth="1"/>
    <col min="65" max="65" width="12.00390625" style="0" customWidth="1"/>
    <col min="66" max="66" width="14.00390625" style="0" customWidth="1"/>
    <col min="67" max="67" width="14.875" style="0" customWidth="1"/>
    <col min="68" max="68" width="9.00390625" style="0" hidden="1" customWidth="1"/>
    <col min="69" max="69" width="0" style="0" hidden="1" customWidth="1"/>
    <col min="70" max="70" width="13.75390625" style="0" customWidth="1"/>
    <col min="71" max="71" width="0" style="0" hidden="1" customWidth="1"/>
    <col min="72" max="72" width="15.75390625" style="0" customWidth="1"/>
    <col min="73" max="74" width="0" style="0" hidden="1" customWidth="1"/>
    <col min="76" max="76" width="17.125" style="0" customWidth="1"/>
    <col min="77" max="77" width="13.125" style="0" customWidth="1"/>
    <col min="78" max="78" width="0" style="0" hidden="1" customWidth="1"/>
    <col min="79" max="79" width="15.125" style="0" customWidth="1"/>
    <col min="80" max="80" width="0" style="0" hidden="1" customWidth="1"/>
    <col min="81" max="81" width="12.75390625" style="0" customWidth="1"/>
    <col min="82" max="85" width="0" style="0" hidden="1" customWidth="1"/>
    <col min="87" max="87" width="16.375" style="0" customWidth="1"/>
    <col min="88" max="91" width="0" style="0" hidden="1" customWidth="1"/>
    <col min="92" max="92" width="12.875" style="0" customWidth="1"/>
    <col min="93" max="96" width="0" style="0" hidden="1" customWidth="1"/>
    <col min="98" max="98" width="14.00390625" style="0" customWidth="1"/>
    <col min="99" max="107" width="0" style="0" hidden="1" customWidth="1"/>
    <col min="109" max="109" width="17.625" style="0" customWidth="1"/>
    <col min="110" max="118" width="0" style="0" hidden="1" customWidth="1"/>
    <col min="120" max="141" width="0" style="0" hidden="1" customWidth="1"/>
    <col min="142" max="142" width="14.375" style="0" customWidth="1"/>
    <col min="143" max="143" width="10.75390625" style="0" hidden="1" customWidth="1"/>
    <col min="144" max="144" width="15.75390625" style="0" customWidth="1"/>
    <col min="145" max="146" width="0" style="0" hidden="1" customWidth="1"/>
    <col min="147" max="147" width="13.375" style="0" customWidth="1"/>
    <col min="148" max="150" width="0" style="0" hidden="1" customWidth="1"/>
    <col min="151" max="151" width="18.125" style="0" customWidth="1"/>
    <col min="153" max="153" width="17.50390625" style="0" customWidth="1"/>
    <col min="154" max="154" width="20.375" style="0" customWidth="1"/>
    <col min="155" max="155" width="19.75390625" style="0" customWidth="1"/>
    <col min="156" max="156" width="22.50390625" style="0" customWidth="1"/>
    <col min="157" max="157" width="0" style="0" hidden="1" customWidth="1"/>
    <col min="158" max="158" width="20.625" style="0" customWidth="1"/>
    <col min="159" max="159" width="0" style="0" hidden="1" customWidth="1"/>
    <col min="160" max="160" width="17.00390625" style="0" customWidth="1"/>
    <col min="161" max="161" width="12.75390625" style="0" customWidth="1"/>
    <col min="162" max="162" width="13.875" style="0" customWidth="1"/>
    <col min="164" max="164" width="24.00390625" style="0" customWidth="1"/>
  </cols>
  <sheetData>
    <row r="1" spans="1:27" ht="12.75">
      <c r="A1" s="7"/>
      <c r="B1" s="134" t="s">
        <v>122</v>
      </c>
      <c r="C1" s="23"/>
      <c r="AA1" s="242"/>
    </row>
    <row r="2" spans="27:28" ht="12.75">
      <c r="AA2" s="242">
        <f>100%-AC8</f>
        <v>0.19990706996163143</v>
      </c>
      <c r="AB2">
        <f>AA2/2</f>
        <v>0.09995353498081572</v>
      </c>
    </row>
    <row r="3" ht="13.5" thickBot="1"/>
    <row r="4" spans="2:173" ht="12.75">
      <c r="B4" s="4"/>
      <c r="C4" s="4"/>
      <c r="D4" s="4"/>
      <c r="E4" s="4"/>
      <c r="F4" s="4"/>
      <c r="G4" s="269" t="s">
        <v>110</v>
      </c>
      <c r="H4" s="269"/>
      <c r="I4" s="269"/>
      <c r="J4" s="269"/>
      <c r="K4" s="269"/>
      <c r="L4" s="269"/>
      <c r="M4" s="269"/>
      <c r="N4" s="269"/>
      <c r="O4" s="269"/>
      <c r="P4" s="269"/>
      <c r="Q4" s="57"/>
      <c r="R4" s="270" t="s">
        <v>46</v>
      </c>
      <c r="S4" s="270"/>
      <c r="T4" s="270"/>
      <c r="U4" s="270"/>
      <c r="V4" s="270"/>
      <c r="W4" s="270"/>
      <c r="X4" s="270"/>
      <c r="Y4" s="270"/>
      <c r="Z4" s="270"/>
      <c r="AA4" s="270"/>
      <c r="AB4" s="270"/>
      <c r="AC4" s="270"/>
      <c r="AD4" s="270"/>
      <c r="AE4" s="57"/>
      <c r="AF4" s="268" t="s">
        <v>66</v>
      </c>
      <c r="AG4" s="268"/>
      <c r="AH4" s="268"/>
      <c r="AI4" s="268"/>
      <c r="AJ4" s="268"/>
      <c r="AK4" s="268"/>
      <c r="AL4" s="268"/>
      <c r="AM4" s="268"/>
      <c r="AN4" s="268"/>
      <c r="AO4" s="268"/>
      <c r="AP4" s="57"/>
      <c r="AQ4" s="268" t="s">
        <v>196</v>
      </c>
      <c r="AR4" s="268"/>
      <c r="AS4" s="268"/>
      <c r="AT4" s="268"/>
      <c r="AU4" s="268"/>
      <c r="AV4" s="268"/>
      <c r="AW4" s="268"/>
      <c r="AX4" s="268"/>
      <c r="AY4" s="268"/>
      <c r="AZ4" s="268"/>
      <c r="BA4" s="57"/>
      <c r="BB4" s="268" t="s">
        <v>197</v>
      </c>
      <c r="BC4" s="268"/>
      <c r="BD4" s="268"/>
      <c r="BE4" s="268"/>
      <c r="BF4" s="268"/>
      <c r="BG4" s="268"/>
      <c r="BH4" s="268"/>
      <c r="BI4" s="268"/>
      <c r="BJ4" s="268"/>
      <c r="BK4" s="271"/>
      <c r="BL4" s="58"/>
      <c r="BM4" s="267" t="s">
        <v>198</v>
      </c>
      <c r="BN4" s="268"/>
      <c r="BO4" s="268"/>
      <c r="BP4" s="268"/>
      <c r="BQ4" s="268"/>
      <c r="BR4" s="268"/>
      <c r="BS4" s="268"/>
      <c r="BT4" s="268"/>
      <c r="BU4" s="268"/>
      <c r="BV4" s="268"/>
      <c r="BW4" s="57"/>
      <c r="BX4" s="267" t="s">
        <v>199</v>
      </c>
      <c r="BY4" s="268"/>
      <c r="BZ4" s="268"/>
      <c r="CA4" s="268"/>
      <c r="CB4" s="268"/>
      <c r="CC4" s="268"/>
      <c r="CD4" s="268"/>
      <c r="CE4" s="268"/>
      <c r="CF4" s="268"/>
      <c r="CG4" s="268"/>
      <c r="CH4" s="57"/>
      <c r="CI4" s="267" t="s">
        <v>200</v>
      </c>
      <c r="CJ4" s="268"/>
      <c r="CK4" s="268"/>
      <c r="CL4" s="268"/>
      <c r="CM4" s="268"/>
      <c r="CN4" s="268"/>
      <c r="CO4" s="268"/>
      <c r="CP4" s="268"/>
      <c r="CQ4" s="268"/>
      <c r="CR4" s="268"/>
      <c r="CS4" s="57"/>
      <c r="CT4" s="267" t="s">
        <v>201</v>
      </c>
      <c r="CU4" s="268"/>
      <c r="CV4" s="268"/>
      <c r="CW4" s="268"/>
      <c r="CX4" s="268"/>
      <c r="CY4" s="268"/>
      <c r="CZ4" s="268"/>
      <c r="DA4" s="268"/>
      <c r="DB4" s="268"/>
      <c r="DC4" s="268"/>
      <c r="DD4" s="57"/>
      <c r="DE4" s="267" t="s">
        <v>202</v>
      </c>
      <c r="DF4" s="268"/>
      <c r="DG4" s="268"/>
      <c r="DH4" s="268"/>
      <c r="DI4" s="268"/>
      <c r="DJ4" s="268"/>
      <c r="DK4" s="268"/>
      <c r="DL4" s="268"/>
      <c r="DM4" s="268"/>
      <c r="DN4" s="268"/>
      <c r="DO4" s="57"/>
      <c r="DP4" s="267" t="s">
        <v>188</v>
      </c>
      <c r="DQ4" s="268"/>
      <c r="DR4" s="268"/>
      <c r="DS4" s="268"/>
      <c r="DT4" s="268"/>
      <c r="DU4" s="268"/>
      <c r="DV4" s="268"/>
      <c r="DW4" s="268"/>
      <c r="DX4" s="268"/>
      <c r="DY4" s="268"/>
      <c r="DZ4" s="57"/>
      <c r="EA4" s="267" t="s">
        <v>189</v>
      </c>
      <c r="EB4" s="268"/>
      <c r="EC4" s="268"/>
      <c r="ED4" s="268"/>
      <c r="EE4" s="268"/>
      <c r="EF4" s="268"/>
      <c r="EG4" s="268"/>
      <c r="EH4" s="268"/>
      <c r="EI4" s="268"/>
      <c r="EJ4" s="268"/>
      <c r="EK4" s="57"/>
      <c r="EL4" s="268" t="s">
        <v>65</v>
      </c>
      <c r="EM4" s="268"/>
      <c r="EN4" s="268"/>
      <c r="EO4" s="268"/>
      <c r="EP4" s="268"/>
      <c r="EQ4" s="268"/>
      <c r="ER4" s="268"/>
      <c r="ES4" s="268"/>
      <c r="ET4" s="268"/>
      <c r="EU4" s="268"/>
      <c r="EV4" s="57"/>
      <c r="EW4" s="268" t="s">
        <v>83</v>
      </c>
      <c r="EX4" s="268"/>
      <c r="EY4" s="268"/>
      <c r="EZ4" s="268"/>
      <c r="FA4" s="268"/>
      <c r="FB4" s="268"/>
      <c r="FC4" s="268"/>
      <c r="FD4" s="268"/>
      <c r="FE4" s="268"/>
      <c r="FF4" s="268"/>
      <c r="FG4" s="59"/>
      <c r="FH4" s="277" t="s">
        <v>92</v>
      </c>
      <c r="FI4" s="277"/>
      <c r="FJ4" s="277"/>
      <c r="FK4" s="277"/>
      <c r="FL4" s="277"/>
      <c r="FM4" s="277"/>
      <c r="FN4" s="277"/>
      <c r="FO4" s="277"/>
      <c r="FP4" s="277"/>
      <c r="FQ4" s="277"/>
    </row>
    <row r="5" spans="2:173" ht="153.75">
      <c r="B5" s="4"/>
      <c r="C5" s="4"/>
      <c r="D5" s="4"/>
      <c r="E5" s="4"/>
      <c r="F5" s="4"/>
      <c r="G5" s="60" t="s">
        <v>3</v>
      </c>
      <c r="H5" s="60" t="s">
        <v>4</v>
      </c>
      <c r="I5" s="60" t="s">
        <v>5</v>
      </c>
      <c r="J5" s="60" t="s">
        <v>6</v>
      </c>
      <c r="K5" s="60" t="s">
        <v>10</v>
      </c>
      <c r="L5" s="60" t="s">
        <v>7</v>
      </c>
      <c r="M5" s="60" t="s">
        <v>8</v>
      </c>
      <c r="N5" s="60" t="s">
        <v>13</v>
      </c>
      <c r="O5" s="60" t="s">
        <v>38</v>
      </c>
      <c r="P5" s="60" t="s">
        <v>12</v>
      </c>
      <c r="Q5" s="58"/>
      <c r="R5" s="103" t="s">
        <v>67</v>
      </c>
      <c r="S5" s="61" t="s">
        <v>196</v>
      </c>
      <c r="T5" s="61" t="s">
        <v>197</v>
      </c>
      <c r="U5" s="61" t="s">
        <v>198</v>
      </c>
      <c r="V5" s="61" t="s">
        <v>199</v>
      </c>
      <c r="W5" s="61" t="s">
        <v>200</v>
      </c>
      <c r="X5" s="61" t="s">
        <v>201</v>
      </c>
      <c r="Y5" s="61" t="s">
        <v>202</v>
      </c>
      <c r="Z5" s="61" t="s">
        <v>190</v>
      </c>
      <c r="AA5" s="61" t="s">
        <v>111</v>
      </c>
      <c r="AB5" s="61" t="s">
        <v>65</v>
      </c>
      <c r="AC5" s="61" t="s">
        <v>83</v>
      </c>
      <c r="AD5" s="62" t="s">
        <v>2</v>
      </c>
      <c r="AE5" s="63"/>
      <c r="AF5" s="64" t="s">
        <v>3</v>
      </c>
      <c r="AG5" s="65" t="s">
        <v>4</v>
      </c>
      <c r="AH5" s="65" t="s">
        <v>5</v>
      </c>
      <c r="AI5" s="65" t="s">
        <v>6</v>
      </c>
      <c r="AJ5" s="65" t="s">
        <v>10</v>
      </c>
      <c r="AK5" s="65" t="s">
        <v>7</v>
      </c>
      <c r="AL5" s="65" t="s">
        <v>8</v>
      </c>
      <c r="AM5" s="65" t="s">
        <v>13</v>
      </c>
      <c r="AN5" s="65" t="s">
        <v>38</v>
      </c>
      <c r="AO5" s="66" t="s">
        <v>12</v>
      </c>
      <c r="AP5" s="58"/>
      <c r="AQ5" s="64" t="s">
        <v>3</v>
      </c>
      <c r="AR5" s="65" t="s">
        <v>4</v>
      </c>
      <c r="AS5" s="65" t="s">
        <v>5</v>
      </c>
      <c r="AT5" s="65" t="s">
        <v>6</v>
      </c>
      <c r="AU5" s="65" t="s">
        <v>10</v>
      </c>
      <c r="AV5" s="65" t="s">
        <v>7</v>
      </c>
      <c r="AW5" s="65" t="s">
        <v>8</v>
      </c>
      <c r="AX5" s="65" t="s">
        <v>13</v>
      </c>
      <c r="AY5" s="65" t="s">
        <v>38</v>
      </c>
      <c r="AZ5" s="66" t="s">
        <v>12</v>
      </c>
      <c r="BA5" s="58"/>
      <c r="BB5" s="64" t="s">
        <v>3</v>
      </c>
      <c r="BC5" s="65" t="s">
        <v>4</v>
      </c>
      <c r="BD5" s="65" t="s">
        <v>5</v>
      </c>
      <c r="BE5" s="65" t="s">
        <v>6</v>
      </c>
      <c r="BF5" s="65" t="s">
        <v>10</v>
      </c>
      <c r="BG5" s="65" t="s">
        <v>7</v>
      </c>
      <c r="BH5" s="65" t="s">
        <v>8</v>
      </c>
      <c r="BI5" s="65" t="s">
        <v>13</v>
      </c>
      <c r="BJ5" s="65" t="s">
        <v>38</v>
      </c>
      <c r="BK5" s="66" t="s">
        <v>12</v>
      </c>
      <c r="BL5" s="67"/>
      <c r="BM5" s="64" t="s">
        <v>3</v>
      </c>
      <c r="BN5" s="65" t="s">
        <v>4</v>
      </c>
      <c r="BO5" s="65" t="s">
        <v>5</v>
      </c>
      <c r="BP5" s="65" t="s">
        <v>6</v>
      </c>
      <c r="BQ5" s="65" t="s">
        <v>10</v>
      </c>
      <c r="BR5" s="65" t="s">
        <v>7</v>
      </c>
      <c r="BS5" s="65" t="s">
        <v>8</v>
      </c>
      <c r="BT5" s="65" t="s">
        <v>13</v>
      </c>
      <c r="BU5" s="65" t="s">
        <v>38</v>
      </c>
      <c r="BV5" s="66" t="s">
        <v>12</v>
      </c>
      <c r="BW5" s="63"/>
      <c r="BX5" s="64" t="s">
        <v>3</v>
      </c>
      <c r="BY5" s="65" t="s">
        <v>4</v>
      </c>
      <c r="BZ5" s="65" t="s">
        <v>5</v>
      </c>
      <c r="CA5" s="65" t="s">
        <v>6</v>
      </c>
      <c r="CB5" s="65" t="s">
        <v>10</v>
      </c>
      <c r="CC5" s="65" t="s">
        <v>7</v>
      </c>
      <c r="CD5" s="65" t="s">
        <v>8</v>
      </c>
      <c r="CE5" s="65" t="s">
        <v>13</v>
      </c>
      <c r="CF5" s="65" t="s">
        <v>38</v>
      </c>
      <c r="CG5" s="66" t="s">
        <v>12</v>
      </c>
      <c r="CH5" s="63"/>
      <c r="CI5" s="64" t="s">
        <v>3</v>
      </c>
      <c r="CJ5" s="65" t="s">
        <v>4</v>
      </c>
      <c r="CK5" s="65" t="s">
        <v>5</v>
      </c>
      <c r="CL5" s="65" t="s">
        <v>6</v>
      </c>
      <c r="CM5" s="65" t="s">
        <v>10</v>
      </c>
      <c r="CN5" s="65" t="s">
        <v>7</v>
      </c>
      <c r="CO5" s="65" t="s">
        <v>8</v>
      </c>
      <c r="CP5" s="65" t="s">
        <v>13</v>
      </c>
      <c r="CQ5" s="65" t="s">
        <v>38</v>
      </c>
      <c r="CR5" s="66" t="s">
        <v>12</v>
      </c>
      <c r="CS5" s="63"/>
      <c r="CT5" s="64" t="s">
        <v>3</v>
      </c>
      <c r="CU5" s="65" t="s">
        <v>4</v>
      </c>
      <c r="CV5" s="65" t="s">
        <v>5</v>
      </c>
      <c r="CW5" s="65" t="s">
        <v>6</v>
      </c>
      <c r="CX5" s="65" t="s">
        <v>10</v>
      </c>
      <c r="CY5" s="65" t="s">
        <v>7</v>
      </c>
      <c r="CZ5" s="65" t="s">
        <v>8</v>
      </c>
      <c r="DA5" s="65" t="s">
        <v>13</v>
      </c>
      <c r="DB5" s="65" t="s">
        <v>38</v>
      </c>
      <c r="DC5" s="66" t="s">
        <v>12</v>
      </c>
      <c r="DD5" s="63"/>
      <c r="DE5" s="64" t="s">
        <v>3</v>
      </c>
      <c r="DF5" s="65" t="s">
        <v>4</v>
      </c>
      <c r="DG5" s="65" t="s">
        <v>5</v>
      </c>
      <c r="DH5" s="65" t="s">
        <v>6</v>
      </c>
      <c r="DI5" s="65" t="s">
        <v>10</v>
      </c>
      <c r="DJ5" s="65" t="s">
        <v>7</v>
      </c>
      <c r="DK5" s="65" t="s">
        <v>8</v>
      </c>
      <c r="DL5" s="65" t="s">
        <v>13</v>
      </c>
      <c r="DM5" s="65" t="s">
        <v>38</v>
      </c>
      <c r="DN5" s="66" t="s">
        <v>12</v>
      </c>
      <c r="DO5" s="63"/>
      <c r="DP5" s="64" t="s">
        <v>3</v>
      </c>
      <c r="DQ5" s="65" t="s">
        <v>4</v>
      </c>
      <c r="DR5" s="65" t="s">
        <v>5</v>
      </c>
      <c r="DS5" s="65" t="s">
        <v>6</v>
      </c>
      <c r="DT5" s="65" t="s">
        <v>10</v>
      </c>
      <c r="DU5" s="65" t="s">
        <v>7</v>
      </c>
      <c r="DV5" s="65" t="s">
        <v>8</v>
      </c>
      <c r="DW5" s="65" t="s">
        <v>13</v>
      </c>
      <c r="DX5" s="65" t="s">
        <v>38</v>
      </c>
      <c r="DY5" s="66" t="s">
        <v>12</v>
      </c>
      <c r="DZ5" s="63"/>
      <c r="EA5" s="64" t="s">
        <v>3</v>
      </c>
      <c r="EB5" s="65" t="s">
        <v>4</v>
      </c>
      <c r="EC5" s="65" t="s">
        <v>5</v>
      </c>
      <c r="ED5" s="65" t="s">
        <v>6</v>
      </c>
      <c r="EE5" s="65" t="s">
        <v>10</v>
      </c>
      <c r="EF5" s="65" t="s">
        <v>7</v>
      </c>
      <c r="EG5" s="65" t="s">
        <v>8</v>
      </c>
      <c r="EH5" s="65" t="s">
        <v>13</v>
      </c>
      <c r="EI5" s="65" t="s">
        <v>38</v>
      </c>
      <c r="EJ5" s="66" t="s">
        <v>12</v>
      </c>
      <c r="EK5" s="63"/>
      <c r="EL5" s="64" t="s">
        <v>3</v>
      </c>
      <c r="EM5" s="65" t="s">
        <v>4</v>
      </c>
      <c r="EN5" s="65" t="s">
        <v>5</v>
      </c>
      <c r="EO5" s="65" t="s">
        <v>6</v>
      </c>
      <c r="EP5" s="65" t="s">
        <v>10</v>
      </c>
      <c r="EQ5" s="65" t="s">
        <v>7</v>
      </c>
      <c r="ER5" s="65" t="s">
        <v>8</v>
      </c>
      <c r="ES5" s="65" t="s">
        <v>13</v>
      </c>
      <c r="ET5" s="65" t="s">
        <v>38</v>
      </c>
      <c r="EU5" s="66" t="s">
        <v>12</v>
      </c>
      <c r="EV5" s="63"/>
      <c r="EW5" s="64" t="s">
        <v>3</v>
      </c>
      <c r="EX5" s="65" t="s">
        <v>4</v>
      </c>
      <c r="EY5" s="65" t="s">
        <v>5</v>
      </c>
      <c r="EZ5" s="65" t="s">
        <v>6</v>
      </c>
      <c r="FA5" s="65" t="s">
        <v>10</v>
      </c>
      <c r="FB5" s="65" t="s">
        <v>7</v>
      </c>
      <c r="FC5" s="65" t="s">
        <v>8</v>
      </c>
      <c r="FD5" s="65" t="s">
        <v>13</v>
      </c>
      <c r="FE5" s="65" t="s">
        <v>38</v>
      </c>
      <c r="FF5" s="66" t="s">
        <v>12</v>
      </c>
      <c r="FG5" s="68"/>
      <c r="FH5" s="65" t="s">
        <v>3</v>
      </c>
      <c r="FI5" s="65" t="s">
        <v>4</v>
      </c>
      <c r="FJ5" s="65" t="s">
        <v>5</v>
      </c>
      <c r="FK5" s="65" t="s">
        <v>6</v>
      </c>
      <c r="FL5" s="65" t="s">
        <v>10</v>
      </c>
      <c r="FM5" s="65" t="s">
        <v>7</v>
      </c>
      <c r="FN5" s="65" t="s">
        <v>8</v>
      </c>
      <c r="FO5" s="65" t="s">
        <v>13</v>
      </c>
      <c r="FP5" s="65" t="s">
        <v>38</v>
      </c>
      <c r="FQ5" s="65" t="s">
        <v>12</v>
      </c>
    </row>
    <row r="6" spans="2:173" ht="12.75">
      <c r="B6" s="69" t="s">
        <v>49</v>
      </c>
      <c r="C6" s="69" t="s">
        <v>48</v>
      </c>
      <c r="D6" s="69" t="s">
        <v>47</v>
      </c>
      <c r="E6" s="181" t="s">
        <v>91</v>
      </c>
      <c r="F6" s="69" t="s">
        <v>90</v>
      </c>
      <c r="G6" s="70"/>
      <c r="H6" s="70"/>
      <c r="I6" s="70"/>
      <c r="J6" s="70"/>
      <c r="K6" s="70"/>
      <c r="L6" s="70"/>
      <c r="M6" s="70"/>
      <c r="N6" s="70"/>
      <c r="O6" s="70"/>
      <c r="P6" s="71"/>
      <c r="Q6" s="72"/>
      <c r="R6" s="73"/>
      <c r="S6" s="70"/>
      <c r="T6" s="70"/>
      <c r="U6" s="70"/>
      <c r="V6" s="70"/>
      <c r="W6" s="70"/>
      <c r="X6" s="70"/>
      <c r="Y6" s="70"/>
      <c r="Z6" s="70"/>
      <c r="AA6" s="70"/>
      <c r="AB6" s="70"/>
      <c r="AC6" s="70"/>
      <c r="AD6" s="71"/>
      <c r="AE6" s="74"/>
      <c r="AF6" s="73"/>
      <c r="AG6" s="70"/>
      <c r="AH6" s="70"/>
      <c r="AI6" s="70"/>
      <c r="AJ6" s="70"/>
      <c r="AK6" s="70"/>
      <c r="AL6" s="70"/>
      <c r="AM6" s="70"/>
      <c r="AN6" s="70"/>
      <c r="AO6" s="71"/>
      <c r="AP6" s="67"/>
      <c r="AQ6" s="73"/>
      <c r="AR6" s="70"/>
      <c r="AS6" s="70"/>
      <c r="AT6" s="70"/>
      <c r="AU6" s="70"/>
      <c r="AV6" s="70"/>
      <c r="AW6" s="70"/>
      <c r="AX6" s="70"/>
      <c r="AY6" s="70"/>
      <c r="AZ6" s="71"/>
      <c r="BA6" s="67"/>
      <c r="BB6" s="73"/>
      <c r="BC6" s="70"/>
      <c r="BD6" s="70"/>
      <c r="BE6" s="70"/>
      <c r="BF6" s="70"/>
      <c r="BG6" s="70"/>
      <c r="BH6" s="70"/>
      <c r="BI6" s="70"/>
      <c r="BJ6" s="70"/>
      <c r="BK6" s="71"/>
      <c r="BL6" s="72"/>
      <c r="BM6" s="73"/>
      <c r="BN6" s="70"/>
      <c r="BO6" s="70"/>
      <c r="BP6" s="70"/>
      <c r="BQ6" s="70"/>
      <c r="BR6" s="70"/>
      <c r="BS6" s="70"/>
      <c r="BT6" s="70"/>
      <c r="BU6" s="70"/>
      <c r="BV6" s="71"/>
      <c r="BW6" s="74"/>
      <c r="BX6" s="73"/>
      <c r="BY6" s="73"/>
      <c r="BZ6" s="73"/>
      <c r="CA6" s="73"/>
      <c r="CB6" s="73"/>
      <c r="CC6" s="73"/>
      <c r="CD6" s="73"/>
      <c r="CE6" s="73"/>
      <c r="CF6" s="73"/>
      <c r="CG6" s="73"/>
      <c r="CH6" s="74"/>
      <c r="CI6" s="73"/>
      <c r="CJ6" s="73"/>
      <c r="CK6" s="73"/>
      <c r="CL6" s="73"/>
      <c r="CM6" s="73"/>
      <c r="CN6" s="73"/>
      <c r="CO6" s="73"/>
      <c r="CP6" s="73"/>
      <c r="CQ6" s="73"/>
      <c r="CR6" s="73"/>
      <c r="CS6" s="74"/>
      <c r="CT6" s="73"/>
      <c r="CU6" s="73"/>
      <c r="CV6" s="73"/>
      <c r="CW6" s="73"/>
      <c r="CX6" s="73"/>
      <c r="CY6" s="73"/>
      <c r="CZ6" s="73"/>
      <c r="DA6" s="73"/>
      <c r="DB6" s="73"/>
      <c r="DC6" s="73"/>
      <c r="DD6" s="74"/>
      <c r="DE6" s="73"/>
      <c r="DF6" s="73"/>
      <c r="DG6" s="73"/>
      <c r="DH6" s="73"/>
      <c r="DI6" s="73"/>
      <c r="DJ6" s="73"/>
      <c r="DK6" s="73"/>
      <c r="DL6" s="73"/>
      <c r="DM6" s="73"/>
      <c r="DN6" s="73"/>
      <c r="DO6" s="74"/>
      <c r="DP6" s="73"/>
      <c r="DQ6" s="73"/>
      <c r="DR6" s="73"/>
      <c r="DS6" s="73"/>
      <c r="DT6" s="73"/>
      <c r="DU6" s="73"/>
      <c r="DV6" s="73"/>
      <c r="DW6" s="73"/>
      <c r="DX6" s="73"/>
      <c r="DY6" s="73"/>
      <c r="DZ6" s="74"/>
      <c r="EA6" s="73"/>
      <c r="EB6" s="73"/>
      <c r="EC6" s="73"/>
      <c r="ED6" s="73"/>
      <c r="EE6" s="73"/>
      <c r="EF6" s="73"/>
      <c r="EG6" s="73"/>
      <c r="EH6" s="73"/>
      <c r="EI6" s="73"/>
      <c r="EJ6" s="73"/>
      <c r="EK6" s="74"/>
      <c r="EL6" s="73"/>
      <c r="EM6" s="70"/>
      <c r="EN6" s="70"/>
      <c r="EO6" s="70"/>
      <c r="EP6" s="70"/>
      <c r="EQ6" s="70"/>
      <c r="ER6" s="70"/>
      <c r="ES6" s="70"/>
      <c r="ET6" s="70"/>
      <c r="EU6" s="71"/>
      <c r="EV6" s="74"/>
      <c r="EW6" s="73"/>
      <c r="EX6" s="70"/>
      <c r="EY6" s="70"/>
      <c r="EZ6" s="70"/>
      <c r="FA6" s="70"/>
      <c r="FB6" s="70"/>
      <c r="FC6" s="70"/>
      <c r="FD6" s="70"/>
      <c r="FE6" s="70"/>
      <c r="FF6" s="71"/>
      <c r="FG6" s="72"/>
      <c r="FH6" s="167"/>
      <c r="FI6" s="167"/>
      <c r="FJ6" s="167"/>
      <c r="FK6" s="167"/>
      <c r="FL6" s="167"/>
      <c r="FM6" s="167"/>
      <c r="FN6" s="167"/>
      <c r="FO6" s="167"/>
      <c r="FP6" s="167"/>
      <c r="FQ6" s="167"/>
    </row>
    <row r="7" spans="2:173" s="168" customFormat="1" ht="45.75" customHeight="1">
      <c r="B7" s="169" t="s">
        <v>123</v>
      </c>
      <c r="C7" s="182" t="s">
        <v>146</v>
      </c>
      <c r="D7" s="170" t="s">
        <v>113</v>
      </c>
      <c r="E7" s="283"/>
      <c r="F7" s="169" t="s">
        <v>154</v>
      </c>
      <c r="G7" s="169">
        <f>'2011-12'!G7+'2012-13'!G7+'2013-14'!G7+'2014-15'!G7</f>
        <v>1348000</v>
      </c>
      <c r="H7" s="169">
        <f>'2011-12'!H7+'2012-13'!H7+'2013-14'!H7+'2014-15'!H7</f>
        <v>427000</v>
      </c>
      <c r="I7" s="169">
        <f>'2011-12'!I7+'2012-13'!I7+'2013-14'!I7+'2014-15'!I7</f>
        <v>0</v>
      </c>
      <c r="J7" s="169">
        <f>'2011-12'!J7+'2012-13'!J7+'2013-14'!J7+'2014-15'!J7</f>
        <v>219000</v>
      </c>
      <c r="K7" s="169">
        <f>'2011-12'!K7+'2012-13'!K7+'2013-14'!K7+'2014-15'!K7</f>
        <v>0</v>
      </c>
      <c r="L7" s="169">
        <f>'2011-12'!L7+'2012-13'!L7+'2013-14'!L7+'2014-15'!L7</f>
        <v>0</v>
      </c>
      <c r="M7" s="169">
        <f>'2011-12'!M7+'2012-13'!M7+'2013-14'!M7+'2014-15'!M7</f>
        <v>0</v>
      </c>
      <c r="N7" s="169">
        <f>'2011-12'!N7+'2012-13'!N7+'2013-14'!N7+'2014-15'!N7</f>
        <v>0</v>
      </c>
      <c r="O7" s="169">
        <f>'2011-12'!O7+'2012-13'!O7+'2013-14'!O7+'2014-15'!O7</f>
        <v>0</v>
      </c>
      <c r="P7" s="169">
        <f>'2011-12'!P7+'2012-13'!P7+'2013-14'!P7+'2014-15'!P7</f>
        <v>0</v>
      </c>
      <c r="Q7" s="171"/>
      <c r="R7" s="172">
        <v>0.1</v>
      </c>
      <c r="S7" s="172">
        <v>0.25</v>
      </c>
      <c r="T7" s="172"/>
      <c r="U7" s="172"/>
      <c r="V7" s="172"/>
      <c r="W7" s="172"/>
      <c r="X7" s="172"/>
      <c r="Y7" s="172"/>
      <c r="Z7" s="172"/>
      <c r="AA7" s="172"/>
      <c r="AB7" s="172"/>
      <c r="AC7" s="172">
        <v>0.65</v>
      </c>
      <c r="AD7" s="173">
        <f aca="true" t="shared" si="0" ref="AD7:AD19">SUM(R7:AC7)</f>
        <v>1</v>
      </c>
      <c r="AE7" s="135"/>
      <c r="AF7" s="174">
        <f aca="true" t="shared" si="1" ref="AF7:AO7">$R$7*G7</f>
        <v>134800</v>
      </c>
      <c r="AG7" s="174">
        <f t="shared" si="1"/>
        <v>42700</v>
      </c>
      <c r="AH7" s="174">
        <f t="shared" si="1"/>
        <v>0</v>
      </c>
      <c r="AI7" s="174">
        <f t="shared" si="1"/>
        <v>21900</v>
      </c>
      <c r="AJ7" s="174">
        <f t="shared" si="1"/>
        <v>0</v>
      </c>
      <c r="AK7" s="174">
        <f t="shared" si="1"/>
        <v>0</v>
      </c>
      <c r="AL7" s="174">
        <f t="shared" si="1"/>
        <v>0</v>
      </c>
      <c r="AM7" s="174">
        <f t="shared" si="1"/>
        <v>0</v>
      </c>
      <c r="AN7" s="174">
        <f t="shared" si="1"/>
        <v>0</v>
      </c>
      <c r="AO7" s="174">
        <f t="shared" si="1"/>
        <v>0</v>
      </c>
      <c r="AP7" s="135"/>
      <c r="AQ7" s="174">
        <f>$S$7*G7</f>
        <v>337000</v>
      </c>
      <c r="AR7" s="174">
        <f aca="true" t="shared" si="2" ref="AR7:AZ7">$S$7*H7</f>
        <v>106750</v>
      </c>
      <c r="AS7" s="174">
        <f t="shared" si="2"/>
        <v>0</v>
      </c>
      <c r="AT7" s="174">
        <f t="shared" si="2"/>
        <v>54750</v>
      </c>
      <c r="AU7" s="174">
        <f t="shared" si="2"/>
        <v>0</v>
      </c>
      <c r="AV7" s="174">
        <f t="shared" si="2"/>
        <v>0</v>
      </c>
      <c r="AW7" s="174">
        <f t="shared" si="2"/>
        <v>0</v>
      </c>
      <c r="AX7" s="174">
        <f t="shared" si="2"/>
        <v>0</v>
      </c>
      <c r="AY7" s="174">
        <f t="shared" si="2"/>
        <v>0</v>
      </c>
      <c r="AZ7" s="174">
        <f t="shared" si="2"/>
        <v>0</v>
      </c>
      <c r="BA7" s="136"/>
      <c r="BB7" s="174">
        <f aca="true" t="shared" si="3" ref="BB7:BK7">$T$7*G7</f>
        <v>0</v>
      </c>
      <c r="BC7" s="174">
        <f t="shared" si="3"/>
        <v>0</v>
      </c>
      <c r="BD7" s="174">
        <f t="shared" si="3"/>
        <v>0</v>
      </c>
      <c r="BE7" s="174">
        <f t="shared" si="3"/>
        <v>0</v>
      </c>
      <c r="BF7" s="174">
        <f t="shared" si="3"/>
        <v>0</v>
      </c>
      <c r="BG7" s="174">
        <f t="shared" si="3"/>
        <v>0</v>
      </c>
      <c r="BH7" s="174">
        <f t="shared" si="3"/>
        <v>0</v>
      </c>
      <c r="BI7" s="174">
        <f t="shared" si="3"/>
        <v>0</v>
      </c>
      <c r="BJ7" s="174">
        <f t="shared" si="3"/>
        <v>0</v>
      </c>
      <c r="BK7" s="174">
        <f t="shared" si="3"/>
        <v>0</v>
      </c>
      <c r="BL7" s="175"/>
      <c r="BM7" s="174">
        <f aca="true" t="shared" si="4" ref="BM7:BV7">$U$7*G7</f>
        <v>0</v>
      </c>
      <c r="BN7" s="174">
        <f t="shared" si="4"/>
        <v>0</v>
      </c>
      <c r="BO7" s="174">
        <f t="shared" si="4"/>
        <v>0</v>
      </c>
      <c r="BP7" s="174">
        <f t="shared" si="4"/>
        <v>0</v>
      </c>
      <c r="BQ7" s="174">
        <f t="shared" si="4"/>
        <v>0</v>
      </c>
      <c r="BR7" s="174">
        <f t="shared" si="4"/>
        <v>0</v>
      </c>
      <c r="BS7" s="174">
        <f t="shared" si="4"/>
        <v>0</v>
      </c>
      <c r="BT7" s="174">
        <f t="shared" si="4"/>
        <v>0</v>
      </c>
      <c r="BU7" s="174">
        <f t="shared" si="4"/>
        <v>0</v>
      </c>
      <c r="BV7" s="174">
        <f t="shared" si="4"/>
        <v>0</v>
      </c>
      <c r="BW7" s="136"/>
      <c r="BX7" s="174">
        <f aca="true" t="shared" si="5" ref="BX7:CG7">$V$7*G7</f>
        <v>0</v>
      </c>
      <c r="BY7" s="174">
        <f t="shared" si="5"/>
        <v>0</v>
      </c>
      <c r="BZ7" s="174">
        <f t="shared" si="5"/>
        <v>0</v>
      </c>
      <c r="CA7" s="174">
        <f t="shared" si="5"/>
        <v>0</v>
      </c>
      <c r="CB7" s="174">
        <f t="shared" si="5"/>
        <v>0</v>
      </c>
      <c r="CC7" s="174">
        <f t="shared" si="5"/>
        <v>0</v>
      </c>
      <c r="CD7" s="174">
        <f t="shared" si="5"/>
        <v>0</v>
      </c>
      <c r="CE7" s="174">
        <f t="shared" si="5"/>
        <v>0</v>
      </c>
      <c r="CF7" s="174">
        <f t="shared" si="5"/>
        <v>0</v>
      </c>
      <c r="CG7" s="174">
        <f t="shared" si="5"/>
        <v>0</v>
      </c>
      <c r="CH7" s="136"/>
      <c r="CI7" s="174">
        <f aca="true" t="shared" si="6" ref="CI7:CR7">$W$7*G7</f>
        <v>0</v>
      </c>
      <c r="CJ7" s="174">
        <f t="shared" si="6"/>
        <v>0</v>
      </c>
      <c r="CK7" s="174">
        <f t="shared" si="6"/>
        <v>0</v>
      </c>
      <c r="CL7" s="174">
        <f t="shared" si="6"/>
        <v>0</v>
      </c>
      <c r="CM7" s="174">
        <f t="shared" si="6"/>
        <v>0</v>
      </c>
      <c r="CN7" s="174">
        <f t="shared" si="6"/>
        <v>0</v>
      </c>
      <c r="CO7" s="174">
        <f t="shared" si="6"/>
        <v>0</v>
      </c>
      <c r="CP7" s="174">
        <f t="shared" si="6"/>
        <v>0</v>
      </c>
      <c r="CQ7" s="174">
        <f t="shared" si="6"/>
        <v>0</v>
      </c>
      <c r="CR7" s="174">
        <f t="shared" si="6"/>
        <v>0</v>
      </c>
      <c r="CS7" s="136"/>
      <c r="CT7" s="174">
        <f aca="true" t="shared" si="7" ref="CT7:DC7">$X$7*G7</f>
        <v>0</v>
      </c>
      <c r="CU7" s="174">
        <f t="shared" si="7"/>
        <v>0</v>
      </c>
      <c r="CV7" s="174">
        <f t="shared" si="7"/>
        <v>0</v>
      </c>
      <c r="CW7" s="174">
        <f t="shared" si="7"/>
        <v>0</v>
      </c>
      <c r="CX7" s="174">
        <f t="shared" si="7"/>
        <v>0</v>
      </c>
      <c r="CY7" s="174">
        <f t="shared" si="7"/>
        <v>0</v>
      </c>
      <c r="CZ7" s="174">
        <f t="shared" si="7"/>
        <v>0</v>
      </c>
      <c r="DA7" s="174">
        <f t="shared" si="7"/>
        <v>0</v>
      </c>
      <c r="DB7" s="174">
        <f t="shared" si="7"/>
        <v>0</v>
      </c>
      <c r="DC7" s="174">
        <f t="shared" si="7"/>
        <v>0</v>
      </c>
      <c r="DD7" s="136"/>
      <c r="DE7" s="174">
        <f aca="true" t="shared" si="8" ref="DE7:DN7">$Y$7*G7</f>
        <v>0</v>
      </c>
      <c r="DF7" s="174">
        <f t="shared" si="8"/>
        <v>0</v>
      </c>
      <c r="DG7" s="174">
        <f t="shared" si="8"/>
        <v>0</v>
      </c>
      <c r="DH7" s="174">
        <f t="shared" si="8"/>
        <v>0</v>
      </c>
      <c r="DI7" s="174">
        <f t="shared" si="8"/>
        <v>0</v>
      </c>
      <c r="DJ7" s="174">
        <f t="shared" si="8"/>
        <v>0</v>
      </c>
      <c r="DK7" s="174">
        <f t="shared" si="8"/>
        <v>0</v>
      </c>
      <c r="DL7" s="174">
        <f t="shared" si="8"/>
        <v>0</v>
      </c>
      <c r="DM7" s="174">
        <f t="shared" si="8"/>
        <v>0</v>
      </c>
      <c r="DN7" s="174">
        <f t="shared" si="8"/>
        <v>0</v>
      </c>
      <c r="DO7" s="136"/>
      <c r="DP7" s="174">
        <f aca="true" t="shared" si="9" ref="DP7:DY7">$Z$7*G7</f>
        <v>0</v>
      </c>
      <c r="DQ7" s="174">
        <f t="shared" si="9"/>
        <v>0</v>
      </c>
      <c r="DR7" s="174">
        <f t="shared" si="9"/>
        <v>0</v>
      </c>
      <c r="DS7" s="174">
        <f t="shared" si="9"/>
        <v>0</v>
      </c>
      <c r="DT7" s="174">
        <f t="shared" si="9"/>
        <v>0</v>
      </c>
      <c r="DU7" s="174">
        <f t="shared" si="9"/>
        <v>0</v>
      </c>
      <c r="DV7" s="174">
        <f t="shared" si="9"/>
        <v>0</v>
      </c>
      <c r="DW7" s="174">
        <f t="shared" si="9"/>
        <v>0</v>
      </c>
      <c r="DX7" s="174">
        <f t="shared" si="9"/>
        <v>0</v>
      </c>
      <c r="DY7" s="174">
        <f t="shared" si="9"/>
        <v>0</v>
      </c>
      <c r="DZ7" s="136"/>
      <c r="EA7" s="174">
        <f aca="true" t="shared" si="10" ref="EA7:EJ7">$AA$7*G7</f>
        <v>0</v>
      </c>
      <c r="EB7" s="174">
        <f t="shared" si="10"/>
        <v>0</v>
      </c>
      <c r="EC7" s="174">
        <f t="shared" si="10"/>
        <v>0</v>
      </c>
      <c r="ED7" s="174">
        <f t="shared" si="10"/>
        <v>0</v>
      </c>
      <c r="EE7" s="174">
        <f t="shared" si="10"/>
        <v>0</v>
      </c>
      <c r="EF7" s="174">
        <f t="shared" si="10"/>
        <v>0</v>
      </c>
      <c r="EG7" s="174">
        <f t="shared" si="10"/>
        <v>0</v>
      </c>
      <c r="EH7" s="174">
        <f t="shared" si="10"/>
        <v>0</v>
      </c>
      <c r="EI7" s="174">
        <f t="shared" si="10"/>
        <v>0</v>
      </c>
      <c r="EJ7" s="174">
        <f t="shared" si="10"/>
        <v>0</v>
      </c>
      <c r="EK7" s="136"/>
      <c r="EL7" s="174">
        <f aca="true" t="shared" si="11" ref="EL7:EU7">$AB$7*G7</f>
        <v>0</v>
      </c>
      <c r="EM7" s="174">
        <f t="shared" si="11"/>
        <v>0</v>
      </c>
      <c r="EN7" s="174">
        <f t="shared" si="11"/>
        <v>0</v>
      </c>
      <c r="EO7" s="174">
        <f t="shared" si="11"/>
        <v>0</v>
      </c>
      <c r="EP7" s="174">
        <f t="shared" si="11"/>
        <v>0</v>
      </c>
      <c r="EQ7" s="174">
        <f t="shared" si="11"/>
        <v>0</v>
      </c>
      <c r="ER7" s="174">
        <f t="shared" si="11"/>
        <v>0</v>
      </c>
      <c r="ES7" s="174">
        <f t="shared" si="11"/>
        <v>0</v>
      </c>
      <c r="ET7" s="174">
        <f t="shared" si="11"/>
        <v>0</v>
      </c>
      <c r="EU7" s="174">
        <f t="shared" si="11"/>
        <v>0</v>
      </c>
      <c r="EV7" s="136"/>
      <c r="EW7" s="174">
        <f aca="true" t="shared" si="12" ref="EW7:FF7">$AC$7*G7</f>
        <v>876200</v>
      </c>
      <c r="EX7" s="174">
        <f t="shared" si="12"/>
        <v>277550</v>
      </c>
      <c r="EY7" s="174">
        <f t="shared" si="12"/>
        <v>0</v>
      </c>
      <c r="EZ7" s="174">
        <f t="shared" si="12"/>
        <v>142350</v>
      </c>
      <c r="FA7" s="174">
        <f t="shared" si="12"/>
        <v>0</v>
      </c>
      <c r="FB7" s="174">
        <f t="shared" si="12"/>
        <v>0</v>
      </c>
      <c r="FC7" s="174">
        <f t="shared" si="12"/>
        <v>0</v>
      </c>
      <c r="FD7" s="174">
        <f t="shared" si="12"/>
        <v>0</v>
      </c>
      <c r="FE7" s="174">
        <f t="shared" si="12"/>
        <v>0</v>
      </c>
      <c r="FF7" s="174">
        <f t="shared" si="12"/>
        <v>0</v>
      </c>
      <c r="FG7" s="175"/>
      <c r="FH7" s="166" t="b">
        <f>SUM(AF7,AQ7,BB7,BM7,BX7,CI7,CT7,DE7,DP7,EA7,EL7,EW7)=G7</f>
        <v>1</v>
      </c>
      <c r="FI7" s="166" t="b">
        <f aca="true" t="shared" si="13" ref="FI7:FQ19">SUM(AG7,AR7,BC7,BN7,BY7,CJ7,CU7,DF7,DQ7,EB7,EM7,EX7)=H7</f>
        <v>1</v>
      </c>
      <c r="FJ7" s="166" t="b">
        <f t="shared" si="13"/>
        <v>1</v>
      </c>
      <c r="FK7" s="166" t="b">
        <f t="shared" si="13"/>
        <v>1</v>
      </c>
      <c r="FL7" s="166" t="b">
        <f t="shared" si="13"/>
        <v>1</v>
      </c>
      <c r="FM7" s="166" t="b">
        <f t="shared" si="13"/>
        <v>1</v>
      </c>
      <c r="FN7" s="166" t="b">
        <f t="shared" si="13"/>
        <v>1</v>
      </c>
      <c r="FO7" s="166" t="b">
        <f t="shared" si="13"/>
        <v>1</v>
      </c>
      <c r="FP7" s="166" t="b">
        <f t="shared" si="13"/>
        <v>1</v>
      </c>
      <c r="FQ7" s="166" t="b">
        <f t="shared" si="13"/>
        <v>1</v>
      </c>
    </row>
    <row r="8" spans="2:173" s="168" customFormat="1" ht="25.5">
      <c r="B8" s="169" t="s">
        <v>125</v>
      </c>
      <c r="C8" s="182" t="s">
        <v>152</v>
      </c>
      <c r="D8" s="169" t="s">
        <v>114</v>
      </c>
      <c r="E8" s="284"/>
      <c r="F8" s="169" t="s">
        <v>155</v>
      </c>
      <c r="G8" s="169">
        <f>'2011-12'!G8+'2012-13'!G8+'2013-14'!G8+'2014-15'!G8</f>
        <v>127925</v>
      </c>
      <c r="H8" s="169">
        <f>'2011-12'!H8+'2012-13'!H8+'2013-14'!H8+'2014-15'!H8</f>
        <v>68679</v>
      </c>
      <c r="I8" s="169">
        <f>'2011-12'!I8+'2012-13'!I8+'2013-14'!I8+'2014-15'!I8</f>
        <v>0</v>
      </c>
      <c r="J8" s="169">
        <f>'2011-12'!J8+'2012-13'!J8+'2013-14'!J8+'2014-15'!J8</f>
        <v>0</v>
      </c>
      <c r="K8" s="169">
        <f>'2011-12'!K8+'2012-13'!K8+'2013-14'!K8+'2014-15'!K8</f>
        <v>0</v>
      </c>
      <c r="L8" s="169">
        <f>'2011-12'!L8+'2012-13'!L8+'2013-14'!L8+'2014-15'!L8</f>
        <v>1233</v>
      </c>
      <c r="M8" s="169">
        <f>'2011-12'!M8+'2012-13'!M8+'2013-14'!M8+'2014-15'!M8</f>
        <v>0</v>
      </c>
      <c r="N8" s="169">
        <f>'2011-12'!N8+'2012-13'!N8+'2013-14'!N8+'2014-15'!N8</f>
        <v>0</v>
      </c>
      <c r="O8" s="169">
        <f>'2011-12'!O8+'2012-13'!O8+'2013-14'!O8+'2014-15'!O8</f>
        <v>0</v>
      </c>
      <c r="P8" s="169">
        <f>'2011-12'!P8+'2012-13'!P8+'2013-14'!P8+'2014-15'!P8</f>
        <v>0</v>
      </c>
      <c r="Q8" s="171"/>
      <c r="R8" s="172">
        <v>0.09995353498081572</v>
      </c>
      <c r="S8" s="172"/>
      <c r="T8" s="172">
        <v>0.09995353498081572</v>
      </c>
      <c r="U8" s="172"/>
      <c r="V8" s="172"/>
      <c r="W8" s="172"/>
      <c r="X8" s="172"/>
      <c r="Y8" s="172"/>
      <c r="Z8" s="172"/>
      <c r="AA8" s="172"/>
      <c r="AB8" s="172"/>
      <c r="AC8" s="172">
        <v>0.8000929300383686</v>
      </c>
      <c r="AD8" s="173">
        <f t="shared" si="0"/>
        <v>1</v>
      </c>
      <c r="AE8" s="135"/>
      <c r="AF8" s="174">
        <f>$R$8*G8</f>
        <v>12786.55596242085</v>
      </c>
      <c r="AG8" s="174">
        <f aca="true" t="shared" si="14" ref="AG8:AO8">$R$8*H8</f>
        <v>6864.708828947442</v>
      </c>
      <c r="AH8" s="174">
        <f t="shared" si="14"/>
        <v>0</v>
      </c>
      <c r="AI8" s="174">
        <f t="shared" si="14"/>
        <v>0</v>
      </c>
      <c r="AJ8" s="174">
        <f t="shared" si="14"/>
        <v>0</v>
      </c>
      <c r="AK8" s="174">
        <f t="shared" si="14"/>
        <v>123.24270863134578</v>
      </c>
      <c r="AL8" s="174">
        <f t="shared" si="14"/>
        <v>0</v>
      </c>
      <c r="AM8" s="174">
        <f t="shared" si="14"/>
        <v>0</v>
      </c>
      <c r="AN8" s="174">
        <f t="shared" si="14"/>
        <v>0</v>
      </c>
      <c r="AO8" s="174">
        <f t="shared" si="14"/>
        <v>0</v>
      </c>
      <c r="AP8" s="135"/>
      <c r="AQ8" s="174">
        <f>$S$8*G8</f>
        <v>0</v>
      </c>
      <c r="AR8" s="174">
        <f aca="true" t="shared" si="15" ref="AR8:AZ8">$S$8*H8</f>
        <v>0</v>
      </c>
      <c r="AS8" s="174">
        <f t="shared" si="15"/>
        <v>0</v>
      </c>
      <c r="AT8" s="174">
        <f t="shared" si="15"/>
        <v>0</v>
      </c>
      <c r="AU8" s="174">
        <f t="shared" si="15"/>
        <v>0</v>
      </c>
      <c r="AV8" s="174">
        <f t="shared" si="15"/>
        <v>0</v>
      </c>
      <c r="AW8" s="174">
        <f t="shared" si="15"/>
        <v>0</v>
      </c>
      <c r="AX8" s="174">
        <f t="shared" si="15"/>
        <v>0</v>
      </c>
      <c r="AY8" s="174">
        <f t="shared" si="15"/>
        <v>0</v>
      </c>
      <c r="AZ8" s="174">
        <f t="shared" si="15"/>
        <v>0</v>
      </c>
      <c r="BA8" s="135"/>
      <c r="BB8" s="174">
        <f>$T$8*G8</f>
        <v>12786.55596242085</v>
      </c>
      <c r="BC8" s="174">
        <f aca="true" t="shared" si="16" ref="BC8:BK8">$T$8*H8</f>
        <v>6864.708828947442</v>
      </c>
      <c r="BD8" s="174">
        <f t="shared" si="16"/>
        <v>0</v>
      </c>
      <c r="BE8" s="174">
        <f t="shared" si="16"/>
        <v>0</v>
      </c>
      <c r="BF8" s="174">
        <f t="shared" si="16"/>
        <v>0</v>
      </c>
      <c r="BG8" s="174">
        <f t="shared" si="16"/>
        <v>123.24270863134578</v>
      </c>
      <c r="BH8" s="174">
        <f t="shared" si="16"/>
        <v>0</v>
      </c>
      <c r="BI8" s="174">
        <f t="shared" si="16"/>
        <v>0</v>
      </c>
      <c r="BJ8" s="174">
        <f t="shared" si="16"/>
        <v>0</v>
      </c>
      <c r="BK8" s="174">
        <f t="shared" si="16"/>
        <v>0</v>
      </c>
      <c r="BL8" s="178"/>
      <c r="BM8" s="174">
        <f>$U$8*G8</f>
        <v>0</v>
      </c>
      <c r="BN8" s="174">
        <f aca="true" t="shared" si="17" ref="BN8:BV8">$U$8*H8</f>
        <v>0</v>
      </c>
      <c r="BO8" s="174">
        <f t="shared" si="17"/>
        <v>0</v>
      </c>
      <c r="BP8" s="174">
        <f t="shared" si="17"/>
        <v>0</v>
      </c>
      <c r="BQ8" s="174">
        <f t="shared" si="17"/>
        <v>0</v>
      </c>
      <c r="BR8" s="174">
        <f t="shared" si="17"/>
        <v>0</v>
      </c>
      <c r="BS8" s="174">
        <f t="shared" si="17"/>
        <v>0</v>
      </c>
      <c r="BT8" s="174">
        <f t="shared" si="17"/>
        <v>0</v>
      </c>
      <c r="BU8" s="174">
        <f t="shared" si="17"/>
        <v>0</v>
      </c>
      <c r="BV8" s="174">
        <f t="shared" si="17"/>
        <v>0</v>
      </c>
      <c r="BW8" s="135"/>
      <c r="BX8" s="174">
        <f>$V$8*G8</f>
        <v>0</v>
      </c>
      <c r="BY8" s="174">
        <f aca="true" t="shared" si="18" ref="BY8:CG8">$V$8*H8</f>
        <v>0</v>
      </c>
      <c r="BZ8" s="174">
        <f t="shared" si="18"/>
        <v>0</v>
      </c>
      <c r="CA8" s="174">
        <f t="shared" si="18"/>
        <v>0</v>
      </c>
      <c r="CB8" s="174">
        <f t="shared" si="18"/>
        <v>0</v>
      </c>
      <c r="CC8" s="174">
        <f t="shared" si="18"/>
        <v>0</v>
      </c>
      <c r="CD8" s="174">
        <f t="shared" si="18"/>
        <v>0</v>
      </c>
      <c r="CE8" s="174">
        <f t="shared" si="18"/>
        <v>0</v>
      </c>
      <c r="CF8" s="174">
        <f t="shared" si="18"/>
        <v>0</v>
      </c>
      <c r="CG8" s="174">
        <f t="shared" si="18"/>
        <v>0</v>
      </c>
      <c r="CH8" s="135"/>
      <c r="CI8" s="174">
        <f>$W$8*G8</f>
        <v>0</v>
      </c>
      <c r="CJ8" s="174">
        <f aca="true" t="shared" si="19" ref="CJ8:CR8">$W$8*H8</f>
        <v>0</v>
      </c>
      <c r="CK8" s="174">
        <f t="shared" si="19"/>
        <v>0</v>
      </c>
      <c r="CL8" s="174">
        <f t="shared" si="19"/>
        <v>0</v>
      </c>
      <c r="CM8" s="174">
        <f t="shared" si="19"/>
        <v>0</v>
      </c>
      <c r="CN8" s="174">
        <f t="shared" si="19"/>
        <v>0</v>
      </c>
      <c r="CO8" s="174">
        <f t="shared" si="19"/>
        <v>0</v>
      </c>
      <c r="CP8" s="174">
        <f t="shared" si="19"/>
        <v>0</v>
      </c>
      <c r="CQ8" s="174">
        <f t="shared" si="19"/>
        <v>0</v>
      </c>
      <c r="CR8" s="174">
        <f t="shared" si="19"/>
        <v>0</v>
      </c>
      <c r="CS8" s="135"/>
      <c r="CT8" s="174">
        <f>$X$8*G8</f>
        <v>0</v>
      </c>
      <c r="CU8" s="174">
        <f aca="true" t="shared" si="20" ref="CU8:DC8">$X$8*H8</f>
        <v>0</v>
      </c>
      <c r="CV8" s="174">
        <f t="shared" si="20"/>
        <v>0</v>
      </c>
      <c r="CW8" s="174">
        <f t="shared" si="20"/>
        <v>0</v>
      </c>
      <c r="CX8" s="174">
        <f t="shared" si="20"/>
        <v>0</v>
      </c>
      <c r="CY8" s="174">
        <f t="shared" si="20"/>
        <v>0</v>
      </c>
      <c r="CZ8" s="174">
        <f t="shared" si="20"/>
        <v>0</v>
      </c>
      <c r="DA8" s="174">
        <f t="shared" si="20"/>
        <v>0</v>
      </c>
      <c r="DB8" s="174">
        <f t="shared" si="20"/>
        <v>0</v>
      </c>
      <c r="DC8" s="174">
        <f t="shared" si="20"/>
        <v>0</v>
      </c>
      <c r="DD8" s="135"/>
      <c r="DE8" s="174">
        <f>$Y$8*G8</f>
        <v>0</v>
      </c>
      <c r="DF8" s="174">
        <f aca="true" t="shared" si="21" ref="DF8:DN8">$Y$8*H8</f>
        <v>0</v>
      </c>
      <c r="DG8" s="174">
        <f t="shared" si="21"/>
        <v>0</v>
      </c>
      <c r="DH8" s="174">
        <f t="shared" si="21"/>
        <v>0</v>
      </c>
      <c r="DI8" s="174">
        <f t="shared" si="21"/>
        <v>0</v>
      </c>
      <c r="DJ8" s="174">
        <f t="shared" si="21"/>
        <v>0</v>
      </c>
      <c r="DK8" s="174">
        <f t="shared" si="21"/>
        <v>0</v>
      </c>
      <c r="DL8" s="174">
        <f t="shared" si="21"/>
        <v>0</v>
      </c>
      <c r="DM8" s="174">
        <f t="shared" si="21"/>
        <v>0</v>
      </c>
      <c r="DN8" s="174">
        <f t="shared" si="21"/>
        <v>0</v>
      </c>
      <c r="DO8" s="135"/>
      <c r="DP8" s="174">
        <f>$Z$8*G8</f>
        <v>0</v>
      </c>
      <c r="DQ8" s="174">
        <f aca="true" t="shared" si="22" ref="DQ8:DY8">$Z$8*H8</f>
        <v>0</v>
      </c>
      <c r="DR8" s="174">
        <f t="shared" si="22"/>
        <v>0</v>
      </c>
      <c r="DS8" s="174">
        <f t="shared" si="22"/>
        <v>0</v>
      </c>
      <c r="DT8" s="174">
        <f t="shared" si="22"/>
        <v>0</v>
      </c>
      <c r="DU8" s="174">
        <f t="shared" si="22"/>
        <v>0</v>
      </c>
      <c r="DV8" s="174">
        <f t="shared" si="22"/>
        <v>0</v>
      </c>
      <c r="DW8" s="174">
        <f t="shared" si="22"/>
        <v>0</v>
      </c>
      <c r="DX8" s="174">
        <f t="shared" si="22"/>
        <v>0</v>
      </c>
      <c r="DY8" s="174">
        <f t="shared" si="22"/>
        <v>0</v>
      </c>
      <c r="DZ8" s="135"/>
      <c r="EA8" s="174">
        <f>$AA$8*G8</f>
        <v>0</v>
      </c>
      <c r="EB8" s="174">
        <f aca="true" t="shared" si="23" ref="EB8:EJ8">$AA$8*H8</f>
        <v>0</v>
      </c>
      <c r="EC8" s="174">
        <f t="shared" si="23"/>
        <v>0</v>
      </c>
      <c r="ED8" s="174">
        <f t="shared" si="23"/>
        <v>0</v>
      </c>
      <c r="EE8" s="174">
        <f t="shared" si="23"/>
        <v>0</v>
      </c>
      <c r="EF8" s="174">
        <f t="shared" si="23"/>
        <v>0</v>
      </c>
      <c r="EG8" s="174">
        <f t="shared" si="23"/>
        <v>0</v>
      </c>
      <c r="EH8" s="174">
        <f t="shared" si="23"/>
        <v>0</v>
      </c>
      <c r="EI8" s="174">
        <f t="shared" si="23"/>
        <v>0</v>
      </c>
      <c r="EJ8" s="174">
        <f t="shared" si="23"/>
        <v>0</v>
      </c>
      <c r="EK8" s="135"/>
      <c r="EL8" s="174">
        <f>$AB$8*G8</f>
        <v>0</v>
      </c>
      <c r="EM8" s="174">
        <f aca="true" t="shared" si="24" ref="EM8:EU8">$AB$8*H8</f>
        <v>0</v>
      </c>
      <c r="EN8" s="174">
        <f t="shared" si="24"/>
        <v>0</v>
      </c>
      <c r="EO8" s="174">
        <f t="shared" si="24"/>
        <v>0</v>
      </c>
      <c r="EP8" s="174">
        <f t="shared" si="24"/>
        <v>0</v>
      </c>
      <c r="EQ8" s="174">
        <f t="shared" si="24"/>
        <v>0</v>
      </c>
      <c r="ER8" s="174">
        <f t="shared" si="24"/>
        <v>0</v>
      </c>
      <c r="ES8" s="174">
        <f t="shared" si="24"/>
        <v>0</v>
      </c>
      <c r="ET8" s="174">
        <f t="shared" si="24"/>
        <v>0</v>
      </c>
      <c r="EU8" s="174">
        <f t="shared" si="24"/>
        <v>0</v>
      </c>
      <c r="EV8" s="135"/>
      <c r="EW8" s="174">
        <f>$AC$8*G8</f>
        <v>102351.8880751583</v>
      </c>
      <c r="EX8" s="174">
        <f aca="true" t="shared" si="25" ref="EX8:FF8">$AC$8*H8</f>
        <v>54949.58234210512</v>
      </c>
      <c r="EY8" s="174">
        <f t="shared" si="25"/>
        <v>0</v>
      </c>
      <c r="EZ8" s="174">
        <f t="shared" si="25"/>
        <v>0</v>
      </c>
      <c r="FA8" s="174">
        <f t="shared" si="25"/>
        <v>0</v>
      </c>
      <c r="FB8" s="174">
        <f t="shared" si="25"/>
        <v>986.5145827373084</v>
      </c>
      <c r="FC8" s="174">
        <f t="shared" si="25"/>
        <v>0</v>
      </c>
      <c r="FD8" s="174">
        <f t="shared" si="25"/>
        <v>0</v>
      </c>
      <c r="FE8" s="174">
        <f t="shared" si="25"/>
        <v>0</v>
      </c>
      <c r="FF8" s="174">
        <f t="shared" si="25"/>
        <v>0</v>
      </c>
      <c r="FG8" s="178"/>
      <c r="FH8" s="166" t="b">
        <f aca="true" t="shared" si="26" ref="FH8:FH19">SUM(AF8,AQ8,BB8,BM8,BX8,CI8,CT8,DE8,DP8,EA8,EL8,EW8)=G8</f>
        <v>1</v>
      </c>
      <c r="FI8" s="166" t="b">
        <f t="shared" si="13"/>
        <v>1</v>
      </c>
      <c r="FJ8" s="166" t="b">
        <f t="shared" si="13"/>
        <v>1</v>
      </c>
      <c r="FK8" s="166" t="b">
        <f t="shared" si="13"/>
        <v>1</v>
      </c>
      <c r="FL8" s="166" t="b">
        <f t="shared" si="13"/>
        <v>1</v>
      </c>
      <c r="FM8" s="166" t="b">
        <f t="shared" si="13"/>
        <v>1</v>
      </c>
      <c r="FN8" s="166" t="b">
        <f t="shared" si="13"/>
        <v>1</v>
      </c>
      <c r="FO8" s="166" t="b">
        <f t="shared" si="13"/>
        <v>1</v>
      </c>
      <c r="FP8" s="166" t="b">
        <f t="shared" si="13"/>
        <v>1</v>
      </c>
      <c r="FQ8" s="166" t="b">
        <f t="shared" si="13"/>
        <v>1</v>
      </c>
    </row>
    <row r="9" spans="2:173" s="168" customFormat="1" ht="25.5">
      <c r="B9" s="169" t="s">
        <v>125</v>
      </c>
      <c r="C9" s="182" t="s">
        <v>203</v>
      </c>
      <c r="D9" s="169" t="s">
        <v>114</v>
      </c>
      <c r="E9" s="285"/>
      <c r="F9" s="169" t="s">
        <v>155</v>
      </c>
      <c r="G9" s="169">
        <f>'2011-12'!G9+'2012-13'!G9+'2013-14'!G9+'2014-15'!G9</f>
        <v>110000</v>
      </c>
      <c r="H9" s="169">
        <f>'2011-12'!H9+'2012-13'!H9+'2013-14'!H9+'2014-15'!H9</f>
        <v>440000</v>
      </c>
      <c r="I9" s="169">
        <f>'2011-12'!I9+'2012-13'!I9+'2013-14'!I9+'2014-15'!I9</f>
        <v>0</v>
      </c>
      <c r="J9" s="169">
        <f>'2011-12'!J9+'2012-13'!J9+'2013-14'!J9+'2014-15'!J9</f>
        <v>0</v>
      </c>
      <c r="K9" s="169">
        <f>'2011-12'!K9+'2012-13'!K9+'2013-14'!K9+'2014-15'!K9</f>
        <v>0</v>
      </c>
      <c r="L9" s="169">
        <f>'2011-12'!L9+'2012-13'!L9+'2013-14'!L9+'2014-15'!L9</f>
        <v>0</v>
      </c>
      <c r="M9" s="169">
        <f>'2011-12'!M9+'2012-13'!M9+'2013-14'!M9+'2014-15'!M9</f>
        <v>0</v>
      </c>
      <c r="N9" s="169">
        <f>'2011-12'!N9+'2012-13'!N9+'2013-14'!N9+'2014-15'!N9</f>
        <v>50000</v>
      </c>
      <c r="O9" s="169">
        <f>'2011-12'!O9+'2012-13'!O9+'2013-14'!O9+'2014-15'!O9</f>
        <v>0</v>
      </c>
      <c r="P9" s="169">
        <f>'2011-12'!P9+'2012-13'!P9+'2013-14'!P9+'2014-15'!P9</f>
        <v>0</v>
      </c>
      <c r="Q9" s="171"/>
      <c r="R9" s="172">
        <v>0.1</v>
      </c>
      <c r="S9" s="172"/>
      <c r="T9" s="172">
        <v>0.1</v>
      </c>
      <c r="U9" s="172"/>
      <c r="V9" s="172"/>
      <c r="W9" s="172"/>
      <c r="X9" s="172"/>
      <c r="Y9" s="172"/>
      <c r="Z9" s="172"/>
      <c r="AA9" s="172"/>
      <c r="AB9" s="172"/>
      <c r="AC9" s="172">
        <v>0.8</v>
      </c>
      <c r="AD9" s="173">
        <f t="shared" si="0"/>
        <v>1</v>
      </c>
      <c r="AE9" s="135"/>
      <c r="AF9" s="174">
        <f aca="true" t="shared" si="27" ref="AF9:AO9">$R$9*G9</f>
        <v>11000</v>
      </c>
      <c r="AG9" s="174">
        <f t="shared" si="27"/>
        <v>44000</v>
      </c>
      <c r="AH9" s="174">
        <f t="shared" si="27"/>
        <v>0</v>
      </c>
      <c r="AI9" s="174">
        <f t="shared" si="27"/>
        <v>0</v>
      </c>
      <c r="AJ9" s="174">
        <f t="shared" si="27"/>
        <v>0</v>
      </c>
      <c r="AK9" s="174">
        <f t="shared" si="27"/>
        <v>0</v>
      </c>
      <c r="AL9" s="174">
        <f t="shared" si="27"/>
        <v>0</v>
      </c>
      <c r="AM9" s="174">
        <f t="shared" si="27"/>
        <v>5000</v>
      </c>
      <c r="AN9" s="174">
        <f t="shared" si="27"/>
        <v>0</v>
      </c>
      <c r="AO9" s="174">
        <f t="shared" si="27"/>
        <v>0</v>
      </c>
      <c r="AP9" s="135"/>
      <c r="AQ9" s="174">
        <f>$S$9*G9</f>
        <v>0</v>
      </c>
      <c r="AR9" s="174">
        <f aca="true" t="shared" si="28" ref="AR9:AZ9">$S$9*H9</f>
        <v>0</v>
      </c>
      <c r="AS9" s="174">
        <f t="shared" si="28"/>
        <v>0</v>
      </c>
      <c r="AT9" s="174">
        <f t="shared" si="28"/>
        <v>0</v>
      </c>
      <c r="AU9" s="174">
        <f t="shared" si="28"/>
        <v>0</v>
      </c>
      <c r="AV9" s="174">
        <f t="shared" si="28"/>
        <v>0</v>
      </c>
      <c r="AW9" s="174">
        <f t="shared" si="28"/>
        <v>0</v>
      </c>
      <c r="AX9" s="174">
        <f t="shared" si="28"/>
        <v>0</v>
      </c>
      <c r="AY9" s="174">
        <f t="shared" si="28"/>
        <v>0</v>
      </c>
      <c r="AZ9" s="174">
        <f t="shared" si="28"/>
        <v>0</v>
      </c>
      <c r="BA9" s="135"/>
      <c r="BB9" s="174">
        <f aca="true" t="shared" si="29" ref="BB9:BK9">$T$9*G9</f>
        <v>11000</v>
      </c>
      <c r="BC9" s="174">
        <f t="shared" si="29"/>
        <v>44000</v>
      </c>
      <c r="BD9" s="174">
        <f t="shared" si="29"/>
        <v>0</v>
      </c>
      <c r="BE9" s="174">
        <f t="shared" si="29"/>
        <v>0</v>
      </c>
      <c r="BF9" s="174">
        <f t="shared" si="29"/>
        <v>0</v>
      </c>
      <c r="BG9" s="174">
        <f t="shared" si="29"/>
        <v>0</v>
      </c>
      <c r="BH9" s="174">
        <f t="shared" si="29"/>
        <v>0</v>
      </c>
      <c r="BI9" s="174">
        <f t="shared" si="29"/>
        <v>5000</v>
      </c>
      <c r="BJ9" s="174">
        <f t="shared" si="29"/>
        <v>0</v>
      </c>
      <c r="BK9" s="174">
        <f t="shared" si="29"/>
        <v>0</v>
      </c>
      <c r="BL9" s="178"/>
      <c r="BM9" s="174">
        <f aca="true" t="shared" si="30" ref="BM9:BV9">$U$9*G9</f>
        <v>0</v>
      </c>
      <c r="BN9" s="174">
        <f t="shared" si="30"/>
        <v>0</v>
      </c>
      <c r="BO9" s="174">
        <f t="shared" si="30"/>
        <v>0</v>
      </c>
      <c r="BP9" s="174">
        <f t="shared" si="30"/>
        <v>0</v>
      </c>
      <c r="BQ9" s="174">
        <f t="shared" si="30"/>
        <v>0</v>
      </c>
      <c r="BR9" s="174">
        <f t="shared" si="30"/>
        <v>0</v>
      </c>
      <c r="BS9" s="174">
        <f t="shared" si="30"/>
        <v>0</v>
      </c>
      <c r="BT9" s="174">
        <f t="shared" si="30"/>
        <v>0</v>
      </c>
      <c r="BU9" s="174">
        <f t="shared" si="30"/>
        <v>0</v>
      </c>
      <c r="BV9" s="174">
        <f t="shared" si="30"/>
        <v>0</v>
      </c>
      <c r="BW9" s="135"/>
      <c r="BX9" s="174">
        <f aca="true" t="shared" si="31" ref="BX9:CG9">$V$9*G9</f>
        <v>0</v>
      </c>
      <c r="BY9" s="174">
        <f t="shared" si="31"/>
        <v>0</v>
      </c>
      <c r="BZ9" s="174">
        <f t="shared" si="31"/>
        <v>0</v>
      </c>
      <c r="CA9" s="174">
        <f t="shared" si="31"/>
        <v>0</v>
      </c>
      <c r="CB9" s="174">
        <f t="shared" si="31"/>
        <v>0</v>
      </c>
      <c r="CC9" s="174">
        <f t="shared" si="31"/>
        <v>0</v>
      </c>
      <c r="CD9" s="174">
        <f t="shared" si="31"/>
        <v>0</v>
      </c>
      <c r="CE9" s="174">
        <f t="shared" si="31"/>
        <v>0</v>
      </c>
      <c r="CF9" s="174">
        <f t="shared" si="31"/>
        <v>0</v>
      </c>
      <c r="CG9" s="174">
        <f t="shared" si="31"/>
        <v>0</v>
      </c>
      <c r="CH9" s="135"/>
      <c r="CI9" s="174">
        <f aca="true" t="shared" si="32" ref="CI9:CR9">$W$9*G9</f>
        <v>0</v>
      </c>
      <c r="CJ9" s="174">
        <f t="shared" si="32"/>
        <v>0</v>
      </c>
      <c r="CK9" s="174">
        <f t="shared" si="32"/>
        <v>0</v>
      </c>
      <c r="CL9" s="174">
        <f t="shared" si="32"/>
        <v>0</v>
      </c>
      <c r="CM9" s="174">
        <f t="shared" si="32"/>
        <v>0</v>
      </c>
      <c r="CN9" s="174">
        <f t="shared" si="32"/>
        <v>0</v>
      </c>
      <c r="CO9" s="174">
        <f t="shared" si="32"/>
        <v>0</v>
      </c>
      <c r="CP9" s="174">
        <f t="shared" si="32"/>
        <v>0</v>
      </c>
      <c r="CQ9" s="174">
        <f t="shared" si="32"/>
        <v>0</v>
      </c>
      <c r="CR9" s="174">
        <f t="shared" si="32"/>
        <v>0</v>
      </c>
      <c r="CS9" s="135"/>
      <c r="CT9" s="174">
        <f aca="true" t="shared" si="33" ref="CT9:DC9">$X$9*G9</f>
        <v>0</v>
      </c>
      <c r="CU9" s="174">
        <f t="shared" si="33"/>
        <v>0</v>
      </c>
      <c r="CV9" s="174">
        <f t="shared" si="33"/>
        <v>0</v>
      </c>
      <c r="CW9" s="174">
        <f t="shared" si="33"/>
        <v>0</v>
      </c>
      <c r="CX9" s="174">
        <f t="shared" si="33"/>
        <v>0</v>
      </c>
      <c r="CY9" s="174">
        <f t="shared" si="33"/>
        <v>0</v>
      </c>
      <c r="CZ9" s="174">
        <f t="shared" si="33"/>
        <v>0</v>
      </c>
      <c r="DA9" s="174">
        <f t="shared" si="33"/>
        <v>0</v>
      </c>
      <c r="DB9" s="174">
        <f t="shared" si="33"/>
        <v>0</v>
      </c>
      <c r="DC9" s="174">
        <f t="shared" si="33"/>
        <v>0</v>
      </c>
      <c r="DD9" s="135"/>
      <c r="DE9" s="174">
        <f aca="true" t="shared" si="34" ref="DE9:DN9">$Y$9*G9</f>
        <v>0</v>
      </c>
      <c r="DF9" s="174">
        <f t="shared" si="34"/>
        <v>0</v>
      </c>
      <c r="DG9" s="174">
        <f t="shared" si="34"/>
        <v>0</v>
      </c>
      <c r="DH9" s="174">
        <f t="shared" si="34"/>
        <v>0</v>
      </c>
      <c r="DI9" s="174">
        <f t="shared" si="34"/>
        <v>0</v>
      </c>
      <c r="DJ9" s="174">
        <f t="shared" si="34"/>
        <v>0</v>
      </c>
      <c r="DK9" s="174">
        <f t="shared" si="34"/>
        <v>0</v>
      </c>
      <c r="DL9" s="174">
        <f t="shared" si="34"/>
        <v>0</v>
      </c>
      <c r="DM9" s="174">
        <f t="shared" si="34"/>
        <v>0</v>
      </c>
      <c r="DN9" s="174">
        <f t="shared" si="34"/>
        <v>0</v>
      </c>
      <c r="DO9" s="135"/>
      <c r="DP9" s="174">
        <f aca="true" t="shared" si="35" ref="DP9:DY9">$Z$9*G9</f>
        <v>0</v>
      </c>
      <c r="DQ9" s="174">
        <f t="shared" si="35"/>
        <v>0</v>
      </c>
      <c r="DR9" s="174">
        <f t="shared" si="35"/>
        <v>0</v>
      </c>
      <c r="DS9" s="174">
        <f t="shared" si="35"/>
        <v>0</v>
      </c>
      <c r="DT9" s="174">
        <f t="shared" si="35"/>
        <v>0</v>
      </c>
      <c r="DU9" s="174">
        <f t="shared" si="35"/>
        <v>0</v>
      </c>
      <c r="DV9" s="174">
        <f t="shared" si="35"/>
        <v>0</v>
      </c>
      <c r="DW9" s="174">
        <f t="shared" si="35"/>
        <v>0</v>
      </c>
      <c r="DX9" s="174">
        <f t="shared" si="35"/>
        <v>0</v>
      </c>
      <c r="DY9" s="174">
        <f t="shared" si="35"/>
        <v>0</v>
      </c>
      <c r="DZ9" s="135"/>
      <c r="EA9" s="174">
        <f aca="true" t="shared" si="36" ref="EA9:EJ9">$AA$9*G9</f>
        <v>0</v>
      </c>
      <c r="EB9" s="174">
        <f t="shared" si="36"/>
        <v>0</v>
      </c>
      <c r="EC9" s="174">
        <f t="shared" si="36"/>
        <v>0</v>
      </c>
      <c r="ED9" s="174">
        <f t="shared" si="36"/>
        <v>0</v>
      </c>
      <c r="EE9" s="174">
        <f t="shared" si="36"/>
        <v>0</v>
      </c>
      <c r="EF9" s="174">
        <f t="shared" si="36"/>
        <v>0</v>
      </c>
      <c r="EG9" s="174">
        <f t="shared" si="36"/>
        <v>0</v>
      </c>
      <c r="EH9" s="174">
        <f t="shared" si="36"/>
        <v>0</v>
      </c>
      <c r="EI9" s="174">
        <f t="shared" si="36"/>
        <v>0</v>
      </c>
      <c r="EJ9" s="174">
        <f t="shared" si="36"/>
        <v>0</v>
      </c>
      <c r="EK9" s="135"/>
      <c r="EL9" s="174">
        <f aca="true" t="shared" si="37" ref="EL9:EU9">$AB$9*G9</f>
        <v>0</v>
      </c>
      <c r="EM9" s="174">
        <f t="shared" si="37"/>
        <v>0</v>
      </c>
      <c r="EN9" s="174">
        <f t="shared" si="37"/>
        <v>0</v>
      </c>
      <c r="EO9" s="174">
        <f t="shared" si="37"/>
        <v>0</v>
      </c>
      <c r="EP9" s="174">
        <f t="shared" si="37"/>
        <v>0</v>
      </c>
      <c r="EQ9" s="174">
        <f t="shared" si="37"/>
        <v>0</v>
      </c>
      <c r="ER9" s="174">
        <f t="shared" si="37"/>
        <v>0</v>
      </c>
      <c r="ES9" s="174">
        <f t="shared" si="37"/>
        <v>0</v>
      </c>
      <c r="ET9" s="174">
        <f t="shared" si="37"/>
        <v>0</v>
      </c>
      <c r="EU9" s="174">
        <f t="shared" si="37"/>
        <v>0</v>
      </c>
      <c r="EV9" s="135"/>
      <c r="EW9" s="174">
        <f aca="true" t="shared" si="38" ref="EW9:FF9">$AC$9*G9</f>
        <v>88000</v>
      </c>
      <c r="EX9" s="174">
        <f t="shared" si="38"/>
        <v>352000</v>
      </c>
      <c r="EY9" s="174">
        <f t="shared" si="38"/>
        <v>0</v>
      </c>
      <c r="EZ9" s="174">
        <f t="shared" si="38"/>
        <v>0</v>
      </c>
      <c r="FA9" s="174">
        <f t="shared" si="38"/>
        <v>0</v>
      </c>
      <c r="FB9" s="174">
        <f t="shared" si="38"/>
        <v>0</v>
      </c>
      <c r="FC9" s="174">
        <f t="shared" si="38"/>
        <v>0</v>
      </c>
      <c r="FD9" s="174">
        <f t="shared" si="38"/>
        <v>40000</v>
      </c>
      <c r="FE9" s="174">
        <f t="shared" si="38"/>
        <v>0</v>
      </c>
      <c r="FF9" s="174">
        <f t="shared" si="38"/>
        <v>0</v>
      </c>
      <c r="FG9" s="178"/>
      <c r="FH9" s="166" t="b">
        <f t="shared" si="26"/>
        <v>1</v>
      </c>
      <c r="FI9" s="166" t="b">
        <f t="shared" si="13"/>
        <v>1</v>
      </c>
      <c r="FJ9" s="166" t="b">
        <f t="shared" si="13"/>
        <v>1</v>
      </c>
      <c r="FK9" s="166" t="b">
        <f t="shared" si="13"/>
        <v>1</v>
      </c>
      <c r="FL9" s="166" t="b">
        <f t="shared" si="13"/>
        <v>1</v>
      </c>
      <c r="FM9" s="166" t="b">
        <f t="shared" si="13"/>
        <v>1</v>
      </c>
      <c r="FN9" s="166" t="b">
        <f t="shared" si="13"/>
        <v>1</v>
      </c>
      <c r="FO9" s="166" t="b">
        <f t="shared" si="13"/>
        <v>1</v>
      </c>
      <c r="FP9" s="166" t="b">
        <f t="shared" si="13"/>
        <v>1</v>
      </c>
      <c r="FQ9" s="166" t="b">
        <f t="shared" si="13"/>
        <v>1</v>
      </c>
    </row>
    <row r="10" spans="2:173" s="201" customFormat="1" ht="38.25">
      <c r="B10" s="169" t="s">
        <v>125</v>
      </c>
      <c r="C10" s="182" t="s">
        <v>142</v>
      </c>
      <c r="D10" s="169" t="s">
        <v>114</v>
      </c>
      <c r="E10" s="284"/>
      <c r="F10" s="169" t="s">
        <v>155</v>
      </c>
      <c r="G10" s="169">
        <f>'2011-12'!G10+'2012-13'!G10+'2013-14'!G10+'2014-15'!G10</f>
        <v>351950</v>
      </c>
      <c r="H10" s="169">
        <f>'2011-12'!H10+'2012-13'!H10+'2013-14'!H10+'2014-15'!H10</f>
        <v>130000</v>
      </c>
      <c r="I10" s="169">
        <f>'2011-12'!I10+'2012-13'!I10+'2013-14'!I10+'2014-15'!I10</f>
        <v>192000</v>
      </c>
      <c r="J10" s="169">
        <f>'2011-12'!J10+'2012-13'!J10+'2013-14'!J10+'2014-15'!J10</f>
        <v>0</v>
      </c>
      <c r="K10" s="169">
        <f>'2011-12'!K10+'2012-13'!K10+'2013-14'!K10+'2014-15'!K10</f>
        <v>0</v>
      </c>
      <c r="L10" s="169">
        <f>'2011-12'!L10+'2012-13'!L10+'2013-14'!L10+'2014-15'!L10</f>
        <v>13000</v>
      </c>
      <c r="M10" s="169">
        <f>'2011-12'!M10+'2012-13'!M10+'2013-14'!M10+'2014-15'!M10</f>
        <v>0</v>
      </c>
      <c r="N10" s="169">
        <f>'2011-12'!N10+'2012-13'!N10+'2013-14'!N10+'2014-15'!N10</f>
        <v>100000</v>
      </c>
      <c r="O10" s="169">
        <f>'2011-12'!O10+'2012-13'!O10+'2013-14'!O10+'2014-15'!O10</f>
        <v>0</v>
      </c>
      <c r="P10" s="169">
        <f>'2011-12'!P10+'2012-13'!P10+'2013-14'!P10+'2014-15'!P10</f>
        <v>0</v>
      </c>
      <c r="Q10" s="171"/>
      <c r="R10" s="172">
        <v>0.1</v>
      </c>
      <c r="S10" s="172"/>
      <c r="T10" s="172"/>
      <c r="U10" s="172">
        <v>0.0257</v>
      </c>
      <c r="V10" s="172"/>
      <c r="W10" s="172"/>
      <c r="X10" s="172"/>
      <c r="Y10" s="172"/>
      <c r="Z10" s="172"/>
      <c r="AA10" s="172"/>
      <c r="AB10" s="172"/>
      <c r="AC10" s="172">
        <v>0.8743</v>
      </c>
      <c r="AD10" s="173">
        <f t="shared" si="0"/>
        <v>1</v>
      </c>
      <c r="AE10" s="135"/>
      <c r="AF10" s="174">
        <f aca="true" t="shared" si="39" ref="AF10:AO10">$R$10*G10</f>
        <v>35195</v>
      </c>
      <c r="AG10" s="174">
        <f t="shared" si="39"/>
        <v>13000</v>
      </c>
      <c r="AH10" s="174">
        <f t="shared" si="39"/>
        <v>19200</v>
      </c>
      <c r="AI10" s="174">
        <f t="shared" si="39"/>
        <v>0</v>
      </c>
      <c r="AJ10" s="174">
        <f t="shared" si="39"/>
        <v>0</v>
      </c>
      <c r="AK10" s="174">
        <f t="shared" si="39"/>
        <v>1300</v>
      </c>
      <c r="AL10" s="174">
        <f t="shared" si="39"/>
        <v>0</v>
      </c>
      <c r="AM10" s="174">
        <f t="shared" si="39"/>
        <v>10000</v>
      </c>
      <c r="AN10" s="174">
        <f t="shared" si="39"/>
        <v>0</v>
      </c>
      <c r="AO10" s="174">
        <f t="shared" si="39"/>
        <v>0</v>
      </c>
      <c r="AP10" s="135"/>
      <c r="AQ10" s="174">
        <f>$S$10*G10</f>
        <v>0</v>
      </c>
      <c r="AR10" s="174">
        <f aca="true" t="shared" si="40" ref="AR10:AZ10">$S$10*H10</f>
        <v>0</v>
      </c>
      <c r="AS10" s="174">
        <f t="shared" si="40"/>
        <v>0</v>
      </c>
      <c r="AT10" s="174">
        <f t="shared" si="40"/>
        <v>0</v>
      </c>
      <c r="AU10" s="174">
        <f t="shared" si="40"/>
        <v>0</v>
      </c>
      <c r="AV10" s="174">
        <f t="shared" si="40"/>
        <v>0</v>
      </c>
      <c r="AW10" s="174">
        <f t="shared" si="40"/>
        <v>0</v>
      </c>
      <c r="AX10" s="174">
        <f t="shared" si="40"/>
        <v>0</v>
      </c>
      <c r="AY10" s="174">
        <f t="shared" si="40"/>
        <v>0</v>
      </c>
      <c r="AZ10" s="174">
        <f t="shared" si="40"/>
        <v>0</v>
      </c>
      <c r="BA10" s="135"/>
      <c r="BB10" s="174">
        <f aca="true" t="shared" si="41" ref="BB10:BK10">$T$10*G10</f>
        <v>0</v>
      </c>
      <c r="BC10" s="174">
        <f t="shared" si="41"/>
        <v>0</v>
      </c>
      <c r="BD10" s="174">
        <f t="shared" si="41"/>
        <v>0</v>
      </c>
      <c r="BE10" s="174">
        <f t="shared" si="41"/>
        <v>0</v>
      </c>
      <c r="BF10" s="174">
        <f t="shared" si="41"/>
        <v>0</v>
      </c>
      <c r="BG10" s="174">
        <f t="shared" si="41"/>
        <v>0</v>
      </c>
      <c r="BH10" s="174">
        <f t="shared" si="41"/>
        <v>0</v>
      </c>
      <c r="BI10" s="174">
        <f t="shared" si="41"/>
        <v>0</v>
      </c>
      <c r="BJ10" s="174">
        <f t="shared" si="41"/>
        <v>0</v>
      </c>
      <c r="BK10" s="174">
        <f t="shared" si="41"/>
        <v>0</v>
      </c>
      <c r="BL10" s="178"/>
      <c r="BM10" s="174">
        <f aca="true" t="shared" si="42" ref="BM10:BV10">$U$10*G10</f>
        <v>9045.115</v>
      </c>
      <c r="BN10" s="174">
        <f t="shared" si="42"/>
        <v>3341</v>
      </c>
      <c r="BO10" s="174">
        <f t="shared" si="42"/>
        <v>4934.400000000001</v>
      </c>
      <c r="BP10" s="174">
        <f t="shared" si="42"/>
        <v>0</v>
      </c>
      <c r="BQ10" s="174">
        <f t="shared" si="42"/>
        <v>0</v>
      </c>
      <c r="BR10" s="174">
        <f t="shared" si="42"/>
        <v>334.1</v>
      </c>
      <c r="BS10" s="174">
        <f t="shared" si="42"/>
        <v>0</v>
      </c>
      <c r="BT10" s="174">
        <f t="shared" si="42"/>
        <v>2570</v>
      </c>
      <c r="BU10" s="174">
        <f t="shared" si="42"/>
        <v>0</v>
      </c>
      <c r="BV10" s="174">
        <f t="shared" si="42"/>
        <v>0</v>
      </c>
      <c r="BW10" s="135"/>
      <c r="BX10" s="174">
        <f aca="true" t="shared" si="43" ref="BX10:CG10">$V$10*G10</f>
        <v>0</v>
      </c>
      <c r="BY10" s="174">
        <f t="shared" si="43"/>
        <v>0</v>
      </c>
      <c r="BZ10" s="174">
        <f t="shared" si="43"/>
        <v>0</v>
      </c>
      <c r="CA10" s="174">
        <f t="shared" si="43"/>
        <v>0</v>
      </c>
      <c r="CB10" s="174">
        <f t="shared" si="43"/>
        <v>0</v>
      </c>
      <c r="CC10" s="174">
        <f t="shared" si="43"/>
        <v>0</v>
      </c>
      <c r="CD10" s="174">
        <f t="shared" si="43"/>
        <v>0</v>
      </c>
      <c r="CE10" s="174">
        <f t="shared" si="43"/>
        <v>0</v>
      </c>
      <c r="CF10" s="174">
        <f t="shared" si="43"/>
        <v>0</v>
      </c>
      <c r="CG10" s="174">
        <f t="shared" si="43"/>
        <v>0</v>
      </c>
      <c r="CH10" s="135"/>
      <c r="CI10" s="174">
        <f aca="true" t="shared" si="44" ref="CI10:CR10">$W$10*G10</f>
        <v>0</v>
      </c>
      <c r="CJ10" s="174">
        <f t="shared" si="44"/>
        <v>0</v>
      </c>
      <c r="CK10" s="174">
        <f t="shared" si="44"/>
        <v>0</v>
      </c>
      <c r="CL10" s="174">
        <f t="shared" si="44"/>
        <v>0</v>
      </c>
      <c r="CM10" s="174">
        <f t="shared" si="44"/>
        <v>0</v>
      </c>
      <c r="CN10" s="174">
        <f t="shared" si="44"/>
        <v>0</v>
      </c>
      <c r="CO10" s="174">
        <f t="shared" si="44"/>
        <v>0</v>
      </c>
      <c r="CP10" s="174">
        <f t="shared" si="44"/>
        <v>0</v>
      </c>
      <c r="CQ10" s="174">
        <f t="shared" si="44"/>
        <v>0</v>
      </c>
      <c r="CR10" s="174">
        <f t="shared" si="44"/>
        <v>0</v>
      </c>
      <c r="CS10" s="135"/>
      <c r="CT10" s="174">
        <f aca="true" t="shared" si="45" ref="CT10:DC10">$X$10*G10</f>
        <v>0</v>
      </c>
      <c r="CU10" s="174">
        <f t="shared" si="45"/>
        <v>0</v>
      </c>
      <c r="CV10" s="174">
        <f t="shared" si="45"/>
        <v>0</v>
      </c>
      <c r="CW10" s="174">
        <f t="shared" si="45"/>
        <v>0</v>
      </c>
      <c r="CX10" s="174">
        <f t="shared" si="45"/>
        <v>0</v>
      </c>
      <c r="CY10" s="174">
        <f t="shared" si="45"/>
        <v>0</v>
      </c>
      <c r="CZ10" s="174">
        <f t="shared" si="45"/>
        <v>0</v>
      </c>
      <c r="DA10" s="174">
        <f t="shared" si="45"/>
        <v>0</v>
      </c>
      <c r="DB10" s="174">
        <f t="shared" si="45"/>
        <v>0</v>
      </c>
      <c r="DC10" s="174">
        <f t="shared" si="45"/>
        <v>0</v>
      </c>
      <c r="DD10" s="135"/>
      <c r="DE10" s="174">
        <f aca="true" t="shared" si="46" ref="DE10:DN10">$Y$10*G10</f>
        <v>0</v>
      </c>
      <c r="DF10" s="174">
        <f t="shared" si="46"/>
        <v>0</v>
      </c>
      <c r="DG10" s="174">
        <f t="shared" si="46"/>
        <v>0</v>
      </c>
      <c r="DH10" s="174">
        <f t="shared" si="46"/>
        <v>0</v>
      </c>
      <c r="DI10" s="174">
        <f t="shared" si="46"/>
        <v>0</v>
      </c>
      <c r="DJ10" s="174">
        <f t="shared" si="46"/>
        <v>0</v>
      </c>
      <c r="DK10" s="174">
        <f t="shared" si="46"/>
        <v>0</v>
      </c>
      <c r="DL10" s="174">
        <f t="shared" si="46"/>
        <v>0</v>
      </c>
      <c r="DM10" s="174">
        <f t="shared" si="46"/>
        <v>0</v>
      </c>
      <c r="DN10" s="174">
        <f t="shared" si="46"/>
        <v>0</v>
      </c>
      <c r="DO10" s="135"/>
      <c r="DP10" s="174">
        <f aca="true" t="shared" si="47" ref="DP10:DY10">$Z$10*G10</f>
        <v>0</v>
      </c>
      <c r="DQ10" s="174">
        <f t="shared" si="47"/>
        <v>0</v>
      </c>
      <c r="DR10" s="174">
        <f t="shared" si="47"/>
        <v>0</v>
      </c>
      <c r="DS10" s="174">
        <f t="shared" si="47"/>
        <v>0</v>
      </c>
      <c r="DT10" s="174">
        <f t="shared" si="47"/>
        <v>0</v>
      </c>
      <c r="DU10" s="174">
        <f t="shared" si="47"/>
        <v>0</v>
      </c>
      <c r="DV10" s="174">
        <f t="shared" si="47"/>
        <v>0</v>
      </c>
      <c r="DW10" s="174">
        <f t="shared" si="47"/>
        <v>0</v>
      </c>
      <c r="DX10" s="174">
        <f t="shared" si="47"/>
        <v>0</v>
      </c>
      <c r="DY10" s="174">
        <f t="shared" si="47"/>
        <v>0</v>
      </c>
      <c r="DZ10" s="135"/>
      <c r="EA10" s="174">
        <f aca="true" t="shared" si="48" ref="EA10:EJ10">$AA$10*G10</f>
        <v>0</v>
      </c>
      <c r="EB10" s="174">
        <f t="shared" si="48"/>
        <v>0</v>
      </c>
      <c r="EC10" s="174">
        <f t="shared" si="48"/>
        <v>0</v>
      </c>
      <c r="ED10" s="174">
        <f t="shared" si="48"/>
        <v>0</v>
      </c>
      <c r="EE10" s="174">
        <f t="shared" si="48"/>
        <v>0</v>
      </c>
      <c r="EF10" s="174">
        <f t="shared" si="48"/>
        <v>0</v>
      </c>
      <c r="EG10" s="174">
        <f t="shared" si="48"/>
        <v>0</v>
      </c>
      <c r="EH10" s="174">
        <f t="shared" si="48"/>
        <v>0</v>
      </c>
      <c r="EI10" s="174">
        <f t="shared" si="48"/>
        <v>0</v>
      </c>
      <c r="EJ10" s="174">
        <f t="shared" si="48"/>
        <v>0</v>
      </c>
      <c r="EK10" s="135"/>
      <c r="EL10" s="174">
        <f aca="true" t="shared" si="49" ref="EL10:EU10">$AB$10*G10</f>
        <v>0</v>
      </c>
      <c r="EM10" s="174">
        <f t="shared" si="49"/>
        <v>0</v>
      </c>
      <c r="EN10" s="174">
        <f t="shared" si="49"/>
        <v>0</v>
      </c>
      <c r="EO10" s="174">
        <f t="shared" si="49"/>
        <v>0</v>
      </c>
      <c r="EP10" s="174">
        <f t="shared" si="49"/>
        <v>0</v>
      </c>
      <c r="EQ10" s="174">
        <f t="shared" si="49"/>
        <v>0</v>
      </c>
      <c r="ER10" s="174">
        <f t="shared" si="49"/>
        <v>0</v>
      </c>
      <c r="ES10" s="174">
        <f t="shared" si="49"/>
        <v>0</v>
      </c>
      <c r="ET10" s="174">
        <f t="shared" si="49"/>
        <v>0</v>
      </c>
      <c r="EU10" s="174">
        <f t="shared" si="49"/>
        <v>0</v>
      </c>
      <c r="EV10" s="135"/>
      <c r="EW10" s="174">
        <f aca="true" t="shared" si="50" ref="EW10:FF10">$AC$10*G10</f>
        <v>307709.885</v>
      </c>
      <c r="EX10" s="174">
        <f t="shared" si="50"/>
        <v>113659</v>
      </c>
      <c r="EY10" s="174">
        <f t="shared" si="50"/>
        <v>167865.6</v>
      </c>
      <c r="EZ10" s="174">
        <f t="shared" si="50"/>
        <v>0</v>
      </c>
      <c r="FA10" s="174">
        <f t="shared" si="50"/>
        <v>0</v>
      </c>
      <c r="FB10" s="174">
        <f t="shared" si="50"/>
        <v>11365.9</v>
      </c>
      <c r="FC10" s="174">
        <f t="shared" si="50"/>
        <v>0</v>
      </c>
      <c r="FD10" s="174">
        <f t="shared" si="50"/>
        <v>87430</v>
      </c>
      <c r="FE10" s="174">
        <f t="shared" si="50"/>
        <v>0</v>
      </c>
      <c r="FF10" s="174">
        <f t="shared" si="50"/>
        <v>0</v>
      </c>
      <c r="FG10" s="178"/>
      <c r="FH10" s="206" t="b">
        <f t="shared" si="26"/>
        <v>1</v>
      </c>
      <c r="FI10" s="206" t="b">
        <f t="shared" si="13"/>
        <v>1</v>
      </c>
      <c r="FJ10" s="206" t="b">
        <f t="shared" si="13"/>
        <v>1</v>
      </c>
      <c r="FK10" s="206" t="b">
        <f t="shared" si="13"/>
        <v>1</v>
      </c>
      <c r="FL10" s="206" t="b">
        <f t="shared" si="13"/>
        <v>1</v>
      </c>
      <c r="FM10" s="206" t="b">
        <f t="shared" si="13"/>
        <v>1</v>
      </c>
      <c r="FN10" s="206" t="b">
        <f t="shared" si="13"/>
        <v>1</v>
      </c>
      <c r="FO10" s="206" t="b">
        <f t="shared" si="13"/>
        <v>1</v>
      </c>
      <c r="FP10" s="206" t="b">
        <f t="shared" si="13"/>
        <v>1</v>
      </c>
      <c r="FQ10" s="206" t="b">
        <f t="shared" si="13"/>
        <v>1</v>
      </c>
    </row>
    <row r="11" spans="2:173" s="168" customFormat="1" ht="12.75">
      <c r="B11" s="169" t="s">
        <v>140</v>
      </c>
      <c r="C11" s="182" t="s">
        <v>139</v>
      </c>
      <c r="D11" s="169" t="s">
        <v>115</v>
      </c>
      <c r="E11" s="284"/>
      <c r="F11" s="169" t="s">
        <v>160</v>
      </c>
      <c r="G11" s="169">
        <f>'2011-12'!G11+'2012-13'!G11+'2013-14'!G11+'2014-15'!G11</f>
        <v>180000</v>
      </c>
      <c r="H11" s="169">
        <f>'2011-12'!H11+'2012-13'!H11+'2013-14'!H11+'2014-15'!H11</f>
        <v>0</v>
      </c>
      <c r="I11" s="169">
        <f>'2011-12'!I11+'2012-13'!I11+'2013-14'!I11+'2014-15'!I11</f>
        <v>0</v>
      </c>
      <c r="J11" s="169">
        <f>'2011-12'!J11+'2012-13'!J11+'2013-14'!J11+'2014-15'!J11</f>
        <v>0</v>
      </c>
      <c r="K11" s="169">
        <f>'2011-12'!K11+'2012-13'!K11+'2013-14'!K11+'2014-15'!K11</f>
        <v>0</v>
      </c>
      <c r="L11" s="169">
        <f>'2011-12'!L11+'2012-13'!L11+'2013-14'!L11+'2014-15'!L11</f>
        <v>1000</v>
      </c>
      <c r="M11" s="169">
        <f>'2011-12'!M11+'2012-13'!M11+'2013-14'!M11+'2014-15'!M11</f>
        <v>0</v>
      </c>
      <c r="N11" s="169">
        <f>'2011-12'!N11+'2012-13'!N11+'2013-14'!N11+'2014-15'!N11</f>
        <v>0</v>
      </c>
      <c r="O11" s="169">
        <f>'2011-12'!O11+'2012-13'!O11+'2013-14'!O11+'2014-15'!O11</f>
        <v>0</v>
      </c>
      <c r="P11" s="169">
        <f>'2011-12'!P11+'2012-13'!P11+'2013-14'!P11+'2014-15'!P11</f>
        <v>0</v>
      </c>
      <c r="Q11" s="171"/>
      <c r="R11" s="172">
        <v>0.0992804972375666</v>
      </c>
      <c r="S11" s="172"/>
      <c r="T11" s="172"/>
      <c r="U11" s="172"/>
      <c r="V11" s="172"/>
      <c r="W11" s="172"/>
      <c r="X11" s="172"/>
      <c r="Y11" s="172"/>
      <c r="Z11" s="172"/>
      <c r="AA11" s="172"/>
      <c r="AB11" s="172"/>
      <c r="AC11" s="172">
        <v>0.9007195027624334</v>
      </c>
      <c r="AD11" s="173">
        <f t="shared" si="0"/>
        <v>1</v>
      </c>
      <c r="AE11" s="135"/>
      <c r="AF11" s="174">
        <f aca="true" t="shared" si="51" ref="AF11:AO11">$R$11*G11</f>
        <v>17870.48950276199</v>
      </c>
      <c r="AG11" s="174">
        <f t="shared" si="51"/>
        <v>0</v>
      </c>
      <c r="AH11" s="174">
        <f t="shared" si="51"/>
        <v>0</v>
      </c>
      <c r="AI11" s="174">
        <f t="shared" si="51"/>
        <v>0</v>
      </c>
      <c r="AJ11" s="174">
        <f t="shared" si="51"/>
        <v>0</v>
      </c>
      <c r="AK11" s="174">
        <f t="shared" si="51"/>
        <v>99.2804972375666</v>
      </c>
      <c r="AL11" s="174">
        <f t="shared" si="51"/>
        <v>0</v>
      </c>
      <c r="AM11" s="174">
        <f t="shared" si="51"/>
        <v>0</v>
      </c>
      <c r="AN11" s="174">
        <f t="shared" si="51"/>
        <v>0</v>
      </c>
      <c r="AO11" s="174">
        <f t="shared" si="51"/>
        <v>0</v>
      </c>
      <c r="AP11" s="135"/>
      <c r="AQ11" s="174">
        <f>$S$11*G11</f>
        <v>0</v>
      </c>
      <c r="AR11" s="174">
        <f aca="true" t="shared" si="52" ref="AR11:AZ11">$S$11*H11</f>
        <v>0</v>
      </c>
      <c r="AS11" s="174">
        <f t="shared" si="52"/>
        <v>0</v>
      </c>
      <c r="AT11" s="174">
        <f t="shared" si="52"/>
        <v>0</v>
      </c>
      <c r="AU11" s="174">
        <f t="shared" si="52"/>
        <v>0</v>
      </c>
      <c r="AV11" s="174">
        <f t="shared" si="52"/>
        <v>0</v>
      </c>
      <c r="AW11" s="174">
        <f t="shared" si="52"/>
        <v>0</v>
      </c>
      <c r="AX11" s="174">
        <f t="shared" si="52"/>
        <v>0</v>
      </c>
      <c r="AY11" s="174">
        <f t="shared" si="52"/>
        <v>0</v>
      </c>
      <c r="AZ11" s="174">
        <f t="shared" si="52"/>
        <v>0</v>
      </c>
      <c r="BA11" s="135"/>
      <c r="BB11" s="174">
        <f aca="true" t="shared" si="53" ref="BB11:BK11">$T$11*G11</f>
        <v>0</v>
      </c>
      <c r="BC11" s="174">
        <f t="shared" si="53"/>
        <v>0</v>
      </c>
      <c r="BD11" s="174">
        <f t="shared" si="53"/>
        <v>0</v>
      </c>
      <c r="BE11" s="174">
        <f t="shared" si="53"/>
        <v>0</v>
      </c>
      <c r="BF11" s="174">
        <f t="shared" si="53"/>
        <v>0</v>
      </c>
      <c r="BG11" s="174">
        <f t="shared" si="53"/>
        <v>0</v>
      </c>
      <c r="BH11" s="174">
        <f t="shared" si="53"/>
        <v>0</v>
      </c>
      <c r="BI11" s="174">
        <f t="shared" si="53"/>
        <v>0</v>
      </c>
      <c r="BJ11" s="174">
        <f t="shared" si="53"/>
        <v>0</v>
      </c>
      <c r="BK11" s="174">
        <f t="shared" si="53"/>
        <v>0</v>
      </c>
      <c r="BL11" s="178"/>
      <c r="BM11" s="174">
        <f aca="true" t="shared" si="54" ref="BM11:BV11">$U$11*G11</f>
        <v>0</v>
      </c>
      <c r="BN11" s="174">
        <f t="shared" si="54"/>
        <v>0</v>
      </c>
      <c r="BO11" s="174">
        <f t="shared" si="54"/>
        <v>0</v>
      </c>
      <c r="BP11" s="174">
        <f t="shared" si="54"/>
        <v>0</v>
      </c>
      <c r="BQ11" s="174">
        <f t="shared" si="54"/>
        <v>0</v>
      </c>
      <c r="BR11" s="174">
        <f t="shared" si="54"/>
        <v>0</v>
      </c>
      <c r="BS11" s="174">
        <f t="shared" si="54"/>
        <v>0</v>
      </c>
      <c r="BT11" s="174">
        <f t="shared" si="54"/>
        <v>0</v>
      </c>
      <c r="BU11" s="174">
        <f t="shared" si="54"/>
        <v>0</v>
      </c>
      <c r="BV11" s="174">
        <f t="shared" si="54"/>
        <v>0</v>
      </c>
      <c r="BW11" s="135"/>
      <c r="BX11" s="174">
        <f aca="true" t="shared" si="55" ref="BX11:CG11">$V$11*G11</f>
        <v>0</v>
      </c>
      <c r="BY11" s="174">
        <f t="shared" si="55"/>
        <v>0</v>
      </c>
      <c r="BZ11" s="174">
        <f t="shared" si="55"/>
        <v>0</v>
      </c>
      <c r="CA11" s="174">
        <f t="shared" si="55"/>
        <v>0</v>
      </c>
      <c r="CB11" s="174">
        <f t="shared" si="55"/>
        <v>0</v>
      </c>
      <c r="CC11" s="174">
        <f t="shared" si="55"/>
        <v>0</v>
      </c>
      <c r="CD11" s="174">
        <f t="shared" si="55"/>
        <v>0</v>
      </c>
      <c r="CE11" s="174">
        <f t="shared" si="55"/>
        <v>0</v>
      </c>
      <c r="CF11" s="174">
        <f t="shared" si="55"/>
        <v>0</v>
      </c>
      <c r="CG11" s="174">
        <f t="shared" si="55"/>
        <v>0</v>
      </c>
      <c r="CH11" s="135"/>
      <c r="CI11" s="174">
        <f aca="true" t="shared" si="56" ref="CI11:CR11">$W$11*G11</f>
        <v>0</v>
      </c>
      <c r="CJ11" s="174">
        <f t="shared" si="56"/>
        <v>0</v>
      </c>
      <c r="CK11" s="174">
        <f t="shared" si="56"/>
        <v>0</v>
      </c>
      <c r="CL11" s="174">
        <f t="shared" si="56"/>
        <v>0</v>
      </c>
      <c r="CM11" s="174">
        <f t="shared" si="56"/>
        <v>0</v>
      </c>
      <c r="CN11" s="174">
        <f t="shared" si="56"/>
        <v>0</v>
      </c>
      <c r="CO11" s="174">
        <f t="shared" si="56"/>
        <v>0</v>
      </c>
      <c r="CP11" s="174">
        <f t="shared" si="56"/>
        <v>0</v>
      </c>
      <c r="CQ11" s="174">
        <f t="shared" si="56"/>
        <v>0</v>
      </c>
      <c r="CR11" s="174">
        <f t="shared" si="56"/>
        <v>0</v>
      </c>
      <c r="CS11" s="135"/>
      <c r="CT11" s="174">
        <f aca="true" t="shared" si="57" ref="CT11:DC11">$X$11*G11</f>
        <v>0</v>
      </c>
      <c r="CU11" s="174">
        <f t="shared" si="57"/>
        <v>0</v>
      </c>
      <c r="CV11" s="174">
        <f t="shared" si="57"/>
        <v>0</v>
      </c>
      <c r="CW11" s="174">
        <f t="shared" si="57"/>
        <v>0</v>
      </c>
      <c r="CX11" s="174">
        <f t="shared" si="57"/>
        <v>0</v>
      </c>
      <c r="CY11" s="174">
        <f t="shared" si="57"/>
        <v>0</v>
      </c>
      <c r="CZ11" s="174">
        <f t="shared" si="57"/>
        <v>0</v>
      </c>
      <c r="DA11" s="174">
        <f t="shared" si="57"/>
        <v>0</v>
      </c>
      <c r="DB11" s="174">
        <f t="shared" si="57"/>
        <v>0</v>
      </c>
      <c r="DC11" s="174">
        <f t="shared" si="57"/>
        <v>0</v>
      </c>
      <c r="DD11" s="135"/>
      <c r="DE11" s="174">
        <f aca="true" t="shared" si="58" ref="DE11:DN11">$Y$11*G11</f>
        <v>0</v>
      </c>
      <c r="DF11" s="174">
        <f t="shared" si="58"/>
        <v>0</v>
      </c>
      <c r="DG11" s="174">
        <f t="shared" si="58"/>
        <v>0</v>
      </c>
      <c r="DH11" s="174">
        <f t="shared" si="58"/>
        <v>0</v>
      </c>
      <c r="DI11" s="174">
        <f t="shared" si="58"/>
        <v>0</v>
      </c>
      <c r="DJ11" s="174">
        <f t="shared" si="58"/>
        <v>0</v>
      </c>
      <c r="DK11" s="174">
        <f t="shared" si="58"/>
        <v>0</v>
      </c>
      <c r="DL11" s="174">
        <f t="shared" si="58"/>
        <v>0</v>
      </c>
      <c r="DM11" s="174">
        <f t="shared" si="58"/>
        <v>0</v>
      </c>
      <c r="DN11" s="174">
        <f t="shared" si="58"/>
        <v>0</v>
      </c>
      <c r="DO11" s="135"/>
      <c r="DP11" s="174">
        <f aca="true" t="shared" si="59" ref="DP11:DY11">$Z$11*G11</f>
        <v>0</v>
      </c>
      <c r="DQ11" s="174">
        <f t="shared" si="59"/>
        <v>0</v>
      </c>
      <c r="DR11" s="174">
        <f t="shared" si="59"/>
        <v>0</v>
      </c>
      <c r="DS11" s="174">
        <f t="shared" si="59"/>
        <v>0</v>
      </c>
      <c r="DT11" s="174">
        <f t="shared" si="59"/>
        <v>0</v>
      </c>
      <c r="DU11" s="174">
        <f t="shared" si="59"/>
        <v>0</v>
      </c>
      <c r="DV11" s="174">
        <f t="shared" si="59"/>
        <v>0</v>
      </c>
      <c r="DW11" s="174">
        <f t="shared" si="59"/>
        <v>0</v>
      </c>
      <c r="DX11" s="174">
        <f t="shared" si="59"/>
        <v>0</v>
      </c>
      <c r="DY11" s="174">
        <f t="shared" si="59"/>
        <v>0</v>
      </c>
      <c r="DZ11" s="135"/>
      <c r="EA11" s="174">
        <f aca="true" t="shared" si="60" ref="EA11:EJ11">$AA$11*G11</f>
        <v>0</v>
      </c>
      <c r="EB11" s="174">
        <f t="shared" si="60"/>
        <v>0</v>
      </c>
      <c r="EC11" s="174">
        <f t="shared" si="60"/>
        <v>0</v>
      </c>
      <c r="ED11" s="174">
        <f t="shared" si="60"/>
        <v>0</v>
      </c>
      <c r="EE11" s="174">
        <f t="shared" si="60"/>
        <v>0</v>
      </c>
      <c r="EF11" s="174">
        <f t="shared" si="60"/>
        <v>0</v>
      </c>
      <c r="EG11" s="174">
        <f t="shared" si="60"/>
        <v>0</v>
      </c>
      <c r="EH11" s="174">
        <f t="shared" si="60"/>
        <v>0</v>
      </c>
      <c r="EI11" s="174">
        <f t="shared" si="60"/>
        <v>0</v>
      </c>
      <c r="EJ11" s="174">
        <f t="shared" si="60"/>
        <v>0</v>
      </c>
      <c r="EK11" s="135"/>
      <c r="EL11" s="174">
        <f aca="true" t="shared" si="61" ref="EL11:EU11">$AB$11*G11</f>
        <v>0</v>
      </c>
      <c r="EM11" s="174">
        <f t="shared" si="61"/>
        <v>0</v>
      </c>
      <c r="EN11" s="174">
        <f t="shared" si="61"/>
        <v>0</v>
      </c>
      <c r="EO11" s="174">
        <f t="shared" si="61"/>
        <v>0</v>
      </c>
      <c r="EP11" s="174">
        <f t="shared" si="61"/>
        <v>0</v>
      </c>
      <c r="EQ11" s="174">
        <f t="shared" si="61"/>
        <v>0</v>
      </c>
      <c r="ER11" s="174">
        <f t="shared" si="61"/>
        <v>0</v>
      </c>
      <c r="ES11" s="174">
        <f t="shared" si="61"/>
        <v>0</v>
      </c>
      <c r="ET11" s="174">
        <f t="shared" si="61"/>
        <v>0</v>
      </c>
      <c r="EU11" s="174">
        <f t="shared" si="61"/>
        <v>0</v>
      </c>
      <c r="EV11" s="135"/>
      <c r="EW11" s="174">
        <f aca="true" t="shared" si="62" ref="EW11:FF11">$AC$11*G11</f>
        <v>162129.51049723802</v>
      </c>
      <c r="EX11" s="174">
        <f t="shared" si="62"/>
        <v>0</v>
      </c>
      <c r="EY11" s="174">
        <f t="shared" si="62"/>
        <v>0</v>
      </c>
      <c r="EZ11" s="174">
        <f t="shared" si="62"/>
        <v>0</v>
      </c>
      <c r="FA11" s="174">
        <f t="shared" si="62"/>
        <v>0</v>
      </c>
      <c r="FB11" s="174">
        <f t="shared" si="62"/>
        <v>900.7195027624334</v>
      </c>
      <c r="FC11" s="174">
        <f t="shared" si="62"/>
        <v>0</v>
      </c>
      <c r="FD11" s="174">
        <f t="shared" si="62"/>
        <v>0</v>
      </c>
      <c r="FE11" s="174">
        <f t="shared" si="62"/>
        <v>0</v>
      </c>
      <c r="FF11" s="174">
        <f t="shared" si="62"/>
        <v>0</v>
      </c>
      <c r="FG11" s="178"/>
      <c r="FH11" s="166" t="b">
        <f t="shared" si="26"/>
        <v>1</v>
      </c>
      <c r="FI11" s="166" t="b">
        <f t="shared" si="13"/>
        <v>1</v>
      </c>
      <c r="FJ11" s="166" t="b">
        <f t="shared" si="13"/>
        <v>1</v>
      </c>
      <c r="FK11" s="166" t="b">
        <f t="shared" si="13"/>
        <v>1</v>
      </c>
      <c r="FL11" s="166" t="b">
        <f t="shared" si="13"/>
        <v>1</v>
      </c>
      <c r="FM11" s="166" t="b">
        <f t="shared" si="13"/>
        <v>1</v>
      </c>
      <c r="FN11" s="166" t="b">
        <f t="shared" si="13"/>
        <v>1</v>
      </c>
      <c r="FO11" s="166" t="b">
        <f t="shared" si="13"/>
        <v>1</v>
      </c>
      <c r="FP11" s="166" t="b">
        <f t="shared" si="13"/>
        <v>1</v>
      </c>
      <c r="FQ11" s="166" t="b">
        <f t="shared" si="13"/>
        <v>1</v>
      </c>
    </row>
    <row r="12" spans="2:173" s="168" customFormat="1" ht="25.5">
      <c r="B12" s="169" t="s">
        <v>126</v>
      </c>
      <c r="C12" s="182" t="s">
        <v>147</v>
      </c>
      <c r="D12" s="169" t="s">
        <v>116</v>
      </c>
      <c r="E12" s="284"/>
      <c r="F12" s="169" t="s">
        <v>156</v>
      </c>
      <c r="G12" s="169">
        <f>'2011-12'!G12+'2012-13'!G12+'2013-14'!G12+'2014-15'!G12</f>
        <v>660000</v>
      </c>
      <c r="H12" s="169">
        <f>'2011-12'!H12+'2012-13'!H12+'2013-14'!H12+'2014-15'!H12</f>
        <v>475000</v>
      </c>
      <c r="I12" s="169">
        <f>'2011-12'!I12+'2012-13'!I12+'2013-14'!I12+'2014-15'!I12</f>
        <v>0</v>
      </c>
      <c r="J12" s="169">
        <f>'2011-12'!J12+'2012-13'!J12+'2013-14'!J12+'2014-15'!J12</f>
        <v>150000</v>
      </c>
      <c r="K12" s="169">
        <f>'2011-12'!K12+'2012-13'!K12+'2013-14'!K12+'2014-15'!K12</f>
        <v>0</v>
      </c>
      <c r="L12" s="169">
        <f>'2011-12'!L12+'2012-13'!L12+'2013-14'!L12+'2014-15'!L12</f>
        <v>40000</v>
      </c>
      <c r="M12" s="169">
        <f>'2011-12'!M12+'2012-13'!M12+'2013-14'!M12+'2014-15'!M12</f>
        <v>0</v>
      </c>
      <c r="N12" s="169">
        <f>'2011-12'!N12+'2012-13'!N12+'2013-14'!N12+'2014-15'!N12</f>
        <v>0</v>
      </c>
      <c r="O12" s="169">
        <f>'2011-12'!O12+'2012-13'!O12+'2013-14'!O12+'2014-15'!O12</f>
        <v>0</v>
      </c>
      <c r="P12" s="169">
        <f>'2011-12'!P12+'2012-13'!P12+'2013-14'!P12+'2014-15'!P12</f>
        <v>0</v>
      </c>
      <c r="Q12" s="171"/>
      <c r="R12" s="172">
        <v>0.1</v>
      </c>
      <c r="S12" s="172"/>
      <c r="T12" s="172"/>
      <c r="U12" s="172"/>
      <c r="V12" s="172">
        <v>0.2</v>
      </c>
      <c r="W12" s="172"/>
      <c r="X12" s="172"/>
      <c r="Y12" s="172"/>
      <c r="Z12" s="172"/>
      <c r="AA12" s="172"/>
      <c r="AB12" s="172"/>
      <c r="AC12" s="172">
        <v>0.7</v>
      </c>
      <c r="AD12" s="173">
        <f t="shared" si="0"/>
        <v>1</v>
      </c>
      <c r="AE12" s="135"/>
      <c r="AF12" s="174">
        <f aca="true" t="shared" si="63" ref="AF12:AO12">$R$12*G12</f>
        <v>66000</v>
      </c>
      <c r="AG12" s="174">
        <f t="shared" si="63"/>
        <v>47500</v>
      </c>
      <c r="AH12" s="174">
        <f t="shared" si="63"/>
        <v>0</v>
      </c>
      <c r="AI12" s="174">
        <f t="shared" si="63"/>
        <v>15000</v>
      </c>
      <c r="AJ12" s="174">
        <f t="shared" si="63"/>
        <v>0</v>
      </c>
      <c r="AK12" s="174">
        <f t="shared" si="63"/>
        <v>4000</v>
      </c>
      <c r="AL12" s="174">
        <f t="shared" si="63"/>
        <v>0</v>
      </c>
      <c r="AM12" s="174">
        <f t="shared" si="63"/>
        <v>0</v>
      </c>
      <c r="AN12" s="174">
        <f t="shared" si="63"/>
        <v>0</v>
      </c>
      <c r="AO12" s="174">
        <f t="shared" si="63"/>
        <v>0</v>
      </c>
      <c r="AP12" s="135"/>
      <c r="AQ12" s="174">
        <f>$S$12*G12</f>
        <v>0</v>
      </c>
      <c r="AR12" s="174">
        <f aca="true" t="shared" si="64" ref="AR12:AZ12">$S$12*H12</f>
        <v>0</v>
      </c>
      <c r="AS12" s="174">
        <f t="shared" si="64"/>
        <v>0</v>
      </c>
      <c r="AT12" s="174">
        <f t="shared" si="64"/>
        <v>0</v>
      </c>
      <c r="AU12" s="174">
        <f t="shared" si="64"/>
        <v>0</v>
      </c>
      <c r="AV12" s="174">
        <f t="shared" si="64"/>
        <v>0</v>
      </c>
      <c r="AW12" s="174">
        <f t="shared" si="64"/>
        <v>0</v>
      </c>
      <c r="AX12" s="174">
        <f t="shared" si="64"/>
        <v>0</v>
      </c>
      <c r="AY12" s="174">
        <f t="shared" si="64"/>
        <v>0</v>
      </c>
      <c r="AZ12" s="174">
        <f t="shared" si="64"/>
        <v>0</v>
      </c>
      <c r="BA12" s="135"/>
      <c r="BB12" s="174">
        <f aca="true" t="shared" si="65" ref="BB12:BK12">$T$12*G12</f>
        <v>0</v>
      </c>
      <c r="BC12" s="174">
        <f t="shared" si="65"/>
        <v>0</v>
      </c>
      <c r="BD12" s="174">
        <f t="shared" si="65"/>
        <v>0</v>
      </c>
      <c r="BE12" s="174">
        <f t="shared" si="65"/>
        <v>0</v>
      </c>
      <c r="BF12" s="174">
        <f t="shared" si="65"/>
        <v>0</v>
      </c>
      <c r="BG12" s="174">
        <f t="shared" si="65"/>
        <v>0</v>
      </c>
      <c r="BH12" s="174">
        <f t="shared" si="65"/>
        <v>0</v>
      </c>
      <c r="BI12" s="174">
        <f t="shared" si="65"/>
        <v>0</v>
      </c>
      <c r="BJ12" s="174">
        <f t="shared" si="65"/>
        <v>0</v>
      </c>
      <c r="BK12" s="174">
        <f t="shared" si="65"/>
        <v>0</v>
      </c>
      <c r="BL12" s="178"/>
      <c r="BM12" s="174">
        <f aca="true" t="shared" si="66" ref="BM12:BV12">$U$12*G12</f>
        <v>0</v>
      </c>
      <c r="BN12" s="174">
        <f t="shared" si="66"/>
        <v>0</v>
      </c>
      <c r="BO12" s="174">
        <f t="shared" si="66"/>
        <v>0</v>
      </c>
      <c r="BP12" s="174">
        <f t="shared" si="66"/>
        <v>0</v>
      </c>
      <c r="BQ12" s="174">
        <f t="shared" si="66"/>
        <v>0</v>
      </c>
      <c r="BR12" s="174">
        <f t="shared" si="66"/>
        <v>0</v>
      </c>
      <c r="BS12" s="174">
        <f t="shared" si="66"/>
        <v>0</v>
      </c>
      <c r="BT12" s="174">
        <f t="shared" si="66"/>
        <v>0</v>
      </c>
      <c r="BU12" s="174">
        <f t="shared" si="66"/>
        <v>0</v>
      </c>
      <c r="BV12" s="174">
        <f t="shared" si="66"/>
        <v>0</v>
      </c>
      <c r="BW12" s="135"/>
      <c r="BX12" s="174">
        <f aca="true" t="shared" si="67" ref="BX12:CG12">$V$12*G12</f>
        <v>132000</v>
      </c>
      <c r="BY12" s="174">
        <f t="shared" si="67"/>
        <v>95000</v>
      </c>
      <c r="BZ12" s="174">
        <f t="shared" si="67"/>
        <v>0</v>
      </c>
      <c r="CA12" s="174">
        <f t="shared" si="67"/>
        <v>30000</v>
      </c>
      <c r="CB12" s="174">
        <f t="shared" si="67"/>
        <v>0</v>
      </c>
      <c r="CC12" s="174">
        <f t="shared" si="67"/>
        <v>8000</v>
      </c>
      <c r="CD12" s="174">
        <f t="shared" si="67"/>
        <v>0</v>
      </c>
      <c r="CE12" s="174">
        <f t="shared" si="67"/>
        <v>0</v>
      </c>
      <c r="CF12" s="174">
        <f t="shared" si="67"/>
        <v>0</v>
      </c>
      <c r="CG12" s="174">
        <f t="shared" si="67"/>
        <v>0</v>
      </c>
      <c r="CH12" s="135"/>
      <c r="CI12" s="174">
        <f aca="true" t="shared" si="68" ref="CI12:CR12">$W$12*G12</f>
        <v>0</v>
      </c>
      <c r="CJ12" s="174">
        <f t="shared" si="68"/>
        <v>0</v>
      </c>
      <c r="CK12" s="174">
        <f t="shared" si="68"/>
        <v>0</v>
      </c>
      <c r="CL12" s="174">
        <f t="shared" si="68"/>
        <v>0</v>
      </c>
      <c r="CM12" s="174">
        <f t="shared" si="68"/>
        <v>0</v>
      </c>
      <c r="CN12" s="174">
        <f t="shared" si="68"/>
        <v>0</v>
      </c>
      <c r="CO12" s="174">
        <f t="shared" si="68"/>
        <v>0</v>
      </c>
      <c r="CP12" s="174">
        <f t="shared" si="68"/>
        <v>0</v>
      </c>
      <c r="CQ12" s="174">
        <f t="shared" si="68"/>
        <v>0</v>
      </c>
      <c r="CR12" s="174">
        <f t="shared" si="68"/>
        <v>0</v>
      </c>
      <c r="CS12" s="135"/>
      <c r="CT12" s="174">
        <f aca="true" t="shared" si="69" ref="CT12:DC12">$X$12*G12</f>
        <v>0</v>
      </c>
      <c r="CU12" s="174">
        <f t="shared" si="69"/>
        <v>0</v>
      </c>
      <c r="CV12" s="174">
        <f t="shared" si="69"/>
        <v>0</v>
      </c>
      <c r="CW12" s="174">
        <f t="shared" si="69"/>
        <v>0</v>
      </c>
      <c r="CX12" s="174">
        <f t="shared" si="69"/>
        <v>0</v>
      </c>
      <c r="CY12" s="174">
        <f t="shared" si="69"/>
        <v>0</v>
      </c>
      <c r="CZ12" s="174">
        <f t="shared" si="69"/>
        <v>0</v>
      </c>
      <c r="DA12" s="174">
        <f t="shared" si="69"/>
        <v>0</v>
      </c>
      <c r="DB12" s="174">
        <f t="shared" si="69"/>
        <v>0</v>
      </c>
      <c r="DC12" s="174">
        <f t="shared" si="69"/>
        <v>0</v>
      </c>
      <c r="DD12" s="135"/>
      <c r="DE12" s="174">
        <f aca="true" t="shared" si="70" ref="DE12:DN12">$Y$12*G12</f>
        <v>0</v>
      </c>
      <c r="DF12" s="174">
        <f t="shared" si="70"/>
        <v>0</v>
      </c>
      <c r="DG12" s="174">
        <f t="shared" si="70"/>
        <v>0</v>
      </c>
      <c r="DH12" s="174">
        <f t="shared" si="70"/>
        <v>0</v>
      </c>
      <c r="DI12" s="174">
        <f t="shared" si="70"/>
        <v>0</v>
      </c>
      <c r="DJ12" s="174">
        <f t="shared" si="70"/>
        <v>0</v>
      </c>
      <c r="DK12" s="174">
        <f t="shared" si="70"/>
        <v>0</v>
      </c>
      <c r="DL12" s="174">
        <f t="shared" si="70"/>
        <v>0</v>
      </c>
      <c r="DM12" s="174">
        <f t="shared" si="70"/>
        <v>0</v>
      </c>
      <c r="DN12" s="174">
        <f t="shared" si="70"/>
        <v>0</v>
      </c>
      <c r="DO12" s="135"/>
      <c r="DP12" s="174">
        <f aca="true" t="shared" si="71" ref="DP12:DY12">$Z$12*G12</f>
        <v>0</v>
      </c>
      <c r="DQ12" s="174">
        <f t="shared" si="71"/>
        <v>0</v>
      </c>
      <c r="DR12" s="174">
        <f t="shared" si="71"/>
        <v>0</v>
      </c>
      <c r="DS12" s="174">
        <f t="shared" si="71"/>
        <v>0</v>
      </c>
      <c r="DT12" s="174">
        <f t="shared" si="71"/>
        <v>0</v>
      </c>
      <c r="DU12" s="174">
        <f t="shared" si="71"/>
        <v>0</v>
      </c>
      <c r="DV12" s="174">
        <f t="shared" si="71"/>
        <v>0</v>
      </c>
      <c r="DW12" s="174">
        <f t="shared" si="71"/>
        <v>0</v>
      </c>
      <c r="DX12" s="174">
        <f t="shared" si="71"/>
        <v>0</v>
      </c>
      <c r="DY12" s="174">
        <f t="shared" si="71"/>
        <v>0</v>
      </c>
      <c r="DZ12" s="135"/>
      <c r="EA12" s="174">
        <f aca="true" t="shared" si="72" ref="EA12:EJ12">$AA$12*G12</f>
        <v>0</v>
      </c>
      <c r="EB12" s="174">
        <f t="shared" si="72"/>
        <v>0</v>
      </c>
      <c r="EC12" s="174">
        <f t="shared" si="72"/>
        <v>0</v>
      </c>
      <c r="ED12" s="174">
        <f t="shared" si="72"/>
        <v>0</v>
      </c>
      <c r="EE12" s="174">
        <f t="shared" si="72"/>
        <v>0</v>
      </c>
      <c r="EF12" s="174">
        <f t="shared" si="72"/>
        <v>0</v>
      </c>
      <c r="EG12" s="174">
        <f t="shared" si="72"/>
        <v>0</v>
      </c>
      <c r="EH12" s="174">
        <f t="shared" si="72"/>
        <v>0</v>
      </c>
      <c r="EI12" s="174">
        <f t="shared" si="72"/>
        <v>0</v>
      </c>
      <c r="EJ12" s="174">
        <f t="shared" si="72"/>
        <v>0</v>
      </c>
      <c r="EK12" s="135"/>
      <c r="EL12" s="174">
        <f aca="true" t="shared" si="73" ref="EL12:EU12">$AB$12*G12</f>
        <v>0</v>
      </c>
      <c r="EM12" s="174">
        <f t="shared" si="73"/>
        <v>0</v>
      </c>
      <c r="EN12" s="174">
        <f t="shared" si="73"/>
        <v>0</v>
      </c>
      <c r="EO12" s="174">
        <f t="shared" si="73"/>
        <v>0</v>
      </c>
      <c r="EP12" s="174">
        <f t="shared" si="73"/>
        <v>0</v>
      </c>
      <c r="EQ12" s="174">
        <f t="shared" si="73"/>
        <v>0</v>
      </c>
      <c r="ER12" s="174">
        <f t="shared" si="73"/>
        <v>0</v>
      </c>
      <c r="ES12" s="174">
        <f t="shared" si="73"/>
        <v>0</v>
      </c>
      <c r="ET12" s="174">
        <f t="shared" si="73"/>
        <v>0</v>
      </c>
      <c r="EU12" s="174">
        <f t="shared" si="73"/>
        <v>0</v>
      </c>
      <c r="EV12" s="135"/>
      <c r="EW12" s="174">
        <f aca="true" t="shared" si="74" ref="EW12:FF12">$AC$12*G12</f>
        <v>461999.99999999994</v>
      </c>
      <c r="EX12" s="174">
        <f t="shared" si="74"/>
        <v>332500</v>
      </c>
      <c r="EY12" s="174">
        <f t="shared" si="74"/>
        <v>0</v>
      </c>
      <c r="EZ12" s="174">
        <f t="shared" si="74"/>
        <v>105000</v>
      </c>
      <c r="FA12" s="174">
        <f t="shared" si="74"/>
        <v>0</v>
      </c>
      <c r="FB12" s="174">
        <f t="shared" si="74"/>
        <v>28000</v>
      </c>
      <c r="FC12" s="174">
        <f t="shared" si="74"/>
        <v>0</v>
      </c>
      <c r="FD12" s="174">
        <f t="shared" si="74"/>
        <v>0</v>
      </c>
      <c r="FE12" s="174">
        <f t="shared" si="74"/>
        <v>0</v>
      </c>
      <c r="FF12" s="174">
        <f t="shared" si="74"/>
        <v>0</v>
      </c>
      <c r="FG12" s="178"/>
      <c r="FH12" s="166" t="b">
        <f t="shared" si="26"/>
        <v>1</v>
      </c>
      <c r="FI12" s="166" t="b">
        <f t="shared" si="13"/>
        <v>1</v>
      </c>
      <c r="FJ12" s="166" t="b">
        <f t="shared" si="13"/>
        <v>1</v>
      </c>
      <c r="FK12" s="166" t="b">
        <f t="shared" si="13"/>
        <v>1</v>
      </c>
      <c r="FL12" s="166" t="b">
        <f t="shared" si="13"/>
        <v>1</v>
      </c>
      <c r="FM12" s="166" t="b">
        <f t="shared" si="13"/>
        <v>1</v>
      </c>
      <c r="FN12" s="166" t="b">
        <f t="shared" si="13"/>
        <v>1</v>
      </c>
      <c r="FO12" s="166" t="b">
        <f t="shared" si="13"/>
        <v>1</v>
      </c>
      <c r="FP12" s="166" t="b">
        <f t="shared" si="13"/>
        <v>1</v>
      </c>
      <c r="FQ12" s="166" t="b">
        <f t="shared" si="13"/>
        <v>1</v>
      </c>
    </row>
    <row r="13" spans="2:173" s="168" customFormat="1" ht="12.75">
      <c r="B13" s="169" t="s">
        <v>135</v>
      </c>
      <c r="C13" s="182" t="s">
        <v>129</v>
      </c>
      <c r="D13" s="169" t="s">
        <v>117</v>
      </c>
      <c r="E13" s="284"/>
      <c r="F13" s="169" t="s">
        <v>159</v>
      </c>
      <c r="G13" s="169">
        <f>'2011-12'!G13+'2012-13'!G13+'2013-14'!G13+'2014-15'!G13</f>
        <v>90000</v>
      </c>
      <c r="H13" s="169">
        <f>'2011-12'!H13+'2012-13'!H13+'2013-14'!H13+'2014-15'!H13</f>
        <v>0</v>
      </c>
      <c r="I13" s="169">
        <f>'2011-12'!I13+'2012-13'!I13+'2013-14'!I13+'2014-15'!I13</f>
        <v>0</v>
      </c>
      <c r="J13" s="169">
        <f>'2011-12'!J13+'2012-13'!J13+'2013-14'!J13+'2014-15'!J13</f>
        <v>0</v>
      </c>
      <c r="K13" s="169">
        <f>'2011-12'!K13+'2012-13'!K13+'2013-14'!K13+'2014-15'!K13</f>
        <v>0</v>
      </c>
      <c r="L13" s="169">
        <f>'2011-12'!L13+'2012-13'!L13+'2013-14'!L13+'2014-15'!L13</f>
        <v>20000</v>
      </c>
      <c r="M13" s="169">
        <f>'2011-12'!M13+'2012-13'!M13+'2013-14'!M13+'2014-15'!M13</f>
        <v>0</v>
      </c>
      <c r="N13" s="169">
        <f>'2011-12'!N13+'2012-13'!N13+'2013-14'!N13+'2014-15'!N13</f>
        <v>20000</v>
      </c>
      <c r="O13" s="169">
        <f>'2011-12'!O13+'2012-13'!O13+'2013-14'!O13+'2014-15'!O13</f>
        <v>0</v>
      </c>
      <c r="P13" s="169">
        <f>'2011-12'!P13+'2012-13'!P13+'2013-14'!P13+'2014-15'!P13</f>
        <v>80000</v>
      </c>
      <c r="Q13" s="171"/>
      <c r="R13" s="172">
        <v>0.1</v>
      </c>
      <c r="S13" s="172"/>
      <c r="T13" s="172"/>
      <c r="U13" s="172"/>
      <c r="V13" s="172"/>
      <c r="W13" s="172"/>
      <c r="X13" s="172"/>
      <c r="Y13" s="172"/>
      <c r="Z13" s="172"/>
      <c r="AA13" s="172"/>
      <c r="AB13" s="172"/>
      <c r="AC13" s="172">
        <v>0.9</v>
      </c>
      <c r="AD13" s="173">
        <f t="shared" si="0"/>
        <v>1</v>
      </c>
      <c r="AE13" s="135"/>
      <c r="AF13" s="174">
        <f aca="true" t="shared" si="75" ref="AF13:AO13">$R$13*G13</f>
        <v>9000</v>
      </c>
      <c r="AG13" s="174">
        <f t="shared" si="75"/>
        <v>0</v>
      </c>
      <c r="AH13" s="174">
        <f t="shared" si="75"/>
        <v>0</v>
      </c>
      <c r="AI13" s="174">
        <f t="shared" si="75"/>
        <v>0</v>
      </c>
      <c r="AJ13" s="174">
        <f t="shared" si="75"/>
        <v>0</v>
      </c>
      <c r="AK13" s="174">
        <f t="shared" si="75"/>
        <v>2000</v>
      </c>
      <c r="AL13" s="174">
        <f t="shared" si="75"/>
        <v>0</v>
      </c>
      <c r="AM13" s="174">
        <f t="shared" si="75"/>
        <v>2000</v>
      </c>
      <c r="AN13" s="174">
        <f t="shared" si="75"/>
        <v>0</v>
      </c>
      <c r="AO13" s="174">
        <f t="shared" si="75"/>
        <v>8000</v>
      </c>
      <c r="AP13" s="135"/>
      <c r="AQ13" s="174">
        <f>$S$13*G13</f>
        <v>0</v>
      </c>
      <c r="AR13" s="174">
        <f aca="true" t="shared" si="76" ref="AR13:AZ13">$S$13*H13</f>
        <v>0</v>
      </c>
      <c r="AS13" s="174">
        <f t="shared" si="76"/>
        <v>0</v>
      </c>
      <c r="AT13" s="174">
        <f t="shared" si="76"/>
        <v>0</v>
      </c>
      <c r="AU13" s="174">
        <f t="shared" si="76"/>
        <v>0</v>
      </c>
      <c r="AV13" s="174">
        <f t="shared" si="76"/>
        <v>0</v>
      </c>
      <c r="AW13" s="174">
        <f t="shared" si="76"/>
        <v>0</v>
      </c>
      <c r="AX13" s="174">
        <f t="shared" si="76"/>
        <v>0</v>
      </c>
      <c r="AY13" s="174">
        <f t="shared" si="76"/>
        <v>0</v>
      </c>
      <c r="AZ13" s="174">
        <f t="shared" si="76"/>
        <v>0</v>
      </c>
      <c r="BA13" s="135"/>
      <c r="BB13" s="174">
        <f aca="true" t="shared" si="77" ref="BB13:BK13">$T$13*G13</f>
        <v>0</v>
      </c>
      <c r="BC13" s="174">
        <f t="shared" si="77"/>
        <v>0</v>
      </c>
      <c r="BD13" s="174">
        <f t="shared" si="77"/>
        <v>0</v>
      </c>
      <c r="BE13" s="174">
        <f t="shared" si="77"/>
        <v>0</v>
      </c>
      <c r="BF13" s="174">
        <f t="shared" si="77"/>
        <v>0</v>
      </c>
      <c r="BG13" s="174">
        <f t="shared" si="77"/>
        <v>0</v>
      </c>
      <c r="BH13" s="174">
        <f t="shared" si="77"/>
        <v>0</v>
      </c>
      <c r="BI13" s="174">
        <f t="shared" si="77"/>
        <v>0</v>
      </c>
      <c r="BJ13" s="174">
        <f t="shared" si="77"/>
        <v>0</v>
      </c>
      <c r="BK13" s="174">
        <f t="shared" si="77"/>
        <v>0</v>
      </c>
      <c r="BL13" s="178"/>
      <c r="BM13" s="174">
        <f aca="true" t="shared" si="78" ref="BM13:BV13">$U$13*G13</f>
        <v>0</v>
      </c>
      <c r="BN13" s="174">
        <f t="shared" si="78"/>
        <v>0</v>
      </c>
      <c r="BO13" s="174">
        <f t="shared" si="78"/>
        <v>0</v>
      </c>
      <c r="BP13" s="174">
        <f t="shared" si="78"/>
        <v>0</v>
      </c>
      <c r="BQ13" s="174">
        <f t="shared" si="78"/>
        <v>0</v>
      </c>
      <c r="BR13" s="174">
        <f t="shared" si="78"/>
        <v>0</v>
      </c>
      <c r="BS13" s="174">
        <f t="shared" si="78"/>
        <v>0</v>
      </c>
      <c r="BT13" s="174">
        <f t="shared" si="78"/>
        <v>0</v>
      </c>
      <c r="BU13" s="174">
        <f t="shared" si="78"/>
        <v>0</v>
      </c>
      <c r="BV13" s="174">
        <f t="shared" si="78"/>
        <v>0</v>
      </c>
      <c r="BW13" s="135"/>
      <c r="BX13" s="174">
        <f aca="true" t="shared" si="79" ref="BX13:CG13">$V$13*G13</f>
        <v>0</v>
      </c>
      <c r="BY13" s="174">
        <f t="shared" si="79"/>
        <v>0</v>
      </c>
      <c r="BZ13" s="174">
        <f t="shared" si="79"/>
        <v>0</v>
      </c>
      <c r="CA13" s="174">
        <f t="shared" si="79"/>
        <v>0</v>
      </c>
      <c r="CB13" s="174">
        <f t="shared" si="79"/>
        <v>0</v>
      </c>
      <c r="CC13" s="174">
        <f t="shared" si="79"/>
        <v>0</v>
      </c>
      <c r="CD13" s="174">
        <f t="shared" si="79"/>
        <v>0</v>
      </c>
      <c r="CE13" s="174">
        <f t="shared" si="79"/>
        <v>0</v>
      </c>
      <c r="CF13" s="174">
        <f t="shared" si="79"/>
        <v>0</v>
      </c>
      <c r="CG13" s="174">
        <f t="shared" si="79"/>
        <v>0</v>
      </c>
      <c r="CH13" s="135"/>
      <c r="CI13" s="174">
        <f aca="true" t="shared" si="80" ref="CI13:CR13">$W$13*G13</f>
        <v>0</v>
      </c>
      <c r="CJ13" s="174">
        <f t="shared" si="80"/>
        <v>0</v>
      </c>
      <c r="CK13" s="174">
        <f t="shared" si="80"/>
        <v>0</v>
      </c>
      <c r="CL13" s="174">
        <f t="shared" si="80"/>
        <v>0</v>
      </c>
      <c r="CM13" s="174">
        <f t="shared" si="80"/>
        <v>0</v>
      </c>
      <c r="CN13" s="174">
        <f t="shared" si="80"/>
        <v>0</v>
      </c>
      <c r="CO13" s="174">
        <f t="shared" si="80"/>
        <v>0</v>
      </c>
      <c r="CP13" s="174">
        <f t="shared" si="80"/>
        <v>0</v>
      </c>
      <c r="CQ13" s="174">
        <f t="shared" si="80"/>
        <v>0</v>
      </c>
      <c r="CR13" s="174">
        <f t="shared" si="80"/>
        <v>0</v>
      </c>
      <c r="CS13" s="135"/>
      <c r="CT13" s="174">
        <f aca="true" t="shared" si="81" ref="CT13:DC13">$X$13*G13</f>
        <v>0</v>
      </c>
      <c r="CU13" s="174">
        <f t="shared" si="81"/>
        <v>0</v>
      </c>
      <c r="CV13" s="174">
        <f t="shared" si="81"/>
        <v>0</v>
      </c>
      <c r="CW13" s="174">
        <f t="shared" si="81"/>
        <v>0</v>
      </c>
      <c r="CX13" s="174">
        <f t="shared" si="81"/>
        <v>0</v>
      </c>
      <c r="CY13" s="174">
        <f t="shared" si="81"/>
        <v>0</v>
      </c>
      <c r="CZ13" s="174">
        <f t="shared" si="81"/>
        <v>0</v>
      </c>
      <c r="DA13" s="174">
        <f t="shared" si="81"/>
        <v>0</v>
      </c>
      <c r="DB13" s="174">
        <f t="shared" si="81"/>
        <v>0</v>
      </c>
      <c r="DC13" s="174">
        <f t="shared" si="81"/>
        <v>0</v>
      </c>
      <c r="DD13" s="135"/>
      <c r="DE13" s="174">
        <f aca="true" t="shared" si="82" ref="DE13:DN13">$Y$13*G13</f>
        <v>0</v>
      </c>
      <c r="DF13" s="174">
        <f t="shared" si="82"/>
        <v>0</v>
      </c>
      <c r="DG13" s="174">
        <f t="shared" si="82"/>
        <v>0</v>
      </c>
      <c r="DH13" s="174">
        <f t="shared" si="82"/>
        <v>0</v>
      </c>
      <c r="DI13" s="174">
        <f t="shared" si="82"/>
        <v>0</v>
      </c>
      <c r="DJ13" s="174">
        <f t="shared" si="82"/>
        <v>0</v>
      </c>
      <c r="DK13" s="174">
        <f t="shared" si="82"/>
        <v>0</v>
      </c>
      <c r="DL13" s="174">
        <f t="shared" si="82"/>
        <v>0</v>
      </c>
      <c r="DM13" s="174">
        <f t="shared" si="82"/>
        <v>0</v>
      </c>
      <c r="DN13" s="174">
        <f t="shared" si="82"/>
        <v>0</v>
      </c>
      <c r="DO13" s="135"/>
      <c r="DP13" s="174">
        <f aca="true" t="shared" si="83" ref="DP13:DY13">$Z$13*G13</f>
        <v>0</v>
      </c>
      <c r="DQ13" s="174">
        <f t="shared" si="83"/>
        <v>0</v>
      </c>
      <c r="DR13" s="174">
        <f t="shared" si="83"/>
        <v>0</v>
      </c>
      <c r="DS13" s="174">
        <f t="shared" si="83"/>
        <v>0</v>
      </c>
      <c r="DT13" s="174">
        <f t="shared" si="83"/>
        <v>0</v>
      </c>
      <c r="DU13" s="174">
        <f t="shared" si="83"/>
        <v>0</v>
      </c>
      <c r="DV13" s="174">
        <f t="shared" si="83"/>
        <v>0</v>
      </c>
      <c r="DW13" s="174">
        <f t="shared" si="83"/>
        <v>0</v>
      </c>
      <c r="DX13" s="174">
        <f t="shared" si="83"/>
        <v>0</v>
      </c>
      <c r="DY13" s="174">
        <f t="shared" si="83"/>
        <v>0</v>
      </c>
      <c r="DZ13" s="135"/>
      <c r="EA13" s="174">
        <f aca="true" t="shared" si="84" ref="EA13:EJ13">$AA$13*G13</f>
        <v>0</v>
      </c>
      <c r="EB13" s="174">
        <f t="shared" si="84"/>
        <v>0</v>
      </c>
      <c r="EC13" s="174">
        <f t="shared" si="84"/>
        <v>0</v>
      </c>
      <c r="ED13" s="174">
        <f t="shared" si="84"/>
        <v>0</v>
      </c>
      <c r="EE13" s="174">
        <f t="shared" si="84"/>
        <v>0</v>
      </c>
      <c r="EF13" s="174">
        <f t="shared" si="84"/>
        <v>0</v>
      </c>
      <c r="EG13" s="174">
        <f t="shared" si="84"/>
        <v>0</v>
      </c>
      <c r="EH13" s="174">
        <f t="shared" si="84"/>
        <v>0</v>
      </c>
      <c r="EI13" s="174">
        <f t="shared" si="84"/>
        <v>0</v>
      </c>
      <c r="EJ13" s="174">
        <f t="shared" si="84"/>
        <v>0</v>
      </c>
      <c r="EK13" s="135"/>
      <c r="EL13" s="174">
        <f aca="true" t="shared" si="85" ref="EL13:EU13">$AB$13*G13</f>
        <v>0</v>
      </c>
      <c r="EM13" s="174">
        <f t="shared" si="85"/>
        <v>0</v>
      </c>
      <c r="EN13" s="174">
        <f t="shared" si="85"/>
        <v>0</v>
      </c>
      <c r="EO13" s="174">
        <f t="shared" si="85"/>
        <v>0</v>
      </c>
      <c r="EP13" s="174">
        <f t="shared" si="85"/>
        <v>0</v>
      </c>
      <c r="EQ13" s="174">
        <f t="shared" si="85"/>
        <v>0</v>
      </c>
      <c r="ER13" s="174">
        <f t="shared" si="85"/>
        <v>0</v>
      </c>
      <c r="ES13" s="174">
        <f t="shared" si="85"/>
        <v>0</v>
      </c>
      <c r="ET13" s="174">
        <f t="shared" si="85"/>
        <v>0</v>
      </c>
      <c r="EU13" s="174">
        <f t="shared" si="85"/>
        <v>0</v>
      </c>
      <c r="EV13" s="135"/>
      <c r="EW13" s="174">
        <f>$AC$13*G13</f>
        <v>81000</v>
      </c>
      <c r="EX13" s="174">
        <f aca="true" t="shared" si="86" ref="EX13:FF13">$AC$13*H13</f>
        <v>0</v>
      </c>
      <c r="EY13" s="174">
        <f t="shared" si="86"/>
        <v>0</v>
      </c>
      <c r="EZ13" s="174">
        <f t="shared" si="86"/>
        <v>0</v>
      </c>
      <c r="FA13" s="174">
        <f t="shared" si="86"/>
        <v>0</v>
      </c>
      <c r="FB13" s="174">
        <f t="shared" si="86"/>
        <v>18000</v>
      </c>
      <c r="FC13" s="174">
        <f t="shared" si="86"/>
        <v>0</v>
      </c>
      <c r="FD13" s="174">
        <f t="shared" si="86"/>
        <v>18000</v>
      </c>
      <c r="FE13" s="174">
        <f t="shared" si="86"/>
        <v>0</v>
      </c>
      <c r="FF13" s="174">
        <f t="shared" si="86"/>
        <v>72000</v>
      </c>
      <c r="FG13" s="178"/>
      <c r="FH13" s="166" t="b">
        <f t="shared" si="26"/>
        <v>1</v>
      </c>
      <c r="FI13" s="166" t="b">
        <f t="shared" si="13"/>
        <v>1</v>
      </c>
      <c r="FJ13" s="166" t="b">
        <f t="shared" si="13"/>
        <v>1</v>
      </c>
      <c r="FK13" s="166" t="b">
        <f t="shared" si="13"/>
        <v>1</v>
      </c>
      <c r="FL13" s="166" t="b">
        <f t="shared" si="13"/>
        <v>1</v>
      </c>
      <c r="FM13" s="166" t="b">
        <f t="shared" si="13"/>
        <v>1</v>
      </c>
      <c r="FN13" s="166" t="b">
        <f t="shared" si="13"/>
        <v>1</v>
      </c>
      <c r="FO13" s="166" t="b">
        <f t="shared" si="13"/>
        <v>1</v>
      </c>
      <c r="FP13" s="166" t="b">
        <f t="shared" si="13"/>
        <v>1</v>
      </c>
      <c r="FQ13" s="166" t="b">
        <f t="shared" si="13"/>
        <v>1</v>
      </c>
    </row>
    <row r="14" spans="2:173" s="168" customFormat="1" ht="12.75">
      <c r="B14" s="169" t="s">
        <v>135</v>
      </c>
      <c r="C14" s="182" t="s">
        <v>130</v>
      </c>
      <c r="D14" s="169" t="s">
        <v>117</v>
      </c>
      <c r="E14" s="285"/>
      <c r="F14" s="169" t="s">
        <v>157</v>
      </c>
      <c r="G14" s="169">
        <f>'2011-12'!G14+'2012-13'!G14+'2013-14'!G14+'2014-15'!G14</f>
        <v>120000</v>
      </c>
      <c r="H14" s="169">
        <f>'2011-12'!H14+'2012-13'!H14+'2013-14'!H14+'2014-15'!H14</f>
        <v>0</v>
      </c>
      <c r="I14" s="169">
        <f>'2011-12'!I14+'2012-13'!I14+'2013-14'!I14+'2014-15'!I14</f>
        <v>0</v>
      </c>
      <c r="J14" s="169">
        <f>'2011-12'!J14+'2012-13'!J14+'2013-14'!J14+'2014-15'!J14</f>
        <v>0</v>
      </c>
      <c r="K14" s="169">
        <f>'2011-12'!K14+'2012-13'!K14+'2013-14'!K14+'2014-15'!K14</f>
        <v>0</v>
      </c>
      <c r="L14" s="169">
        <f>'2011-12'!L14+'2012-13'!L14+'2013-14'!L14+'2014-15'!L14</f>
        <v>15000</v>
      </c>
      <c r="M14" s="169">
        <f>'2011-12'!M14+'2012-13'!M14+'2013-14'!M14+'2014-15'!M14</f>
        <v>0</v>
      </c>
      <c r="N14" s="169">
        <f>'2011-12'!N14+'2012-13'!N14+'2013-14'!N14+'2014-15'!N14</f>
        <v>0</v>
      </c>
      <c r="O14" s="169">
        <f>'2011-12'!O14+'2012-13'!O14+'2013-14'!O14+'2014-15'!O14</f>
        <v>0</v>
      </c>
      <c r="P14" s="169">
        <f>'2011-12'!P14+'2012-13'!P14+'2013-14'!P14+'2014-15'!P14</f>
        <v>0</v>
      </c>
      <c r="Q14" s="171"/>
      <c r="R14" s="172">
        <v>0.1</v>
      </c>
      <c r="S14" s="172"/>
      <c r="T14" s="172"/>
      <c r="U14" s="172"/>
      <c r="V14" s="172"/>
      <c r="W14" s="172">
        <v>0.2</v>
      </c>
      <c r="X14" s="172"/>
      <c r="Y14" s="172"/>
      <c r="Z14" s="172"/>
      <c r="AA14" s="172"/>
      <c r="AB14" s="172"/>
      <c r="AC14" s="172">
        <v>0.7</v>
      </c>
      <c r="AD14" s="173">
        <f t="shared" si="0"/>
        <v>1</v>
      </c>
      <c r="AE14" s="135"/>
      <c r="AF14" s="174">
        <f>$R$14*G14</f>
        <v>12000</v>
      </c>
      <c r="AG14" s="174">
        <f aca="true" t="shared" si="87" ref="AG14:AO14">$R$14*H14</f>
        <v>0</v>
      </c>
      <c r="AH14" s="174">
        <f t="shared" si="87"/>
        <v>0</v>
      </c>
      <c r="AI14" s="174">
        <f t="shared" si="87"/>
        <v>0</v>
      </c>
      <c r="AJ14" s="174">
        <f t="shared" si="87"/>
        <v>0</v>
      </c>
      <c r="AK14" s="174">
        <f t="shared" si="87"/>
        <v>1500</v>
      </c>
      <c r="AL14" s="174">
        <f t="shared" si="87"/>
        <v>0</v>
      </c>
      <c r="AM14" s="174">
        <f t="shared" si="87"/>
        <v>0</v>
      </c>
      <c r="AN14" s="174">
        <f t="shared" si="87"/>
        <v>0</v>
      </c>
      <c r="AO14" s="174">
        <f t="shared" si="87"/>
        <v>0</v>
      </c>
      <c r="AP14" s="135"/>
      <c r="AQ14" s="174">
        <f>$S$14*G14</f>
        <v>0</v>
      </c>
      <c r="AR14" s="174">
        <f aca="true" t="shared" si="88" ref="AR14:AZ14">$S$14*H14</f>
        <v>0</v>
      </c>
      <c r="AS14" s="174">
        <f t="shared" si="88"/>
        <v>0</v>
      </c>
      <c r="AT14" s="174">
        <f t="shared" si="88"/>
        <v>0</v>
      </c>
      <c r="AU14" s="174">
        <f t="shared" si="88"/>
        <v>0</v>
      </c>
      <c r="AV14" s="174">
        <f t="shared" si="88"/>
        <v>0</v>
      </c>
      <c r="AW14" s="174">
        <f t="shared" si="88"/>
        <v>0</v>
      </c>
      <c r="AX14" s="174">
        <f t="shared" si="88"/>
        <v>0</v>
      </c>
      <c r="AY14" s="174">
        <f t="shared" si="88"/>
        <v>0</v>
      </c>
      <c r="AZ14" s="174">
        <f t="shared" si="88"/>
        <v>0</v>
      </c>
      <c r="BA14" s="135"/>
      <c r="BB14" s="174">
        <f>$T$14*G14</f>
        <v>0</v>
      </c>
      <c r="BC14" s="174">
        <f aca="true" t="shared" si="89" ref="BC14:BK14">$T$14*H14</f>
        <v>0</v>
      </c>
      <c r="BD14" s="174">
        <f t="shared" si="89"/>
        <v>0</v>
      </c>
      <c r="BE14" s="174">
        <f t="shared" si="89"/>
        <v>0</v>
      </c>
      <c r="BF14" s="174">
        <f t="shared" si="89"/>
        <v>0</v>
      </c>
      <c r="BG14" s="174">
        <f t="shared" si="89"/>
        <v>0</v>
      </c>
      <c r="BH14" s="174">
        <f t="shared" si="89"/>
        <v>0</v>
      </c>
      <c r="BI14" s="174">
        <f t="shared" si="89"/>
        <v>0</v>
      </c>
      <c r="BJ14" s="174">
        <f t="shared" si="89"/>
        <v>0</v>
      </c>
      <c r="BK14" s="174">
        <f t="shared" si="89"/>
        <v>0</v>
      </c>
      <c r="BL14" s="178"/>
      <c r="BM14" s="174">
        <f>$U$14*G14</f>
        <v>0</v>
      </c>
      <c r="BN14" s="174">
        <f aca="true" t="shared" si="90" ref="BN14:BV14">$U$14*H14</f>
        <v>0</v>
      </c>
      <c r="BO14" s="174">
        <f t="shared" si="90"/>
        <v>0</v>
      </c>
      <c r="BP14" s="174">
        <f t="shared" si="90"/>
        <v>0</v>
      </c>
      <c r="BQ14" s="174">
        <f t="shared" si="90"/>
        <v>0</v>
      </c>
      <c r="BR14" s="174">
        <f t="shared" si="90"/>
        <v>0</v>
      </c>
      <c r="BS14" s="174">
        <f t="shared" si="90"/>
        <v>0</v>
      </c>
      <c r="BT14" s="174">
        <f t="shared" si="90"/>
        <v>0</v>
      </c>
      <c r="BU14" s="174">
        <f t="shared" si="90"/>
        <v>0</v>
      </c>
      <c r="BV14" s="174">
        <f t="shared" si="90"/>
        <v>0</v>
      </c>
      <c r="BW14" s="135"/>
      <c r="BX14" s="174">
        <f>$V$14*G14</f>
        <v>0</v>
      </c>
      <c r="BY14" s="174">
        <f aca="true" t="shared" si="91" ref="BY14:CG14">$V$14*H14</f>
        <v>0</v>
      </c>
      <c r="BZ14" s="174">
        <f t="shared" si="91"/>
        <v>0</v>
      </c>
      <c r="CA14" s="174">
        <f t="shared" si="91"/>
        <v>0</v>
      </c>
      <c r="CB14" s="174">
        <f t="shared" si="91"/>
        <v>0</v>
      </c>
      <c r="CC14" s="174">
        <f t="shared" si="91"/>
        <v>0</v>
      </c>
      <c r="CD14" s="174">
        <f t="shared" si="91"/>
        <v>0</v>
      </c>
      <c r="CE14" s="174">
        <f t="shared" si="91"/>
        <v>0</v>
      </c>
      <c r="CF14" s="174">
        <f t="shared" si="91"/>
        <v>0</v>
      </c>
      <c r="CG14" s="174">
        <f t="shared" si="91"/>
        <v>0</v>
      </c>
      <c r="CH14" s="135"/>
      <c r="CI14" s="174">
        <f>$W$14*G14</f>
        <v>24000</v>
      </c>
      <c r="CJ14" s="174">
        <f aca="true" t="shared" si="92" ref="CJ14:CR14">$W$14*H14</f>
        <v>0</v>
      </c>
      <c r="CK14" s="174">
        <f t="shared" si="92"/>
        <v>0</v>
      </c>
      <c r="CL14" s="174">
        <f t="shared" si="92"/>
        <v>0</v>
      </c>
      <c r="CM14" s="174">
        <f t="shared" si="92"/>
        <v>0</v>
      </c>
      <c r="CN14" s="174">
        <f t="shared" si="92"/>
        <v>3000</v>
      </c>
      <c r="CO14" s="174">
        <f t="shared" si="92"/>
        <v>0</v>
      </c>
      <c r="CP14" s="174">
        <f t="shared" si="92"/>
        <v>0</v>
      </c>
      <c r="CQ14" s="174">
        <f t="shared" si="92"/>
        <v>0</v>
      </c>
      <c r="CR14" s="174">
        <f t="shared" si="92"/>
        <v>0</v>
      </c>
      <c r="CS14" s="135"/>
      <c r="CT14" s="174">
        <f>$X$14*G14</f>
        <v>0</v>
      </c>
      <c r="CU14" s="174">
        <f aca="true" t="shared" si="93" ref="CU14:DC14">$X$14*H14</f>
        <v>0</v>
      </c>
      <c r="CV14" s="174">
        <f t="shared" si="93"/>
        <v>0</v>
      </c>
      <c r="CW14" s="174">
        <f t="shared" si="93"/>
        <v>0</v>
      </c>
      <c r="CX14" s="174">
        <f t="shared" si="93"/>
        <v>0</v>
      </c>
      <c r="CY14" s="174">
        <f t="shared" si="93"/>
        <v>0</v>
      </c>
      <c r="CZ14" s="174">
        <f t="shared" si="93"/>
        <v>0</v>
      </c>
      <c r="DA14" s="174">
        <f t="shared" si="93"/>
        <v>0</v>
      </c>
      <c r="DB14" s="174">
        <f t="shared" si="93"/>
        <v>0</v>
      </c>
      <c r="DC14" s="174">
        <f t="shared" si="93"/>
        <v>0</v>
      </c>
      <c r="DD14" s="135"/>
      <c r="DE14" s="174">
        <f>$Y$14*G14</f>
        <v>0</v>
      </c>
      <c r="DF14" s="174">
        <f aca="true" t="shared" si="94" ref="DF14:DN14">$Y$14*H14</f>
        <v>0</v>
      </c>
      <c r="DG14" s="174">
        <f t="shared" si="94"/>
        <v>0</v>
      </c>
      <c r="DH14" s="174">
        <f t="shared" si="94"/>
        <v>0</v>
      </c>
      <c r="DI14" s="174">
        <f t="shared" si="94"/>
        <v>0</v>
      </c>
      <c r="DJ14" s="174">
        <f t="shared" si="94"/>
        <v>0</v>
      </c>
      <c r="DK14" s="174">
        <f t="shared" si="94"/>
        <v>0</v>
      </c>
      <c r="DL14" s="174">
        <f t="shared" si="94"/>
        <v>0</v>
      </c>
      <c r="DM14" s="174">
        <f t="shared" si="94"/>
        <v>0</v>
      </c>
      <c r="DN14" s="174">
        <f t="shared" si="94"/>
        <v>0</v>
      </c>
      <c r="DO14" s="135"/>
      <c r="DP14" s="174">
        <f>$Z$14*G14</f>
        <v>0</v>
      </c>
      <c r="DQ14" s="174">
        <f aca="true" t="shared" si="95" ref="DQ14:DY14">$Z$14*H14</f>
        <v>0</v>
      </c>
      <c r="DR14" s="174">
        <f t="shared" si="95"/>
        <v>0</v>
      </c>
      <c r="DS14" s="174">
        <f t="shared" si="95"/>
        <v>0</v>
      </c>
      <c r="DT14" s="174">
        <f t="shared" si="95"/>
        <v>0</v>
      </c>
      <c r="DU14" s="174">
        <f t="shared" si="95"/>
        <v>0</v>
      </c>
      <c r="DV14" s="174">
        <f t="shared" si="95"/>
        <v>0</v>
      </c>
      <c r="DW14" s="174">
        <f t="shared" si="95"/>
        <v>0</v>
      </c>
      <c r="DX14" s="174">
        <f t="shared" si="95"/>
        <v>0</v>
      </c>
      <c r="DY14" s="174">
        <f t="shared" si="95"/>
        <v>0</v>
      </c>
      <c r="DZ14" s="135"/>
      <c r="EA14" s="174">
        <f>$AA$14*G14</f>
        <v>0</v>
      </c>
      <c r="EB14" s="174">
        <f aca="true" t="shared" si="96" ref="EB14:EJ14">$AA$14*H14</f>
        <v>0</v>
      </c>
      <c r="EC14" s="174">
        <f t="shared" si="96"/>
        <v>0</v>
      </c>
      <c r="ED14" s="174">
        <f t="shared" si="96"/>
        <v>0</v>
      </c>
      <c r="EE14" s="174">
        <f t="shared" si="96"/>
        <v>0</v>
      </c>
      <c r="EF14" s="174">
        <f t="shared" si="96"/>
        <v>0</v>
      </c>
      <c r="EG14" s="174">
        <f t="shared" si="96"/>
        <v>0</v>
      </c>
      <c r="EH14" s="174">
        <f t="shared" si="96"/>
        <v>0</v>
      </c>
      <c r="EI14" s="174">
        <f t="shared" si="96"/>
        <v>0</v>
      </c>
      <c r="EJ14" s="174">
        <f t="shared" si="96"/>
        <v>0</v>
      </c>
      <c r="EK14" s="135"/>
      <c r="EL14" s="174">
        <f>$AB$14*G14</f>
        <v>0</v>
      </c>
      <c r="EM14" s="174">
        <f aca="true" t="shared" si="97" ref="EM14:EU14">$AB$14*H14</f>
        <v>0</v>
      </c>
      <c r="EN14" s="174">
        <f t="shared" si="97"/>
        <v>0</v>
      </c>
      <c r="EO14" s="174">
        <f t="shared" si="97"/>
        <v>0</v>
      </c>
      <c r="EP14" s="174">
        <f t="shared" si="97"/>
        <v>0</v>
      </c>
      <c r="EQ14" s="174">
        <f t="shared" si="97"/>
        <v>0</v>
      </c>
      <c r="ER14" s="174">
        <f t="shared" si="97"/>
        <v>0</v>
      </c>
      <c r="ES14" s="174">
        <f t="shared" si="97"/>
        <v>0</v>
      </c>
      <c r="ET14" s="174">
        <f t="shared" si="97"/>
        <v>0</v>
      </c>
      <c r="EU14" s="174">
        <f t="shared" si="97"/>
        <v>0</v>
      </c>
      <c r="EV14" s="135"/>
      <c r="EW14" s="174">
        <f>$AC$14*G14</f>
        <v>84000</v>
      </c>
      <c r="EX14" s="174">
        <f aca="true" t="shared" si="98" ref="EX14:FF14">$AC$14*H14</f>
        <v>0</v>
      </c>
      <c r="EY14" s="174">
        <f t="shared" si="98"/>
        <v>0</v>
      </c>
      <c r="EZ14" s="174">
        <f t="shared" si="98"/>
        <v>0</v>
      </c>
      <c r="FA14" s="174">
        <f t="shared" si="98"/>
        <v>0</v>
      </c>
      <c r="FB14" s="174">
        <f t="shared" si="98"/>
        <v>10500</v>
      </c>
      <c r="FC14" s="174">
        <f t="shared" si="98"/>
        <v>0</v>
      </c>
      <c r="FD14" s="174">
        <f t="shared" si="98"/>
        <v>0</v>
      </c>
      <c r="FE14" s="174">
        <f t="shared" si="98"/>
        <v>0</v>
      </c>
      <c r="FF14" s="174">
        <f t="shared" si="98"/>
        <v>0</v>
      </c>
      <c r="FG14" s="178"/>
      <c r="FH14" s="166" t="b">
        <f t="shared" si="26"/>
        <v>1</v>
      </c>
      <c r="FI14" s="166" t="b">
        <f t="shared" si="13"/>
        <v>1</v>
      </c>
      <c r="FJ14" s="166" t="b">
        <f t="shared" si="13"/>
        <v>1</v>
      </c>
      <c r="FK14" s="166" t="b">
        <f t="shared" si="13"/>
        <v>1</v>
      </c>
      <c r="FL14" s="166" t="b">
        <f t="shared" si="13"/>
        <v>1</v>
      </c>
      <c r="FM14" s="166" t="b">
        <f t="shared" si="13"/>
        <v>1</v>
      </c>
      <c r="FN14" s="166" t="b">
        <f t="shared" si="13"/>
        <v>1</v>
      </c>
      <c r="FO14" s="166" t="b">
        <f t="shared" si="13"/>
        <v>1</v>
      </c>
      <c r="FP14" s="166" t="b">
        <f t="shared" si="13"/>
        <v>1</v>
      </c>
      <c r="FQ14" s="166" t="b">
        <f t="shared" si="13"/>
        <v>1</v>
      </c>
    </row>
    <row r="15" spans="2:173" s="168" customFormat="1" ht="12.75">
      <c r="B15" s="169" t="s">
        <v>136</v>
      </c>
      <c r="C15" s="182" t="s">
        <v>131</v>
      </c>
      <c r="D15" s="169" t="s">
        <v>118</v>
      </c>
      <c r="E15" s="285"/>
      <c r="F15" s="169" t="s">
        <v>158</v>
      </c>
      <c r="G15" s="169">
        <f>'2011-12'!G15+'2012-13'!G15+'2013-14'!G15+'2014-15'!G15</f>
        <v>262500</v>
      </c>
      <c r="H15" s="169">
        <f>'2011-12'!H15+'2012-13'!H15+'2013-14'!H15+'2014-15'!H15</f>
        <v>0</v>
      </c>
      <c r="I15" s="169">
        <f>'2011-12'!I15+'2012-13'!I15+'2013-14'!I15+'2014-15'!I15</f>
        <v>0</v>
      </c>
      <c r="J15" s="169">
        <f>'2011-12'!J15+'2012-13'!J15+'2013-14'!J15+'2014-15'!J15</f>
        <v>0</v>
      </c>
      <c r="K15" s="169">
        <f>'2011-12'!K15+'2012-13'!K15+'2013-14'!K15+'2014-15'!K15</f>
        <v>0</v>
      </c>
      <c r="L15" s="169">
        <f>'2011-12'!L15+'2012-13'!L15+'2013-14'!L15+'2014-15'!L15</f>
        <v>0</v>
      </c>
      <c r="M15" s="169">
        <f>'2011-12'!M15+'2012-13'!M15+'2013-14'!M15+'2014-15'!M15</f>
        <v>0</v>
      </c>
      <c r="N15" s="169">
        <f>'2011-12'!N15+'2012-13'!N15+'2013-14'!N15+'2014-15'!N15</f>
        <v>0</v>
      </c>
      <c r="O15" s="169">
        <f>'2011-12'!O15+'2012-13'!O15+'2013-14'!O15+'2014-15'!O15</f>
        <v>0</v>
      </c>
      <c r="P15" s="169">
        <f>'2011-12'!P15+'2012-13'!P15+'2013-14'!P15+'2014-15'!P15</f>
        <v>0</v>
      </c>
      <c r="Q15" s="171"/>
      <c r="R15" s="172">
        <v>0.1</v>
      </c>
      <c r="S15" s="172"/>
      <c r="T15" s="172"/>
      <c r="U15" s="172"/>
      <c r="V15" s="172"/>
      <c r="W15" s="172"/>
      <c r="X15" s="172">
        <v>0.3</v>
      </c>
      <c r="Y15" s="172"/>
      <c r="Z15" s="172"/>
      <c r="AA15" s="172"/>
      <c r="AB15" s="172"/>
      <c r="AC15" s="172">
        <v>0.6</v>
      </c>
      <c r="AD15" s="173">
        <f t="shared" si="0"/>
        <v>1</v>
      </c>
      <c r="AE15" s="135"/>
      <c r="AF15" s="174">
        <f>$R$15*G15</f>
        <v>26250</v>
      </c>
      <c r="AG15" s="174">
        <f aca="true" t="shared" si="99" ref="AG15:AO15">$R$15*H15</f>
        <v>0</v>
      </c>
      <c r="AH15" s="174">
        <f t="shared" si="99"/>
        <v>0</v>
      </c>
      <c r="AI15" s="174">
        <f t="shared" si="99"/>
        <v>0</v>
      </c>
      <c r="AJ15" s="174">
        <f t="shared" si="99"/>
        <v>0</v>
      </c>
      <c r="AK15" s="174">
        <f t="shared" si="99"/>
        <v>0</v>
      </c>
      <c r="AL15" s="174">
        <f t="shared" si="99"/>
        <v>0</v>
      </c>
      <c r="AM15" s="174">
        <f t="shared" si="99"/>
        <v>0</v>
      </c>
      <c r="AN15" s="174">
        <f t="shared" si="99"/>
        <v>0</v>
      </c>
      <c r="AO15" s="174">
        <f t="shared" si="99"/>
        <v>0</v>
      </c>
      <c r="AP15" s="135"/>
      <c r="AQ15" s="174">
        <f>$S$15*G15</f>
        <v>0</v>
      </c>
      <c r="AR15" s="174">
        <f aca="true" t="shared" si="100" ref="AR15:AZ15">$S$15*H15</f>
        <v>0</v>
      </c>
      <c r="AS15" s="174">
        <f t="shared" si="100"/>
        <v>0</v>
      </c>
      <c r="AT15" s="174">
        <f t="shared" si="100"/>
        <v>0</v>
      </c>
      <c r="AU15" s="174">
        <f t="shared" si="100"/>
        <v>0</v>
      </c>
      <c r="AV15" s="174">
        <f t="shared" si="100"/>
        <v>0</v>
      </c>
      <c r="AW15" s="174">
        <f t="shared" si="100"/>
        <v>0</v>
      </c>
      <c r="AX15" s="174">
        <f t="shared" si="100"/>
        <v>0</v>
      </c>
      <c r="AY15" s="174">
        <f t="shared" si="100"/>
        <v>0</v>
      </c>
      <c r="AZ15" s="174">
        <f t="shared" si="100"/>
        <v>0</v>
      </c>
      <c r="BA15" s="135"/>
      <c r="BB15" s="174">
        <f>$T$15*G15</f>
        <v>0</v>
      </c>
      <c r="BC15" s="174">
        <f aca="true" t="shared" si="101" ref="BC15:BK15">$T$15*H15</f>
        <v>0</v>
      </c>
      <c r="BD15" s="174">
        <f t="shared" si="101"/>
        <v>0</v>
      </c>
      <c r="BE15" s="174">
        <f t="shared" si="101"/>
        <v>0</v>
      </c>
      <c r="BF15" s="174">
        <f t="shared" si="101"/>
        <v>0</v>
      </c>
      <c r="BG15" s="174">
        <f t="shared" si="101"/>
        <v>0</v>
      </c>
      <c r="BH15" s="174">
        <f t="shared" si="101"/>
        <v>0</v>
      </c>
      <c r="BI15" s="174">
        <f t="shared" si="101"/>
        <v>0</v>
      </c>
      <c r="BJ15" s="174">
        <f t="shared" si="101"/>
        <v>0</v>
      </c>
      <c r="BK15" s="174">
        <f t="shared" si="101"/>
        <v>0</v>
      </c>
      <c r="BL15" s="178"/>
      <c r="BM15" s="174">
        <f>$U$15*G15</f>
        <v>0</v>
      </c>
      <c r="BN15" s="174">
        <f aca="true" t="shared" si="102" ref="BN15:BV15">$U$15*H15</f>
        <v>0</v>
      </c>
      <c r="BO15" s="174">
        <f t="shared" si="102"/>
        <v>0</v>
      </c>
      <c r="BP15" s="174">
        <f t="shared" si="102"/>
        <v>0</v>
      </c>
      <c r="BQ15" s="174">
        <f t="shared" si="102"/>
        <v>0</v>
      </c>
      <c r="BR15" s="174">
        <f t="shared" si="102"/>
        <v>0</v>
      </c>
      <c r="BS15" s="174">
        <f t="shared" si="102"/>
        <v>0</v>
      </c>
      <c r="BT15" s="174">
        <f t="shared" si="102"/>
        <v>0</v>
      </c>
      <c r="BU15" s="174">
        <f t="shared" si="102"/>
        <v>0</v>
      </c>
      <c r="BV15" s="174">
        <f t="shared" si="102"/>
        <v>0</v>
      </c>
      <c r="BW15" s="135"/>
      <c r="BX15" s="174">
        <f>$V$15*G15</f>
        <v>0</v>
      </c>
      <c r="BY15" s="174">
        <f aca="true" t="shared" si="103" ref="BY15:CG15">$V$15*H15</f>
        <v>0</v>
      </c>
      <c r="BZ15" s="174">
        <f t="shared" si="103"/>
        <v>0</v>
      </c>
      <c r="CA15" s="174">
        <f t="shared" si="103"/>
        <v>0</v>
      </c>
      <c r="CB15" s="174">
        <f t="shared" si="103"/>
        <v>0</v>
      </c>
      <c r="CC15" s="174">
        <f t="shared" si="103"/>
        <v>0</v>
      </c>
      <c r="CD15" s="174">
        <f t="shared" si="103"/>
        <v>0</v>
      </c>
      <c r="CE15" s="174">
        <f t="shared" si="103"/>
        <v>0</v>
      </c>
      <c r="CF15" s="174">
        <f t="shared" si="103"/>
        <v>0</v>
      </c>
      <c r="CG15" s="174">
        <f t="shared" si="103"/>
        <v>0</v>
      </c>
      <c r="CH15" s="135"/>
      <c r="CI15" s="174">
        <f>$W$15*G15</f>
        <v>0</v>
      </c>
      <c r="CJ15" s="174">
        <f aca="true" t="shared" si="104" ref="CJ15:CR15">$W$15*H15</f>
        <v>0</v>
      </c>
      <c r="CK15" s="174">
        <f t="shared" si="104"/>
        <v>0</v>
      </c>
      <c r="CL15" s="174">
        <f t="shared" si="104"/>
        <v>0</v>
      </c>
      <c r="CM15" s="174">
        <f t="shared" si="104"/>
        <v>0</v>
      </c>
      <c r="CN15" s="174">
        <f t="shared" si="104"/>
        <v>0</v>
      </c>
      <c r="CO15" s="174">
        <f t="shared" si="104"/>
        <v>0</v>
      </c>
      <c r="CP15" s="174">
        <f t="shared" si="104"/>
        <v>0</v>
      </c>
      <c r="CQ15" s="174">
        <f t="shared" si="104"/>
        <v>0</v>
      </c>
      <c r="CR15" s="174">
        <f t="shared" si="104"/>
        <v>0</v>
      </c>
      <c r="CS15" s="135"/>
      <c r="CT15" s="174">
        <f>$X$15*G15</f>
        <v>78750</v>
      </c>
      <c r="CU15" s="174">
        <f aca="true" t="shared" si="105" ref="CU15:DC15">$X$15*H15</f>
        <v>0</v>
      </c>
      <c r="CV15" s="174">
        <f t="shared" si="105"/>
        <v>0</v>
      </c>
      <c r="CW15" s="174">
        <f t="shared" si="105"/>
        <v>0</v>
      </c>
      <c r="CX15" s="174">
        <f t="shared" si="105"/>
        <v>0</v>
      </c>
      <c r="CY15" s="174">
        <f t="shared" si="105"/>
        <v>0</v>
      </c>
      <c r="CZ15" s="174">
        <f t="shared" si="105"/>
        <v>0</v>
      </c>
      <c r="DA15" s="174">
        <f t="shared" si="105"/>
        <v>0</v>
      </c>
      <c r="DB15" s="174">
        <f t="shared" si="105"/>
        <v>0</v>
      </c>
      <c r="DC15" s="174">
        <f t="shared" si="105"/>
        <v>0</v>
      </c>
      <c r="DD15" s="135"/>
      <c r="DE15" s="174">
        <f>$Y$15*G15</f>
        <v>0</v>
      </c>
      <c r="DF15" s="174">
        <f aca="true" t="shared" si="106" ref="DF15:DN15">$Y$15*H15</f>
        <v>0</v>
      </c>
      <c r="DG15" s="174">
        <f t="shared" si="106"/>
        <v>0</v>
      </c>
      <c r="DH15" s="174">
        <f t="shared" si="106"/>
        <v>0</v>
      </c>
      <c r="DI15" s="174">
        <f t="shared" si="106"/>
        <v>0</v>
      </c>
      <c r="DJ15" s="174">
        <f t="shared" si="106"/>
        <v>0</v>
      </c>
      <c r="DK15" s="174">
        <f t="shared" si="106"/>
        <v>0</v>
      </c>
      <c r="DL15" s="174">
        <f t="shared" si="106"/>
        <v>0</v>
      </c>
      <c r="DM15" s="174">
        <f t="shared" si="106"/>
        <v>0</v>
      </c>
      <c r="DN15" s="174">
        <f t="shared" si="106"/>
        <v>0</v>
      </c>
      <c r="DO15" s="135"/>
      <c r="DP15" s="174">
        <f>$Z$15*G15</f>
        <v>0</v>
      </c>
      <c r="DQ15" s="174">
        <f aca="true" t="shared" si="107" ref="DQ15:DY15">$Z$15*H15</f>
        <v>0</v>
      </c>
      <c r="DR15" s="174">
        <f t="shared" si="107"/>
        <v>0</v>
      </c>
      <c r="DS15" s="174">
        <f t="shared" si="107"/>
        <v>0</v>
      </c>
      <c r="DT15" s="174">
        <f t="shared" si="107"/>
        <v>0</v>
      </c>
      <c r="DU15" s="174">
        <f t="shared" si="107"/>
        <v>0</v>
      </c>
      <c r="DV15" s="174">
        <f t="shared" si="107"/>
        <v>0</v>
      </c>
      <c r="DW15" s="174">
        <f t="shared" si="107"/>
        <v>0</v>
      </c>
      <c r="DX15" s="174">
        <f t="shared" si="107"/>
        <v>0</v>
      </c>
      <c r="DY15" s="174">
        <f t="shared" si="107"/>
        <v>0</v>
      </c>
      <c r="DZ15" s="135"/>
      <c r="EA15" s="174">
        <f>$AA$15*G15</f>
        <v>0</v>
      </c>
      <c r="EB15" s="174">
        <f aca="true" t="shared" si="108" ref="EB15:EJ15">$AA$15*H15</f>
        <v>0</v>
      </c>
      <c r="EC15" s="174">
        <f t="shared" si="108"/>
        <v>0</v>
      </c>
      <c r="ED15" s="174">
        <f t="shared" si="108"/>
        <v>0</v>
      </c>
      <c r="EE15" s="174">
        <f t="shared" si="108"/>
        <v>0</v>
      </c>
      <c r="EF15" s="174">
        <f t="shared" si="108"/>
        <v>0</v>
      </c>
      <c r="EG15" s="174">
        <f t="shared" si="108"/>
        <v>0</v>
      </c>
      <c r="EH15" s="174">
        <f t="shared" si="108"/>
        <v>0</v>
      </c>
      <c r="EI15" s="174">
        <f t="shared" si="108"/>
        <v>0</v>
      </c>
      <c r="EJ15" s="174">
        <f t="shared" si="108"/>
        <v>0</v>
      </c>
      <c r="EK15" s="135"/>
      <c r="EL15" s="174">
        <f>$AB$15*G15</f>
        <v>0</v>
      </c>
      <c r="EM15" s="174">
        <f aca="true" t="shared" si="109" ref="EM15:EU15">$AB$15*H15</f>
        <v>0</v>
      </c>
      <c r="EN15" s="174">
        <f t="shared" si="109"/>
        <v>0</v>
      </c>
      <c r="EO15" s="174">
        <f t="shared" si="109"/>
        <v>0</v>
      </c>
      <c r="EP15" s="174">
        <f t="shared" si="109"/>
        <v>0</v>
      </c>
      <c r="EQ15" s="174">
        <f t="shared" si="109"/>
        <v>0</v>
      </c>
      <c r="ER15" s="174">
        <f t="shared" si="109"/>
        <v>0</v>
      </c>
      <c r="ES15" s="174">
        <f t="shared" si="109"/>
        <v>0</v>
      </c>
      <c r="ET15" s="174">
        <f t="shared" si="109"/>
        <v>0</v>
      </c>
      <c r="EU15" s="174">
        <f t="shared" si="109"/>
        <v>0</v>
      </c>
      <c r="EV15" s="135"/>
      <c r="EW15" s="174">
        <f>$AC$15*G15</f>
        <v>157500</v>
      </c>
      <c r="EX15" s="174">
        <f aca="true" t="shared" si="110" ref="EX15:FF15">$AC$15*H15</f>
        <v>0</v>
      </c>
      <c r="EY15" s="174">
        <f t="shared" si="110"/>
        <v>0</v>
      </c>
      <c r="EZ15" s="174">
        <f t="shared" si="110"/>
        <v>0</v>
      </c>
      <c r="FA15" s="174">
        <f t="shared" si="110"/>
        <v>0</v>
      </c>
      <c r="FB15" s="174">
        <f t="shared" si="110"/>
        <v>0</v>
      </c>
      <c r="FC15" s="174">
        <f t="shared" si="110"/>
        <v>0</v>
      </c>
      <c r="FD15" s="174">
        <f t="shared" si="110"/>
        <v>0</v>
      </c>
      <c r="FE15" s="174">
        <f t="shared" si="110"/>
        <v>0</v>
      </c>
      <c r="FF15" s="174">
        <f t="shared" si="110"/>
        <v>0</v>
      </c>
      <c r="FG15" s="178"/>
      <c r="FH15" s="166" t="b">
        <f t="shared" si="26"/>
        <v>1</v>
      </c>
      <c r="FI15" s="166" t="b">
        <f t="shared" si="13"/>
        <v>1</v>
      </c>
      <c r="FJ15" s="166" t="b">
        <f t="shared" si="13"/>
        <v>1</v>
      </c>
      <c r="FK15" s="166" t="b">
        <f t="shared" si="13"/>
        <v>1</v>
      </c>
      <c r="FL15" s="166" t="b">
        <f t="shared" si="13"/>
        <v>1</v>
      </c>
      <c r="FM15" s="166" t="b">
        <f t="shared" si="13"/>
        <v>1</v>
      </c>
      <c r="FN15" s="166" t="b">
        <f t="shared" si="13"/>
        <v>1</v>
      </c>
      <c r="FO15" s="166" t="b">
        <f t="shared" si="13"/>
        <v>1</v>
      </c>
      <c r="FP15" s="166" t="b">
        <f t="shared" si="13"/>
        <v>1</v>
      </c>
      <c r="FQ15" s="166" t="b">
        <f t="shared" si="13"/>
        <v>1</v>
      </c>
    </row>
    <row r="16" spans="2:173" s="168" customFormat="1" ht="12.75">
      <c r="B16" s="169" t="s">
        <v>136</v>
      </c>
      <c r="C16" s="182" t="s">
        <v>131</v>
      </c>
      <c r="D16" s="169" t="s">
        <v>118</v>
      </c>
      <c r="E16" s="284"/>
      <c r="F16" s="169" t="s">
        <v>158</v>
      </c>
      <c r="G16" s="169">
        <f>'2011-12'!G16+'2012-13'!G16+'2013-14'!G16+'2014-15'!G16</f>
        <v>200000</v>
      </c>
      <c r="H16" s="169">
        <f>'2011-12'!H16+'2012-13'!H16+'2013-14'!H16+'2014-15'!H16</f>
        <v>0</v>
      </c>
      <c r="I16" s="169">
        <f>'2011-12'!I16+'2012-13'!I16+'2013-14'!I16+'2014-15'!I16</f>
        <v>0</v>
      </c>
      <c r="J16" s="169">
        <f>'2011-12'!J16+'2012-13'!J16+'2013-14'!J16+'2014-15'!J16</f>
        <v>0</v>
      </c>
      <c r="K16" s="169">
        <f>'2011-12'!K16+'2012-13'!K16+'2013-14'!K16+'2014-15'!K16</f>
        <v>0</v>
      </c>
      <c r="L16" s="169">
        <f>'2011-12'!L16+'2012-13'!L16+'2013-14'!L16+'2014-15'!L16</f>
        <v>0</v>
      </c>
      <c r="M16" s="169">
        <f>'2011-12'!M16+'2012-13'!M16+'2013-14'!M16+'2014-15'!M16</f>
        <v>0</v>
      </c>
      <c r="N16" s="169">
        <f>'2011-12'!N16+'2012-13'!N16+'2013-14'!N16+'2014-15'!N16</f>
        <v>0</v>
      </c>
      <c r="O16" s="169">
        <f>'2011-12'!O16+'2012-13'!O16+'2013-14'!O16+'2014-15'!O16</f>
        <v>0</v>
      </c>
      <c r="P16" s="169">
        <f>'2011-12'!P16+'2012-13'!P16+'2013-14'!P16+'2014-15'!P16</f>
        <v>0</v>
      </c>
      <c r="Q16" s="171"/>
      <c r="R16" s="172">
        <v>0.1</v>
      </c>
      <c r="S16" s="172"/>
      <c r="T16" s="172"/>
      <c r="U16" s="172"/>
      <c r="V16" s="172"/>
      <c r="W16" s="172"/>
      <c r="X16" s="172"/>
      <c r="Y16" s="172">
        <v>0.1</v>
      </c>
      <c r="Z16" s="172"/>
      <c r="AA16" s="172"/>
      <c r="AB16" s="172"/>
      <c r="AC16" s="172">
        <v>0.8</v>
      </c>
      <c r="AD16" s="173">
        <f t="shared" si="0"/>
        <v>1</v>
      </c>
      <c r="AE16" s="135"/>
      <c r="AF16" s="174">
        <f>$R$16*G16</f>
        <v>20000</v>
      </c>
      <c r="AG16" s="174">
        <f aca="true" t="shared" si="111" ref="AG16:AO16">$R$16*H16</f>
        <v>0</v>
      </c>
      <c r="AH16" s="174">
        <f t="shared" si="111"/>
        <v>0</v>
      </c>
      <c r="AI16" s="174">
        <f t="shared" si="111"/>
        <v>0</v>
      </c>
      <c r="AJ16" s="174">
        <f t="shared" si="111"/>
        <v>0</v>
      </c>
      <c r="AK16" s="174">
        <f t="shared" si="111"/>
        <v>0</v>
      </c>
      <c r="AL16" s="174">
        <f t="shared" si="111"/>
        <v>0</v>
      </c>
      <c r="AM16" s="174">
        <f t="shared" si="111"/>
        <v>0</v>
      </c>
      <c r="AN16" s="174">
        <f t="shared" si="111"/>
        <v>0</v>
      </c>
      <c r="AO16" s="174">
        <f t="shared" si="111"/>
        <v>0</v>
      </c>
      <c r="AP16" s="135"/>
      <c r="AQ16" s="174">
        <f>$S$16*G16</f>
        <v>0</v>
      </c>
      <c r="AR16" s="174">
        <f aca="true" t="shared" si="112" ref="AR16:AZ16">$S$16*H16</f>
        <v>0</v>
      </c>
      <c r="AS16" s="174">
        <f t="shared" si="112"/>
        <v>0</v>
      </c>
      <c r="AT16" s="174">
        <f t="shared" si="112"/>
        <v>0</v>
      </c>
      <c r="AU16" s="174">
        <f t="shared" si="112"/>
        <v>0</v>
      </c>
      <c r="AV16" s="174">
        <f t="shared" si="112"/>
        <v>0</v>
      </c>
      <c r="AW16" s="174">
        <f t="shared" si="112"/>
        <v>0</v>
      </c>
      <c r="AX16" s="174">
        <f t="shared" si="112"/>
        <v>0</v>
      </c>
      <c r="AY16" s="174">
        <f t="shared" si="112"/>
        <v>0</v>
      </c>
      <c r="AZ16" s="174">
        <f t="shared" si="112"/>
        <v>0</v>
      </c>
      <c r="BA16" s="135"/>
      <c r="BB16" s="174">
        <f>$T$16*G16</f>
        <v>0</v>
      </c>
      <c r="BC16" s="174">
        <f aca="true" t="shared" si="113" ref="BC16:BK16">$T$16*H16</f>
        <v>0</v>
      </c>
      <c r="BD16" s="174">
        <f t="shared" si="113"/>
        <v>0</v>
      </c>
      <c r="BE16" s="174">
        <f t="shared" si="113"/>
        <v>0</v>
      </c>
      <c r="BF16" s="174">
        <f t="shared" si="113"/>
        <v>0</v>
      </c>
      <c r="BG16" s="174">
        <f t="shared" si="113"/>
        <v>0</v>
      </c>
      <c r="BH16" s="174">
        <f t="shared" si="113"/>
        <v>0</v>
      </c>
      <c r="BI16" s="174">
        <f t="shared" si="113"/>
        <v>0</v>
      </c>
      <c r="BJ16" s="174">
        <f t="shared" si="113"/>
        <v>0</v>
      </c>
      <c r="BK16" s="174">
        <f t="shared" si="113"/>
        <v>0</v>
      </c>
      <c r="BL16" s="178"/>
      <c r="BM16" s="174">
        <f>$U$16*G16</f>
        <v>0</v>
      </c>
      <c r="BN16" s="174">
        <f aca="true" t="shared" si="114" ref="BN16:BV16">$U$16*H16</f>
        <v>0</v>
      </c>
      <c r="BO16" s="174">
        <f t="shared" si="114"/>
        <v>0</v>
      </c>
      <c r="BP16" s="174">
        <f t="shared" si="114"/>
        <v>0</v>
      </c>
      <c r="BQ16" s="174">
        <f t="shared" si="114"/>
        <v>0</v>
      </c>
      <c r="BR16" s="174">
        <f t="shared" si="114"/>
        <v>0</v>
      </c>
      <c r="BS16" s="174">
        <f t="shared" si="114"/>
        <v>0</v>
      </c>
      <c r="BT16" s="174">
        <f t="shared" si="114"/>
        <v>0</v>
      </c>
      <c r="BU16" s="174">
        <f t="shared" si="114"/>
        <v>0</v>
      </c>
      <c r="BV16" s="174">
        <f t="shared" si="114"/>
        <v>0</v>
      </c>
      <c r="BW16" s="135"/>
      <c r="BX16" s="174">
        <f>$V$16*G16</f>
        <v>0</v>
      </c>
      <c r="BY16" s="174">
        <f aca="true" t="shared" si="115" ref="BY16:CG16">$V$16*H16</f>
        <v>0</v>
      </c>
      <c r="BZ16" s="174">
        <f t="shared" si="115"/>
        <v>0</v>
      </c>
      <c r="CA16" s="174">
        <f t="shared" si="115"/>
        <v>0</v>
      </c>
      <c r="CB16" s="174">
        <f t="shared" si="115"/>
        <v>0</v>
      </c>
      <c r="CC16" s="174">
        <f t="shared" si="115"/>
        <v>0</v>
      </c>
      <c r="CD16" s="174">
        <f t="shared" si="115"/>
        <v>0</v>
      </c>
      <c r="CE16" s="174">
        <f t="shared" si="115"/>
        <v>0</v>
      </c>
      <c r="CF16" s="174">
        <f t="shared" si="115"/>
        <v>0</v>
      </c>
      <c r="CG16" s="174">
        <f t="shared" si="115"/>
        <v>0</v>
      </c>
      <c r="CH16" s="135"/>
      <c r="CI16" s="174">
        <f>$W$16*G16</f>
        <v>0</v>
      </c>
      <c r="CJ16" s="174">
        <f aca="true" t="shared" si="116" ref="CJ16:CR16">$W$16*H16</f>
        <v>0</v>
      </c>
      <c r="CK16" s="174">
        <f t="shared" si="116"/>
        <v>0</v>
      </c>
      <c r="CL16" s="174">
        <f t="shared" si="116"/>
        <v>0</v>
      </c>
      <c r="CM16" s="174">
        <f t="shared" si="116"/>
        <v>0</v>
      </c>
      <c r="CN16" s="174">
        <f t="shared" si="116"/>
        <v>0</v>
      </c>
      <c r="CO16" s="174">
        <f t="shared" si="116"/>
        <v>0</v>
      </c>
      <c r="CP16" s="174">
        <f t="shared" si="116"/>
        <v>0</v>
      </c>
      <c r="CQ16" s="174">
        <f t="shared" si="116"/>
        <v>0</v>
      </c>
      <c r="CR16" s="174">
        <f t="shared" si="116"/>
        <v>0</v>
      </c>
      <c r="CS16" s="135"/>
      <c r="CT16" s="174">
        <f>$X$16*G16</f>
        <v>0</v>
      </c>
      <c r="CU16" s="174">
        <f aca="true" t="shared" si="117" ref="CU16:DC16">$X$16*H16</f>
        <v>0</v>
      </c>
      <c r="CV16" s="174">
        <f t="shared" si="117"/>
        <v>0</v>
      </c>
      <c r="CW16" s="174">
        <f t="shared" si="117"/>
        <v>0</v>
      </c>
      <c r="CX16" s="174">
        <f t="shared" si="117"/>
        <v>0</v>
      </c>
      <c r="CY16" s="174">
        <f t="shared" si="117"/>
        <v>0</v>
      </c>
      <c r="CZ16" s="174">
        <f t="shared" si="117"/>
        <v>0</v>
      </c>
      <c r="DA16" s="174">
        <f t="shared" si="117"/>
        <v>0</v>
      </c>
      <c r="DB16" s="174">
        <f t="shared" si="117"/>
        <v>0</v>
      </c>
      <c r="DC16" s="174">
        <f t="shared" si="117"/>
        <v>0</v>
      </c>
      <c r="DD16" s="135"/>
      <c r="DE16" s="174">
        <f>$Y$16*G16</f>
        <v>20000</v>
      </c>
      <c r="DF16" s="174">
        <f aca="true" t="shared" si="118" ref="DF16:DN16">$Y$16*H16</f>
        <v>0</v>
      </c>
      <c r="DG16" s="174">
        <f t="shared" si="118"/>
        <v>0</v>
      </c>
      <c r="DH16" s="174">
        <f t="shared" si="118"/>
        <v>0</v>
      </c>
      <c r="DI16" s="174">
        <f t="shared" si="118"/>
        <v>0</v>
      </c>
      <c r="DJ16" s="174">
        <f t="shared" si="118"/>
        <v>0</v>
      </c>
      <c r="DK16" s="174">
        <f t="shared" si="118"/>
        <v>0</v>
      </c>
      <c r="DL16" s="174">
        <f t="shared" si="118"/>
        <v>0</v>
      </c>
      <c r="DM16" s="174">
        <f t="shared" si="118"/>
        <v>0</v>
      </c>
      <c r="DN16" s="174">
        <f t="shared" si="118"/>
        <v>0</v>
      </c>
      <c r="DO16" s="135"/>
      <c r="DP16" s="174">
        <f>$Z$16*G16</f>
        <v>0</v>
      </c>
      <c r="DQ16" s="174">
        <f aca="true" t="shared" si="119" ref="DQ16:DY16">$Z$16*H16</f>
        <v>0</v>
      </c>
      <c r="DR16" s="174">
        <f t="shared" si="119"/>
        <v>0</v>
      </c>
      <c r="DS16" s="174">
        <f t="shared" si="119"/>
        <v>0</v>
      </c>
      <c r="DT16" s="174">
        <f t="shared" si="119"/>
        <v>0</v>
      </c>
      <c r="DU16" s="174">
        <f t="shared" si="119"/>
        <v>0</v>
      </c>
      <c r="DV16" s="174">
        <f t="shared" si="119"/>
        <v>0</v>
      </c>
      <c r="DW16" s="174">
        <f t="shared" si="119"/>
        <v>0</v>
      </c>
      <c r="DX16" s="174">
        <f t="shared" si="119"/>
        <v>0</v>
      </c>
      <c r="DY16" s="174">
        <f t="shared" si="119"/>
        <v>0</v>
      </c>
      <c r="DZ16" s="135"/>
      <c r="EA16" s="174">
        <f>$AA$16*G16</f>
        <v>0</v>
      </c>
      <c r="EB16" s="174">
        <f aca="true" t="shared" si="120" ref="EB16:EJ16">$AA$16*H16</f>
        <v>0</v>
      </c>
      <c r="EC16" s="174">
        <f t="shared" si="120"/>
        <v>0</v>
      </c>
      <c r="ED16" s="174">
        <f t="shared" si="120"/>
        <v>0</v>
      </c>
      <c r="EE16" s="174">
        <f t="shared" si="120"/>
        <v>0</v>
      </c>
      <c r="EF16" s="174">
        <f t="shared" si="120"/>
        <v>0</v>
      </c>
      <c r="EG16" s="174">
        <f t="shared" si="120"/>
        <v>0</v>
      </c>
      <c r="EH16" s="174">
        <f t="shared" si="120"/>
        <v>0</v>
      </c>
      <c r="EI16" s="174">
        <f t="shared" si="120"/>
        <v>0</v>
      </c>
      <c r="EJ16" s="174">
        <f t="shared" si="120"/>
        <v>0</v>
      </c>
      <c r="EK16" s="135"/>
      <c r="EL16" s="174">
        <f>$AB$16*G16</f>
        <v>0</v>
      </c>
      <c r="EM16" s="174">
        <f aca="true" t="shared" si="121" ref="EM16:EU16">$AB$16*H16</f>
        <v>0</v>
      </c>
      <c r="EN16" s="174">
        <f t="shared" si="121"/>
        <v>0</v>
      </c>
      <c r="EO16" s="174">
        <f t="shared" si="121"/>
        <v>0</v>
      </c>
      <c r="EP16" s="174">
        <f t="shared" si="121"/>
        <v>0</v>
      </c>
      <c r="EQ16" s="174">
        <f t="shared" si="121"/>
        <v>0</v>
      </c>
      <c r="ER16" s="174">
        <f t="shared" si="121"/>
        <v>0</v>
      </c>
      <c r="ES16" s="174">
        <f t="shared" si="121"/>
        <v>0</v>
      </c>
      <c r="ET16" s="174">
        <f t="shared" si="121"/>
        <v>0</v>
      </c>
      <c r="EU16" s="174">
        <f t="shared" si="121"/>
        <v>0</v>
      </c>
      <c r="EV16" s="135"/>
      <c r="EW16" s="174">
        <f>$AC$16*G16</f>
        <v>160000</v>
      </c>
      <c r="EX16" s="174">
        <f aca="true" t="shared" si="122" ref="EX16:FF16">$AC$16*H16</f>
        <v>0</v>
      </c>
      <c r="EY16" s="174">
        <f t="shared" si="122"/>
        <v>0</v>
      </c>
      <c r="EZ16" s="174">
        <f t="shared" si="122"/>
        <v>0</v>
      </c>
      <c r="FA16" s="174">
        <f t="shared" si="122"/>
        <v>0</v>
      </c>
      <c r="FB16" s="174">
        <f t="shared" si="122"/>
        <v>0</v>
      </c>
      <c r="FC16" s="174">
        <f t="shared" si="122"/>
        <v>0</v>
      </c>
      <c r="FD16" s="174">
        <f t="shared" si="122"/>
        <v>0</v>
      </c>
      <c r="FE16" s="174">
        <f t="shared" si="122"/>
        <v>0</v>
      </c>
      <c r="FF16" s="174">
        <f t="shared" si="122"/>
        <v>0</v>
      </c>
      <c r="FG16" s="178"/>
      <c r="FH16" s="166" t="b">
        <f t="shared" si="26"/>
        <v>1</v>
      </c>
      <c r="FI16" s="166" t="b">
        <f t="shared" si="13"/>
        <v>1</v>
      </c>
      <c r="FJ16" s="166" t="b">
        <f t="shared" si="13"/>
        <v>1</v>
      </c>
      <c r="FK16" s="166" t="b">
        <f t="shared" si="13"/>
        <v>1</v>
      </c>
      <c r="FL16" s="166" t="b">
        <f t="shared" si="13"/>
        <v>1</v>
      </c>
      <c r="FM16" s="166" t="b">
        <f t="shared" si="13"/>
        <v>1</v>
      </c>
      <c r="FN16" s="166" t="b">
        <f t="shared" si="13"/>
        <v>1</v>
      </c>
      <c r="FO16" s="166" t="b">
        <f t="shared" si="13"/>
        <v>1</v>
      </c>
      <c r="FP16" s="166" t="b">
        <f t="shared" si="13"/>
        <v>1</v>
      </c>
      <c r="FQ16" s="166" t="b">
        <f t="shared" si="13"/>
        <v>1</v>
      </c>
    </row>
    <row r="17" spans="2:173" s="168" customFormat="1" ht="12.75">
      <c r="B17" s="169" t="s">
        <v>137</v>
      </c>
      <c r="C17" s="182" t="s">
        <v>141</v>
      </c>
      <c r="D17" s="169" t="s">
        <v>119</v>
      </c>
      <c r="E17" s="284"/>
      <c r="F17" s="182" t="s">
        <v>153</v>
      </c>
      <c r="G17" s="169">
        <f>'2011-12'!G17+'2012-13'!G17+'2013-14'!G17+'2014-15'!G17</f>
        <v>130000</v>
      </c>
      <c r="H17" s="169">
        <f>'2011-12'!H17+'2012-13'!H17+'2013-14'!H17+'2014-15'!H17</f>
        <v>0</v>
      </c>
      <c r="I17" s="169">
        <f>'2011-12'!I17+'2012-13'!I17+'2013-14'!I17+'2014-15'!I17</f>
        <v>0</v>
      </c>
      <c r="J17" s="169">
        <f>'2011-12'!J17+'2012-13'!J17+'2013-14'!J17+'2014-15'!J17</f>
        <v>50000</v>
      </c>
      <c r="K17" s="169">
        <f>'2011-12'!K17+'2012-13'!K17+'2013-14'!K17+'2014-15'!K17</f>
        <v>0</v>
      </c>
      <c r="L17" s="169">
        <f>'2011-12'!L17+'2012-13'!L17+'2013-14'!L17+'2014-15'!L17</f>
        <v>20000</v>
      </c>
      <c r="M17" s="169">
        <f>'2011-12'!M17+'2012-13'!M17+'2013-14'!M17+'2014-15'!M17</f>
        <v>0</v>
      </c>
      <c r="N17" s="169">
        <f>'2011-12'!N17+'2012-13'!N17+'2013-14'!N17+'2014-15'!N17</f>
        <v>74000</v>
      </c>
      <c r="O17" s="169">
        <f>'2011-12'!O17+'2012-13'!O17+'2013-14'!O17+'2014-15'!O17</f>
        <v>0</v>
      </c>
      <c r="P17" s="169">
        <f>'2011-12'!P17+'2012-13'!P17+'2013-14'!P17+'2014-15'!P17</f>
        <v>244000</v>
      </c>
      <c r="Q17" s="171"/>
      <c r="R17" s="172">
        <v>0.1</v>
      </c>
      <c r="S17" s="172"/>
      <c r="T17" s="172"/>
      <c r="U17" s="172"/>
      <c r="V17" s="172"/>
      <c r="W17" s="172"/>
      <c r="X17" s="172"/>
      <c r="Y17" s="172"/>
      <c r="Z17" s="172"/>
      <c r="AA17" s="172"/>
      <c r="AB17" s="172"/>
      <c r="AC17" s="172">
        <v>0.9</v>
      </c>
      <c r="AD17" s="173">
        <f t="shared" si="0"/>
        <v>1</v>
      </c>
      <c r="AE17" s="135"/>
      <c r="AF17" s="174">
        <f>$R$17*G17</f>
        <v>13000</v>
      </c>
      <c r="AG17" s="174">
        <f aca="true" t="shared" si="123" ref="AG17:AO17">$R$17*H17</f>
        <v>0</v>
      </c>
      <c r="AH17" s="174">
        <f t="shared" si="123"/>
        <v>0</v>
      </c>
      <c r="AI17" s="174">
        <f t="shared" si="123"/>
        <v>5000</v>
      </c>
      <c r="AJ17" s="174">
        <f t="shared" si="123"/>
        <v>0</v>
      </c>
      <c r="AK17" s="174">
        <f t="shared" si="123"/>
        <v>2000</v>
      </c>
      <c r="AL17" s="174">
        <f t="shared" si="123"/>
        <v>0</v>
      </c>
      <c r="AM17" s="174">
        <f t="shared" si="123"/>
        <v>7400</v>
      </c>
      <c r="AN17" s="174">
        <f t="shared" si="123"/>
        <v>0</v>
      </c>
      <c r="AO17" s="174">
        <f t="shared" si="123"/>
        <v>24400</v>
      </c>
      <c r="AP17" s="135"/>
      <c r="AQ17" s="174">
        <f>$S$17*G17</f>
        <v>0</v>
      </c>
      <c r="AR17" s="174">
        <f aca="true" t="shared" si="124" ref="AR17:AZ17">$S$17*H17</f>
        <v>0</v>
      </c>
      <c r="AS17" s="174">
        <f t="shared" si="124"/>
        <v>0</v>
      </c>
      <c r="AT17" s="174">
        <f t="shared" si="124"/>
        <v>0</v>
      </c>
      <c r="AU17" s="174">
        <f t="shared" si="124"/>
        <v>0</v>
      </c>
      <c r="AV17" s="174">
        <f t="shared" si="124"/>
        <v>0</v>
      </c>
      <c r="AW17" s="174">
        <f t="shared" si="124"/>
        <v>0</v>
      </c>
      <c r="AX17" s="174">
        <f t="shared" si="124"/>
        <v>0</v>
      </c>
      <c r="AY17" s="174">
        <f t="shared" si="124"/>
        <v>0</v>
      </c>
      <c r="AZ17" s="174">
        <f t="shared" si="124"/>
        <v>0</v>
      </c>
      <c r="BA17" s="135"/>
      <c r="BB17" s="174">
        <f>$T$17*G17</f>
        <v>0</v>
      </c>
      <c r="BC17" s="174">
        <f aca="true" t="shared" si="125" ref="BC17:BK17">$T$17*H17</f>
        <v>0</v>
      </c>
      <c r="BD17" s="174">
        <f t="shared" si="125"/>
        <v>0</v>
      </c>
      <c r="BE17" s="174">
        <f t="shared" si="125"/>
        <v>0</v>
      </c>
      <c r="BF17" s="174">
        <f t="shared" si="125"/>
        <v>0</v>
      </c>
      <c r="BG17" s="174">
        <f t="shared" si="125"/>
        <v>0</v>
      </c>
      <c r="BH17" s="174">
        <f t="shared" si="125"/>
        <v>0</v>
      </c>
      <c r="BI17" s="174">
        <f t="shared" si="125"/>
        <v>0</v>
      </c>
      <c r="BJ17" s="174">
        <f t="shared" si="125"/>
        <v>0</v>
      </c>
      <c r="BK17" s="174">
        <f t="shared" si="125"/>
        <v>0</v>
      </c>
      <c r="BL17" s="178"/>
      <c r="BM17" s="174">
        <f>$U$17*G17</f>
        <v>0</v>
      </c>
      <c r="BN17" s="174">
        <f aca="true" t="shared" si="126" ref="BN17:BV17">$U$17*H17</f>
        <v>0</v>
      </c>
      <c r="BO17" s="174">
        <f t="shared" si="126"/>
        <v>0</v>
      </c>
      <c r="BP17" s="174">
        <f t="shared" si="126"/>
        <v>0</v>
      </c>
      <c r="BQ17" s="174">
        <f t="shared" si="126"/>
        <v>0</v>
      </c>
      <c r="BR17" s="174">
        <f t="shared" si="126"/>
        <v>0</v>
      </c>
      <c r="BS17" s="174">
        <f t="shared" si="126"/>
        <v>0</v>
      </c>
      <c r="BT17" s="174">
        <f t="shared" si="126"/>
        <v>0</v>
      </c>
      <c r="BU17" s="174">
        <f t="shared" si="126"/>
        <v>0</v>
      </c>
      <c r="BV17" s="174">
        <f t="shared" si="126"/>
        <v>0</v>
      </c>
      <c r="BW17" s="135"/>
      <c r="BX17" s="174">
        <f>$V$17*G17</f>
        <v>0</v>
      </c>
      <c r="BY17" s="174">
        <f aca="true" t="shared" si="127" ref="BY17:CG17">$V$17*H17</f>
        <v>0</v>
      </c>
      <c r="BZ17" s="174">
        <f t="shared" si="127"/>
        <v>0</v>
      </c>
      <c r="CA17" s="174">
        <f t="shared" si="127"/>
        <v>0</v>
      </c>
      <c r="CB17" s="174">
        <f t="shared" si="127"/>
        <v>0</v>
      </c>
      <c r="CC17" s="174">
        <f t="shared" si="127"/>
        <v>0</v>
      </c>
      <c r="CD17" s="174">
        <f t="shared" si="127"/>
        <v>0</v>
      </c>
      <c r="CE17" s="174">
        <f t="shared" si="127"/>
        <v>0</v>
      </c>
      <c r="CF17" s="174">
        <f t="shared" si="127"/>
        <v>0</v>
      </c>
      <c r="CG17" s="174">
        <f t="shared" si="127"/>
        <v>0</v>
      </c>
      <c r="CH17" s="135"/>
      <c r="CI17" s="174">
        <f>$W$17*G17</f>
        <v>0</v>
      </c>
      <c r="CJ17" s="174">
        <f aca="true" t="shared" si="128" ref="CJ17:CR17">$W$17*H17</f>
        <v>0</v>
      </c>
      <c r="CK17" s="174">
        <f t="shared" si="128"/>
        <v>0</v>
      </c>
      <c r="CL17" s="174">
        <f t="shared" si="128"/>
        <v>0</v>
      </c>
      <c r="CM17" s="174">
        <f t="shared" si="128"/>
        <v>0</v>
      </c>
      <c r="CN17" s="174">
        <f t="shared" si="128"/>
        <v>0</v>
      </c>
      <c r="CO17" s="174">
        <f t="shared" si="128"/>
        <v>0</v>
      </c>
      <c r="CP17" s="174">
        <f t="shared" si="128"/>
        <v>0</v>
      </c>
      <c r="CQ17" s="174">
        <f t="shared" si="128"/>
        <v>0</v>
      </c>
      <c r="CR17" s="174">
        <f t="shared" si="128"/>
        <v>0</v>
      </c>
      <c r="CS17" s="135"/>
      <c r="CT17" s="174">
        <f>$X$17*G17</f>
        <v>0</v>
      </c>
      <c r="CU17" s="174">
        <f aca="true" t="shared" si="129" ref="CU17:DC17">$X$17*H17</f>
        <v>0</v>
      </c>
      <c r="CV17" s="174">
        <f t="shared" si="129"/>
        <v>0</v>
      </c>
      <c r="CW17" s="174">
        <f t="shared" si="129"/>
        <v>0</v>
      </c>
      <c r="CX17" s="174">
        <f t="shared" si="129"/>
        <v>0</v>
      </c>
      <c r="CY17" s="174">
        <f t="shared" si="129"/>
        <v>0</v>
      </c>
      <c r="CZ17" s="174">
        <f t="shared" si="129"/>
        <v>0</v>
      </c>
      <c r="DA17" s="174">
        <f t="shared" si="129"/>
        <v>0</v>
      </c>
      <c r="DB17" s="174">
        <f t="shared" si="129"/>
        <v>0</v>
      </c>
      <c r="DC17" s="174">
        <f t="shared" si="129"/>
        <v>0</v>
      </c>
      <c r="DD17" s="135"/>
      <c r="DE17" s="174">
        <f>$Y$17*G17</f>
        <v>0</v>
      </c>
      <c r="DF17" s="174">
        <f aca="true" t="shared" si="130" ref="DF17:DN17">$Y$17*H17</f>
        <v>0</v>
      </c>
      <c r="DG17" s="174">
        <f t="shared" si="130"/>
        <v>0</v>
      </c>
      <c r="DH17" s="174">
        <f t="shared" si="130"/>
        <v>0</v>
      </c>
      <c r="DI17" s="174">
        <f t="shared" si="130"/>
        <v>0</v>
      </c>
      <c r="DJ17" s="174">
        <f t="shared" si="130"/>
        <v>0</v>
      </c>
      <c r="DK17" s="174">
        <f t="shared" si="130"/>
        <v>0</v>
      </c>
      <c r="DL17" s="174">
        <f t="shared" si="130"/>
        <v>0</v>
      </c>
      <c r="DM17" s="174">
        <f t="shared" si="130"/>
        <v>0</v>
      </c>
      <c r="DN17" s="174">
        <f t="shared" si="130"/>
        <v>0</v>
      </c>
      <c r="DO17" s="135"/>
      <c r="DP17" s="174">
        <f>$Z$17*G17</f>
        <v>0</v>
      </c>
      <c r="DQ17" s="174">
        <f aca="true" t="shared" si="131" ref="DQ17:DY17">$Z$17*H17</f>
        <v>0</v>
      </c>
      <c r="DR17" s="174">
        <f t="shared" si="131"/>
        <v>0</v>
      </c>
      <c r="DS17" s="174">
        <f t="shared" si="131"/>
        <v>0</v>
      </c>
      <c r="DT17" s="174">
        <f t="shared" si="131"/>
        <v>0</v>
      </c>
      <c r="DU17" s="174">
        <f t="shared" si="131"/>
        <v>0</v>
      </c>
      <c r="DV17" s="174">
        <f t="shared" si="131"/>
        <v>0</v>
      </c>
      <c r="DW17" s="174">
        <f t="shared" si="131"/>
        <v>0</v>
      </c>
      <c r="DX17" s="174">
        <f t="shared" si="131"/>
        <v>0</v>
      </c>
      <c r="DY17" s="174">
        <f t="shared" si="131"/>
        <v>0</v>
      </c>
      <c r="DZ17" s="135"/>
      <c r="EA17" s="174">
        <f>$AA$17*G17</f>
        <v>0</v>
      </c>
      <c r="EB17" s="174">
        <f aca="true" t="shared" si="132" ref="EB17:EJ17">$AA$17*H17</f>
        <v>0</v>
      </c>
      <c r="EC17" s="174">
        <f t="shared" si="132"/>
        <v>0</v>
      </c>
      <c r="ED17" s="174">
        <f t="shared" si="132"/>
        <v>0</v>
      </c>
      <c r="EE17" s="174">
        <f t="shared" si="132"/>
        <v>0</v>
      </c>
      <c r="EF17" s="174">
        <f t="shared" si="132"/>
        <v>0</v>
      </c>
      <c r="EG17" s="174">
        <f t="shared" si="132"/>
        <v>0</v>
      </c>
      <c r="EH17" s="174">
        <f t="shared" si="132"/>
        <v>0</v>
      </c>
      <c r="EI17" s="174">
        <f t="shared" si="132"/>
        <v>0</v>
      </c>
      <c r="EJ17" s="174">
        <f t="shared" si="132"/>
        <v>0</v>
      </c>
      <c r="EK17" s="135"/>
      <c r="EL17" s="174">
        <f>$AB$17*G17</f>
        <v>0</v>
      </c>
      <c r="EM17" s="174">
        <f aca="true" t="shared" si="133" ref="EM17:EU17">$AB$17*H17</f>
        <v>0</v>
      </c>
      <c r="EN17" s="174">
        <f t="shared" si="133"/>
        <v>0</v>
      </c>
      <c r="EO17" s="174">
        <f t="shared" si="133"/>
        <v>0</v>
      </c>
      <c r="EP17" s="174">
        <f t="shared" si="133"/>
        <v>0</v>
      </c>
      <c r="EQ17" s="174">
        <f t="shared" si="133"/>
        <v>0</v>
      </c>
      <c r="ER17" s="174">
        <f t="shared" si="133"/>
        <v>0</v>
      </c>
      <c r="ES17" s="174">
        <f t="shared" si="133"/>
        <v>0</v>
      </c>
      <c r="ET17" s="174">
        <f t="shared" si="133"/>
        <v>0</v>
      </c>
      <c r="EU17" s="174">
        <f t="shared" si="133"/>
        <v>0</v>
      </c>
      <c r="EV17" s="135"/>
      <c r="EW17" s="174">
        <f>$AC$17*G17</f>
        <v>117000</v>
      </c>
      <c r="EX17" s="174">
        <f aca="true" t="shared" si="134" ref="EX17:FF17">$AC$17*H17</f>
        <v>0</v>
      </c>
      <c r="EY17" s="174">
        <f t="shared" si="134"/>
        <v>0</v>
      </c>
      <c r="EZ17" s="174">
        <f t="shared" si="134"/>
        <v>45000</v>
      </c>
      <c r="FA17" s="174">
        <f t="shared" si="134"/>
        <v>0</v>
      </c>
      <c r="FB17" s="174">
        <f t="shared" si="134"/>
        <v>18000</v>
      </c>
      <c r="FC17" s="174">
        <f t="shared" si="134"/>
        <v>0</v>
      </c>
      <c r="FD17" s="174">
        <f t="shared" si="134"/>
        <v>66600</v>
      </c>
      <c r="FE17" s="174">
        <f t="shared" si="134"/>
        <v>0</v>
      </c>
      <c r="FF17" s="174">
        <f t="shared" si="134"/>
        <v>219600</v>
      </c>
      <c r="FG17" s="178"/>
      <c r="FH17" s="166" t="b">
        <f t="shared" si="26"/>
        <v>1</v>
      </c>
      <c r="FI17" s="166" t="b">
        <f t="shared" si="13"/>
        <v>1</v>
      </c>
      <c r="FJ17" s="166" t="b">
        <f t="shared" si="13"/>
        <v>1</v>
      </c>
      <c r="FK17" s="166" t="b">
        <f t="shared" si="13"/>
        <v>1</v>
      </c>
      <c r="FL17" s="166" t="b">
        <f t="shared" si="13"/>
        <v>1</v>
      </c>
      <c r="FM17" s="166" t="b">
        <f t="shared" si="13"/>
        <v>1</v>
      </c>
      <c r="FN17" s="166" t="b">
        <f t="shared" si="13"/>
        <v>1</v>
      </c>
      <c r="FO17" s="166" t="b">
        <f t="shared" si="13"/>
        <v>1</v>
      </c>
      <c r="FP17" s="166" t="b">
        <f t="shared" si="13"/>
        <v>1</v>
      </c>
      <c r="FQ17" s="166" t="b">
        <f t="shared" si="13"/>
        <v>1</v>
      </c>
    </row>
    <row r="18" spans="2:173" s="168" customFormat="1" ht="24.75" customHeight="1">
      <c r="B18" s="169" t="s">
        <v>138</v>
      </c>
      <c r="C18" s="182" t="s">
        <v>134</v>
      </c>
      <c r="D18" s="169" t="s">
        <v>120</v>
      </c>
      <c r="E18" s="284"/>
      <c r="F18" s="182" t="s">
        <v>138</v>
      </c>
      <c r="G18" s="169">
        <f>'2011-12'!G18+'2012-13'!G18+'2013-14'!G18+'2014-15'!G18</f>
        <v>419800</v>
      </c>
      <c r="H18" s="169">
        <f>'2011-12'!H18+'2012-13'!H18+'2013-14'!H18+'2014-15'!H18</f>
        <v>345000</v>
      </c>
      <c r="I18" s="169">
        <f>'2011-12'!I18+'2012-13'!I18+'2013-14'!I18+'2014-15'!I18</f>
        <v>863400</v>
      </c>
      <c r="J18" s="169">
        <f>'2011-12'!J18+'2012-13'!J18+'2013-14'!J18+'2014-15'!J18</f>
        <v>20000</v>
      </c>
      <c r="K18" s="169">
        <f>'2011-12'!K18+'2012-13'!K18+'2013-14'!K18+'2014-15'!K18</f>
        <v>0</v>
      </c>
      <c r="L18" s="169">
        <f>'2011-12'!L18+'2012-13'!L18+'2013-14'!L18+'2014-15'!L18</f>
        <v>28000</v>
      </c>
      <c r="M18" s="169">
        <f>'2011-12'!M18+'2012-13'!M18+'2013-14'!M18+'2014-15'!M18</f>
        <v>0</v>
      </c>
      <c r="N18" s="169">
        <f>'2011-12'!N18+'2012-13'!N18+'2013-14'!N18+'2014-15'!N18</f>
        <v>250000</v>
      </c>
      <c r="O18" s="169">
        <f>'2011-12'!O18+'2012-13'!O18+'2013-14'!O18+'2014-15'!O18</f>
        <v>100000</v>
      </c>
      <c r="P18" s="169">
        <f>'2011-12'!P18+'2012-13'!P18+'2013-14'!P18+'2014-15'!P18</f>
        <v>150000</v>
      </c>
      <c r="Q18" s="171"/>
      <c r="R18" s="172">
        <v>0.1</v>
      </c>
      <c r="S18" s="172"/>
      <c r="T18" s="172"/>
      <c r="U18" s="172"/>
      <c r="V18" s="172"/>
      <c r="W18" s="172"/>
      <c r="X18" s="172"/>
      <c r="Y18" s="172"/>
      <c r="Z18" s="172"/>
      <c r="AA18" s="172"/>
      <c r="AB18" s="172"/>
      <c r="AC18" s="172">
        <v>0.9</v>
      </c>
      <c r="AD18" s="173">
        <f t="shared" si="0"/>
        <v>1</v>
      </c>
      <c r="AE18" s="135"/>
      <c r="AF18" s="174">
        <f>$R$18*G18</f>
        <v>41980</v>
      </c>
      <c r="AG18" s="174">
        <f aca="true" t="shared" si="135" ref="AG18:AO18">$R$18*H18</f>
        <v>34500</v>
      </c>
      <c r="AH18" s="174">
        <f t="shared" si="135"/>
        <v>86340</v>
      </c>
      <c r="AI18" s="174">
        <f t="shared" si="135"/>
        <v>2000</v>
      </c>
      <c r="AJ18" s="174">
        <f t="shared" si="135"/>
        <v>0</v>
      </c>
      <c r="AK18" s="174">
        <f t="shared" si="135"/>
        <v>2800</v>
      </c>
      <c r="AL18" s="174">
        <f t="shared" si="135"/>
        <v>0</v>
      </c>
      <c r="AM18" s="174">
        <f t="shared" si="135"/>
        <v>25000</v>
      </c>
      <c r="AN18" s="174">
        <f t="shared" si="135"/>
        <v>10000</v>
      </c>
      <c r="AO18" s="174">
        <f t="shared" si="135"/>
        <v>15000</v>
      </c>
      <c r="AP18" s="135"/>
      <c r="AQ18" s="174">
        <f>$S$18*G18</f>
        <v>0</v>
      </c>
      <c r="AR18" s="174">
        <f aca="true" t="shared" si="136" ref="AR18:AZ18">$S$18*H18</f>
        <v>0</v>
      </c>
      <c r="AS18" s="174">
        <f t="shared" si="136"/>
        <v>0</v>
      </c>
      <c r="AT18" s="174">
        <f t="shared" si="136"/>
        <v>0</v>
      </c>
      <c r="AU18" s="174">
        <f t="shared" si="136"/>
        <v>0</v>
      </c>
      <c r="AV18" s="174">
        <f t="shared" si="136"/>
        <v>0</v>
      </c>
      <c r="AW18" s="174">
        <f t="shared" si="136"/>
        <v>0</v>
      </c>
      <c r="AX18" s="174">
        <f t="shared" si="136"/>
        <v>0</v>
      </c>
      <c r="AY18" s="174">
        <f t="shared" si="136"/>
        <v>0</v>
      </c>
      <c r="AZ18" s="174">
        <f t="shared" si="136"/>
        <v>0</v>
      </c>
      <c r="BA18" s="135"/>
      <c r="BB18" s="174">
        <f>$T$18*G18</f>
        <v>0</v>
      </c>
      <c r="BC18" s="174">
        <f aca="true" t="shared" si="137" ref="BC18:BK18">$T$18*H18</f>
        <v>0</v>
      </c>
      <c r="BD18" s="174">
        <f t="shared" si="137"/>
        <v>0</v>
      </c>
      <c r="BE18" s="174">
        <f t="shared" si="137"/>
        <v>0</v>
      </c>
      <c r="BF18" s="174">
        <f t="shared" si="137"/>
        <v>0</v>
      </c>
      <c r="BG18" s="174">
        <f t="shared" si="137"/>
        <v>0</v>
      </c>
      <c r="BH18" s="174">
        <f t="shared" si="137"/>
        <v>0</v>
      </c>
      <c r="BI18" s="174">
        <f t="shared" si="137"/>
        <v>0</v>
      </c>
      <c r="BJ18" s="174">
        <f t="shared" si="137"/>
        <v>0</v>
      </c>
      <c r="BK18" s="174">
        <f t="shared" si="137"/>
        <v>0</v>
      </c>
      <c r="BL18" s="178"/>
      <c r="BM18" s="174">
        <f>$U$18*G18</f>
        <v>0</v>
      </c>
      <c r="BN18" s="174">
        <f aca="true" t="shared" si="138" ref="BN18:BV18">$U$18*H18</f>
        <v>0</v>
      </c>
      <c r="BO18" s="174">
        <f t="shared" si="138"/>
        <v>0</v>
      </c>
      <c r="BP18" s="174">
        <f t="shared" si="138"/>
        <v>0</v>
      </c>
      <c r="BQ18" s="174">
        <f t="shared" si="138"/>
        <v>0</v>
      </c>
      <c r="BR18" s="174">
        <f t="shared" si="138"/>
        <v>0</v>
      </c>
      <c r="BS18" s="174">
        <f t="shared" si="138"/>
        <v>0</v>
      </c>
      <c r="BT18" s="174">
        <f t="shared" si="138"/>
        <v>0</v>
      </c>
      <c r="BU18" s="174">
        <f t="shared" si="138"/>
        <v>0</v>
      </c>
      <c r="BV18" s="174">
        <f t="shared" si="138"/>
        <v>0</v>
      </c>
      <c r="BW18" s="135"/>
      <c r="BX18" s="174">
        <f>$V$18*G18</f>
        <v>0</v>
      </c>
      <c r="BY18" s="174">
        <f aca="true" t="shared" si="139" ref="BY18:CG18">$V$18*H18</f>
        <v>0</v>
      </c>
      <c r="BZ18" s="174">
        <f t="shared" si="139"/>
        <v>0</v>
      </c>
      <c r="CA18" s="174">
        <f t="shared" si="139"/>
        <v>0</v>
      </c>
      <c r="CB18" s="174">
        <f t="shared" si="139"/>
        <v>0</v>
      </c>
      <c r="CC18" s="174">
        <f t="shared" si="139"/>
        <v>0</v>
      </c>
      <c r="CD18" s="174">
        <f t="shared" si="139"/>
        <v>0</v>
      </c>
      <c r="CE18" s="174">
        <f t="shared" si="139"/>
        <v>0</v>
      </c>
      <c r="CF18" s="174">
        <f t="shared" si="139"/>
        <v>0</v>
      </c>
      <c r="CG18" s="174">
        <f t="shared" si="139"/>
        <v>0</v>
      </c>
      <c r="CH18" s="135"/>
      <c r="CI18" s="174">
        <f>$W$18*G18</f>
        <v>0</v>
      </c>
      <c r="CJ18" s="174">
        <f aca="true" t="shared" si="140" ref="CJ18:CR18">$W$18*H18</f>
        <v>0</v>
      </c>
      <c r="CK18" s="174">
        <f t="shared" si="140"/>
        <v>0</v>
      </c>
      <c r="CL18" s="174">
        <f t="shared" si="140"/>
        <v>0</v>
      </c>
      <c r="CM18" s="174">
        <f t="shared" si="140"/>
        <v>0</v>
      </c>
      <c r="CN18" s="174">
        <f t="shared" si="140"/>
        <v>0</v>
      </c>
      <c r="CO18" s="174">
        <f t="shared" si="140"/>
        <v>0</v>
      </c>
      <c r="CP18" s="174">
        <f t="shared" si="140"/>
        <v>0</v>
      </c>
      <c r="CQ18" s="174">
        <f t="shared" si="140"/>
        <v>0</v>
      </c>
      <c r="CR18" s="174">
        <f t="shared" si="140"/>
        <v>0</v>
      </c>
      <c r="CS18" s="135"/>
      <c r="CT18" s="174">
        <f>$X$18*G18</f>
        <v>0</v>
      </c>
      <c r="CU18" s="174">
        <f aca="true" t="shared" si="141" ref="CU18:DC18">$X$18*H18</f>
        <v>0</v>
      </c>
      <c r="CV18" s="174">
        <f t="shared" si="141"/>
        <v>0</v>
      </c>
      <c r="CW18" s="174">
        <f t="shared" si="141"/>
        <v>0</v>
      </c>
      <c r="CX18" s="174">
        <f t="shared" si="141"/>
        <v>0</v>
      </c>
      <c r="CY18" s="174">
        <f t="shared" si="141"/>
        <v>0</v>
      </c>
      <c r="CZ18" s="174">
        <f t="shared" si="141"/>
        <v>0</v>
      </c>
      <c r="DA18" s="174">
        <f t="shared" si="141"/>
        <v>0</v>
      </c>
      <c r="DB18" s="174">
        <f t="shared" si="141"/>
        <v>0</v>
      </c>
      <c r="DC18" s="174">
        <f t="shared" si="141"/>
        <v>0</v>
      </c>
      <c r="DD18" s="135"/>
      <c r="DE18" s="174">
        <f>$Y$18*G18</f>
        <v>0</v>
      </c>
      <c r="DF18" s="174">
        <f aca="true" t="shared" si="142" ref="DF18:DN18">$Y$18*H18</f>
        <v>0</v>
      </c>
      <c r="DG18" s="174">
        <f t="shared" si="142"/>
        <v>0</v>
      </c>
      <c r="DH18" s="174">
        <f t="shared" si="142"/>
        <v>0</v>
      </c>
      <c r="DI18" s="174">
        <f t="shared" si="142"/>
        <v>0</v>
      </c>
      <c r="DJ18" s="174">
        <f t="shared" si="142"/>
        <v>0</v>
      </c>
      <c r="DK18" s="174">
        <f t="shared" si="142"/>
        <v>0</v>
      </c>
      <c r="DL18" s="174">
        <f t="shared" si="142"/>
        <v>0</v>
      </c>
      <c r="DM18" s="174">
        <f t="shared" si="142"/>
        <v>0</v>
      </c>
      <c r="DN18" s="174">
        <f t="shared" si="142"/>
        <v>0</v>
      </c>
      <c r="DO18" s="135"/>
      <c r="DP18" s="174">
        <f>$Z$18*G18</f>
        <v>0</v>
      </c>
      <c r="DQ18" s="174">
        <f aca="true" t="shared" si="143" ref="DQ18:DY18">$Z$18*H18</f>
        <v>0</v>
      </c>
      <c r="DR18" s="174">
        <f t="shared" si="143"/>
        <v>0</v>
      </c>
      <c r="DS18" s="174">
        <f t="shared" si="143"/>
        <v>0</v>
      </c>
      <c r="DT18" s="174">
        <f t="shared" si="143"/>
        <v>0</v>
      </c>
      <c r="DU18" s="174">
        <f t="shared" si="143"/>
        <v>0</v>
      </c>
      <c r="DV18" s="174">
        <f t="shared" si="143"/>
        <v>0</v>
      </c>
      <c r="DW18" s="174">
        <f t="shared" si="143"/>
        <v>0</v>
      </c>
      <c r="DX18" s="174">
        <f t="shared" si="143"/>
        <v>0</v>
      </c>
      <c r="DY18" s="174">
        <f t="shared" si="143"/>
        <v>0</v>
      </c>
      <c r="DZ18" s="135"/>
      <c r="EA18" s="174">
        <f>$AA$18*G18</f>
        <v>0</v>
      </c>
      <c r="EB18" s="174">
        <f aca="true" t="shared" si="144" ref="EB18:EJ18">$AA$18*H18</f>
        <v>0</v>
      </c>
      <c r="EC18" s="174">
        <f t="shared" si="144"/>
        <v>0</v>
      </c>
      <c r="ED18" s="174">
        <f t="shared" si="144"/>
        <v>0</v>
      </c>
      <c r="EE18" s="174">
        <f t="shared" si="144"/>
        <v>0</v>
      </c>
      <c r="EF18" s="174">
        <f t="shared" si="144"/>
        <v>0</v>
      </c>
      <c r="EG18" s="174">
        <f t="shared" si="144"/>
        <v>0</v>
      </c>
      <c r="EH18" s="174">
        <f t="shared" si="144"/>
        <v>0</v>
      </c>
      <c r="EI18" s="174">
        <f t="shared" si="144"/>
        <v>0</v>
      </c>
      <c r="EJ18" s="174">
        <f t="shared" si="144"/>
        <v>0</v>
      </c>
      <c r="EK18" s="135"/>
      <c r="EL18" s="174">
        <f>$AB$18*G18</f>
        <v>0</v>
      </c>
      <c r="EM18" s="174">
        <f aca="true" t="shared" si="145" ref="EM18:EU18">$AB$18*H18</f>
        <v>0</v>
      </c>
      <c r="EN18" s="174">
        <f t="shared" si="145"/>
        <v>0</v>
      </c>
      <c r="EO18" s="174">
        <f t="shared" si="145"/>
        <v>0</v>
      </c>
      <c r="EP18" s="174">
        <f t="shared" si="145"/>
        <v>0</v>
      </c>
      <c r="EQ18" s="174">
        <f t="shared" si="145"/>
        <v>0</v>
      </c>
      <c r="ER18" s="174">
        <f t="shared" si="145"/>
        <v>0</v>
      </c>
      <c r="ES18" s="174">
        <f t="shared" si="145"/>
        <v>0</v>
      </c>
      <c r="ET18" s="174">
        <f t="shared" si="145"/>
        <v>0</v>
      </c>
      <c r="EU18" s="174">
        <f t="shared" si="145"/>
        <v>0</v>
      </c>
      <c r="EV18" s="135"/>
      <c r="EW18" s="174">
        <f>$AC$18*G18</f>
        <v>377820</v>
      </c>
      <c r="EX18" s="174">
        <f aca="true" t="shared" si="146" ref="EX18:FF18">$AC$18*H18</f>
        <v>310500</v>
      </c>
      <c r="EY18" s="174">
        <f t="shared" si="146"/>
        <v>777060</v>
      </c>
      <c r="EZ18" s="174">
        <f t="shared" si="146"/>
        <v>18000</v>
      </c>
      <c r="FA18" s="174">
        <f t="shared" si="146"/>
        <v>0</v>
      </c>
      <c r="FB18" s="174">
        <f t="shared" si="146"/>
        <v>25200</v>
      </c>
      <c r="FC18" s="174">
        <f t="shared" si="146"/>
        <v>0</v>
      </c>
      <c r="FD18" s="174">
        <f t="shared" si="146"/>
        <v>225000</v>
      </c>
      <c r="FE18" s="174">
        <f t="shared" si="146"/>
        <v>90000</v>
      </c>
      <c r="FF18" s="174">
        <f t="shared" si="146"/>
        <v>135000</v>
      </c>
      <c r="FG18" s="178"/>
      <c r="FH18" s="166" t="b">
        <f t="shared" si="26"/>
        <v>1</v>
      </c>
      <c r="FI18" s="166" t="b">
        <f t="shared" si="13"/>
        <v>1</v>
      </c>
      <c r="FJ18" s="166" t="b">
        <f t="shared" si="13"/>
        <v>1</v>
      </c>
      <c r="FK18" s="166" t="b">
        <f t="shared" si="13"/>
        <v>1</v>
      </c>
      <c r="FL18" s="166" t="b">
        <f t="shared" si="13"/>
        <v>1</v>
      </c>
      <c r="FM18" s="166" t="b">
        <f t="shared" si="13"/>
        <v>1</v>
      </c>
      <c r="FN18" s="166" t="b">
        <f t="shared" si="13"/>
        <v>1</v>
      </c>
      <c r="FO18" s="166" t="b">
        <f t="shared" si="13"/>
        <v>1</v>
      </c>
      <c r="FP18" s="166" t="b">
        <f t="shared" si="13"/>
        <v>1</v>
      </c>
      <c r="FQ18" s="166" t="b">
        <f t="shared" si="13"/>
        <v>1</v>
      </c>
    </row>
    <row r="19" spans="2:173" s="168" customFormat="1" ht="12.75">
      <c r="B19" s="169" t="s">
        <v>124</v>
      </c>
      <c r="C19" s="182" t="s">
        <v>133</v>
      </c>
      <c r="D19" s="169" t="s">
        <v>121</v>
      </c>
      <c r="E19" s="284"/>
      <c r="F19" s="169" t="s">
        <v>149</v>
      </c>
      <c r="G19" s="169">
        <f>'2011-12'!G19+'2012-13'!G19+'2013-14'!G19+'2014-15'!G20</f>
        <v>608700</v>
      </c>
      <c r="H19" s="169">
        <f>'2011-12'!H19+'2012-13'!H19+'2013-14'!H19+'2014-15'!H20</f>
        <v>0</v>
      </c>
      <c r="I19" s="169">
        <f>'2011-12'!I19+'2012-13'!I19+'2013-14'!I19+'2014-15'!I20</f>
        <v>633600</v>
      </c>
      <c r="J19" s="169">
        <f>'2011-12'!J19+'2012-13'!J19+'2013-14'!J19+'2014-15'!J20</f>
        <v>0</v>
      </c>
      <c r="K19" s="169">
        <f>'2011-12'!K19+'2012-13'!K19+'2013-14'!K19+'2014-15'!K20</f>
        <v>0</v>
      </c>
      <c r="L19" s="169">
        <f>'2011-12'!L19+'2012-13'!L19+'2013-14'!L19+'2014-15'!L20</f>
        <v>5000</v>
      </c>
      <c r="M19" s="169">
        <f>'2011-12'!M19+'2012-13'!M19+'2013-14'!M19+'2014-15'!M20</f>
        <v>0</v>
      </c>
      <c r="N19" s="169">
        <f>'2011-12'!N19+'2012-13'!N19+'2013-14'!N19+'2014-15'!N20</f>
        <v>0</v>
      </c>
      <c r="O19" s="169">
        <f>'2011-12'!O19+'2012-13'!O19+'2013-14'!O19+'2014-15'!O20</f>
        <v>0</v>
      </c>
      <c r="P19" s="169">
        <f>'2011-12'!P19+'2012-13'!P19+'2013-14'!P19+'2014-15'!P20</f>
        <v>55000</v>
      </c>
      <c r="Q19" s="171"/>
      <c r="R19" s="172">
        <v>0.1</v>
      </c>
      <c r="S19" s="172"/>
      <c r="T19" s="172"/>
      <c r="U19" s="172"/>
      <c r="V19" s="172"/>
      <c r="W19" s="172"/>
      <c r="X19" s="172"/>
      <c r="Y19" s="172"/>
      <c r="Z19" s="172"/>
      <c r="AA19" s="172"/>
      <c r="AB19" s="172">
        <v>0.77</v>
      </c>
      <c r="AC19" s="172">
        <v>0.13</v>
      </c>
      <c r="AD19" s="173">
        <f t="shared" si="0"/>
        <v>1</v>
      </c>
      <c r="AE19" s="135"/>
      <c r="AF19" s="174">
        <f>$R$19*G19</f>
        <v>60870</v>
      </c>
      <c r="AG19" s="174">
        <f aca="true" t="shared" si="147" ref="AG19:AO19">$R$19*H19</f>
        <v>0</v>
      </c>
      <c r="AH19" s="174">
        <f t="shared" si="147"/>
        <v>63360</v>
      </c>
      <c r="AI19" s="174">
        <f t="shared" si="147"/>
        <v>0</v>
      </c>
      <c r="AJ19" s="174">
        <f t="shared" si="147"/>
        <v>0</v>
      </c>
      <c r="AK19" s="174">
        <f t="shared" si="147"/>
        <v>500</v>
      </c>
      <c r="AL19" s="174">
        <f t="shared" si="147"/>
        <v>0</v>
      </c>
      <c r="AM19" s="174">
        <f t="shared" si="147"/>
        <v>0</v>
      </c>
      <c r="AN19" s="174">
        <f t="shared" si="147"/>
        <v>0</v>
      </c>
      <c r="AO19" s="174">
        <f t="shared" si="147"/>
        <v>5500</v>
      </c>
      <c r="AP19" s="135"/>
      <c r="AQ19" s="174">
        <f>$S$19*G19</f>
        <v>0</v>
      </c>
      <c r="AR19" s="174">
        <f aca="true" t="shared" si="148" ref="AR19:AZ19">$S$19*H19</f>
        <v>0</v>
      </c>
      <c r="AS19" s="174">
        <f t="shared" si="148"/>
        <v>0</v>
      </c>
      <c r="AT19" s="174">
        <f t="shared" si="148"/>
        <v>0</v>
      </c>
      <c r="AU19" s="174">
        <f t="shared" si="148"/>
        <v>0</v>
      </c>
      <c r="AV19" s="174">
        <f t="shared" si="148"/>
        <v>0</v>
      </c>
      <c r="AW19" s="174">
        <f t="shared" si="148"/>
        <v>0</v>
      </c>
      <c r="AX19" s="174">
        <f t="shared" si="148"/>
        <v>0</v>
      </c>
      <c r="AY19" s="174">
        <f t="shared" si="148"/>
        <v>0</v>
      </c>
      <c r="AZ19" s="174">
        <f t="shared" si="148"/>
        <v>0</v>
      </c>
      <c r="BA19" s="135"/>
      <c r="BB19" s="174">
        <f>$T$19*G19</f>
        <v>0</v>
      </c>
      <c r="BC19" s="174">
        <f aca="true" t="shared" si="149" ref="BC19:BK19">$T$19*H19</f>
        <v>0</v>
      </c>
      <c r="BD19" s="174">
        <f t="shared" si="149"/>
        <v>0</v>
      </c>
      <c r="BE19" s="174">
        <f t="shared" si="149"/>
        <v>0</v>
      </c>
      <c r="BF19" s="174">
        <f t="shared" si="149"/>
        <v>0</v>
      </c>
      <c r="BG19" s="174">
        <f t="shared" si="149"/>
        <v>0</v>
      </c>
      <c r="BH19" s="174">
        <f t="shared" si="149"/>
        <v>0</v>
      </c>
      <c r="BI19" s="174">
        <f t="shared" si="149"/>
        <v>0</v>
      </c>
      <c r="BJ19" s="174">
        <f t="shared" si="149"/>
        <v>0</v>
      </c>
      <c r="BK19" s="174">
        <f t="shared" si="149"/>
        <v>0</v>
      </c>
      <c r="BL19" s="178"/>
      <c r="BM19" s="174">
        <f>$U$19*G19</f>
        <v>0</v>
      </c>
      <c r="BN19" s="174">
        <f aca="true" t="shared" si="150" ref="BN19:BV19">$U$19*H19</f>
        <v>0</v>
      </c>
      <c r="BO19" s="174">
        <f t="shared" si="150"/>
        <v>0</v>
      </c>
      <c r="BP19" s="174">
        <f t="shared" si="150"/>
        <v>0</v>
      </c>
      <c r="BQ19" s="174">
        <f t="shared" si="150"/>
        <v>0</v>
      </c>
      <c r="BR19" s="174">
        <f t="shared" si="150"/>
        <v>0</v>
      </c>
      <c r="BS19" s="174">
        <f t="shared" si="150"/>
        <v>0</v>
      </c>
      <c r="BT19" s="174">
        <f t="shared" si="150"/>
        <v>0</v>
      </c>
      <c r="BU19" s="174">
        <f t="shared" si="150"/>
        <v>0</v>
      </c>
      <c r="BV19" s="174">
        <f t="shared" si="150"/>
        <v>0</v>
      </c>
      <c r="BW19" s="135"/>
      <c r="BX19" s="174">
        <f>$V$19*G19</f>
        <v>0</v>
      </c>
      <c r="BY19" s="174">
        <f aca="true" t="shared" si="151" ref="BY19:CG19">$V$19*H19</f>
        <v>0</v>
      </c>
      <c r="BZ19" s="174">
        <f t="shared" si="151"/>
        <v>0</v>
      </c>
      <c r="CA19" s="174">
        <f t="shared" si="151"/>
        <v>0</v>
      </c>
      <c r="CB19" s="174">
        <f t="shared" si="151"/>
        <v>0</v>
      </c>
      <c r="CC19" s="174">
        <f t="shared" si="151"/>
        <v>0</v>
      </c>
      <c r="CD19" s="174">
        <f t="shared" si="151"/>
        <v>0</v>
      </c>
      <c r="CE19" s="174">
        <f t="shared" si="151"/>
        <v>0</v>
      </c>
      <c r="CF19" s="174">
        <f t="shared" si="151"/>
        <v>0</v>
      </c>
      <c r="CG19" s="174">
        <f t="shared" si="151"/>
        <v>0</v>
      </c>
      <c r="CH19" s="135"/>
      <c r="CI19" s="174">
        <f>$W$19*G19</f>
        <v>0</v>
      </c>
      <c r="CJ19" s="174">
        <f aca="true" t="shared" si="152" ref="CJ19:CR19">$W$19*H19</f>
        <v>0</v>
      </c>
      <c r="CK19" s="174">
        <f t="shared" si="152"/>
        <v>0</v>
      </c>
      <c r="CL19" s="174">
        <f t="shared" si="152"/>
        <v>0</v>
      </c>
      <c r="CM19" s="174">
        <f t="shared" si="152"/>
        <v>0</v>
      </c>
      <c r="CN19" s="174">
        <f t="shared" si="152"/>
        <v>0</v>
      </c>
      <c r="CO19" s="174">
        <f t="shared" si="152"/>
        <v>0</v>
      </c>
      <c r="CP19" s="174">
        <f t="shared" si="152"/>
        <v>0</v>
      </c>
      <c r="CQ19" s="174">
        <f t="shared" si="152"/>
        <v>0</v>
      </c>
      <c r="CR19" s="174">
        <f t="shared" si="152"/>
        <v>0</v>
      </c>
      <c r="CS19" s="135"/>
      <c r="CT19" s="174">
        <f>$X$19*G19</f>
        <v>0</v>
      </c>
      <c r="CU19" s="174">
        <f aca="true" t="shared" si="153" ref="CU19:DC19">$X$19*H19</f>
        <v>0</v>
      </c>
      <c r="CV19" s="174">
        <f t="shared" si="153"/>
        <v>0</v>
      </c>
      <c r="CW19" s="174">
        <f t="shared" si="153"/>
        <v>0</v>
      </c>
      <c r="CX19" s="174">
        <f t="shared" si="153"/>
        <v>0</v>
      </c>
      <c r="CY19" s="174">
        <f t="shared" si="153"/>
        <v>0</v>
      </c>
      <c r="CZ19" s="174">
        <f t="shared" si="153"/>
        <v>0</v>
      </c>
      <c r="DA19" s="174">
        <f t="shared" si="153"/>
        <v>0</v>
      </c>
      <c r="DB19" s="174">
        <f t="shared" si="153"/>
        <v>0</v>
      </c>
      <c r="DC19" s="174">
        <f t="shared" si="153"/>
        <v>0</v>
      </c>
      <c r="DD19" s="135"/>
      <c r="DE19" s="174">
        <f>$Y$19*G19</f>
        <v>0</v>
      </c>
      <c r="DF19" s="174">
        <f aca="true" t="shared" si="154" ref="DF19:DN19">$Y$19*H19</f>
        <v>0</v>
      </c>
      <c r="DG19" s="174">
        <f t="shared" si="154"/>
        <v>0</v>
      </c>
      <c r="DH19" s="174">
        <f t="shared" si="154"/>
        <v>0</v>
      </c>
      <c r="DI19" s="174">
        <f t="shared" si="154"/>
        <v>0</v>
      </c>
      <c r="DJ19" s="174">
        <f t="shared" si="154"/>
        <v>0</v>
      </c>
      <c r="DK19" s="174">
        <f t="shared" si="154"/>
        <v>0</v>
      </c>
      <c r="DL19" s="174">
        <f t="shared" si="154"/>
        <v>0</v>
      </c>
      <c r="DM19" s="174">
        <f t="shared" si="154"/>
        <v>0</v>
      </c>
      <c r="DN19" s="174">
        <f t="shared" si="154"/>
        <v>0</v>
      </c>
      <c r="DO19" s="135"/>
      <c r="DP19" s="174">
        <f>$Z$19*G19</f>
        <v>0</v>
      </c>
      <c r="DQ19" s="174">
        <f aca="true" t="shared" si="155" ref="DQ19:DY19">$Z$19*H19</f>
        <v>0</v>
      </c>
      <c r="DR19" s="174">
        <f t="shared" si="155"/>
        <v>0</v>
      </c>
      <c r="DS19" s="174">
        <f t="shared" si="155"/>
        <v>0</v>
      </c>
      <c r="DT19" s="174">
        <f t="shared" si="155"/>
        <v>0</v>
      </c>
      <c r="DU19" s="174">
        <f t="shared" si="155"/>
        <v>0</v>
      </c>
      <c r="DV19" s="174">
        <f t="shared" si="155"/>
        <v>0</v>
      </c>
      <c r="DW19" s="174">
        <f t="shared" si="155"/>
        <v>0</v>
      </c>
      <c r="DX19" s="174">
        <f t="shared" si="155"/>
        <v>0</v>
      </c>
      <c r="DY19" s="174">
        <f t="shared" si="155"/>
        <v>0</v>
      </c>
      <c r="DZ19" s="135"/>
      <c r="EA19" s="174">
        <f>$AA$19*G19</f>
        <v>0</v>
      </c>
      <c r="EB19" s="174">
        <f aca="true" t="shared" si="156" ref="EB19:EJ19">$AA$19*H19</f>
        <v>0</v>
      </c>
      <c r="EC19" s="174">
        <f t="shared" si="156"/>
        <v>0</v>
      </c>
      <c r="ED19" s="174">
        <f t="shared" si="156"/>
        <v>0</v>
      </c>
      <c r="EE19" s="174">
        <f t="shared" si="156"/>
        <v>0</v>
      </c>
      <c r="EF19" s="174">
        <f t="shared" si="156"/>
        <v>0</v>
      </c>
      <c r="EG19" s="174">
        <f t="shared" si="156"/>
        <v>0</v>
      </c>
      <c r="EH19" s="174">
        <f t="shared" si="156"/>
        <v>0</v>
      </c>
      <c r="EI19" s="174">
        <f t="shared" si="156"/>
        <v>0</v>
      </c>
      <c r="EJ19" s="174">
        <f t="shared" si="156"/>
        <v>0</v>
      </c>
      <c r="EK19" s="135"/>
      <c r="EL19" s="174">
        <f>$AB$19*G19</f>
        <v>468699</v>
      </c>
      <c r="EM19" s="174">
        <f aca="true" t="shared" si="157" ref="EM19:EU19">$AB$19*H19</f>
        <v>0</v>
      </c>
      <c r="EN19" s="174">
        <f t="shared" si="157"/>
        <v>487872</v>
      </c>
      <c r="EO19" s="174">
        <f t="shared" si="157"/>
        <v>0</v>
      </c>
      <c r="EP19" s="174">
        <f t="shared" si="157"/>
        <v>0</v>
      </c>
      <c r="EQ19" s="174">
        <f t="shared" si="157"/>
        <v>3850</v>
      </c>
      <c r="ER19" s="174">
        <f t="shared" si="157"/>
        <v>0</v>
      </c>
      <c r="ES19" s="174">
        <f t="shared" si="157"/>
        <v>0</v>
      </c>
      <c r="ET19" s="174">
        <f t="shared" si="157"/>
        <v>0</v>
      </c>
      <c r="EU19" s="174">
        <f t="shared" si="157"/>
        <v>42350</v>
      </c>
      <c r="EV19" s="135"/>
      <c r="EW19" s="174">
        <f>$AC$19*G19</f>
        <v>79131</v>
      </c>
      <c r="EX19" s="174">
        <f aca="true" t="shared" si="158" ref="EX19:FF19">$AC$19*H19</f>
        <v>0</v>
      </c>
      <c r="EY19" s="174">
        <f t="shared" si="158"/>
        <v>82368</v>
      </c>
      <c r="EZ19" s="174">
        <f t="shared" si="158"/>
        <v>0</v>
      </c>
      <c r="FA19" s="174">
        <f t="shared" si="158"/>
        <v>0</v>
      </c>
      <c r="FB19" s="174">
        <f t="shared" si="158"/>
        <v>650</v>
      </c>
      <c r="FC19" s="174">
        <f t="shared" si="158"/>
        <v>0</v>
      </c>
      <c r="FD19" s="174">
        <f t="shared" si="158"/>
        <v>0</v>
      </c>
      <c r="FE19" s="174">
        <f t="shared" si="158"/>
        <v>0</v>
      </c>
      <c r="FF19" s="174">
        <f t="shared" si="158"/>
        <v>7150</v>
      </c>
      <c r="FG19" s="178"/>
      <c r="FH19" s="166" t="b">
        <f t="shared" si="26"/>
        <v>1</v>
      </c>
      <c r="FI19" s="166" t="b">
        <f t="shared" si="13"/>
        <v>1</v>
      </c>
      <c r="FJ19" s="166" t="b">
        <f t="shared" si="13"/>
        <v>1</v>
      </c>
      <c r="FK19" s="166" t="b">
        <f t="shared" si="13"/>
        <v>1</v>
      </c>
      <c r="FL19" s="166" t="b">
        <f t="shared" si="13"/>
        <v>1</v>
      </c>
      <c r="FM19" s="166" t="b">
        <f t="shared" si="13"/>
        <v>1</v>
      </c>
      <c r="FN19" s="166" t="b">
        <f t="shared" si="13"/>
        <v>1</v>
      </c>
      <c r="FO19" s="166" t="b">
        <f t="shared" si="13"/>
        <v>1</v>
      </c>
      <c r="FP19" s="166" t="b">
        <f t="shared" si="13"/>
        <v>1</v>
      </c>
      <c r="FQ19" s="166" t="b">
        <f t="shared" si="13"/>
        <v>1</v>
      </c>
    </row>
    <row r="20" spans="2:173" s="196" customFormat="1" ht="12.75">
      <c r="B20" s="196" t="s">
        <v>191</v>
      </c>
      <c r="D20" s="157" t="s">
        <v>50</v>
      </c>
      <c r="E20" s="143"/>
      <c r="F20" s="143"/>
      <c r="G20" s="143">
        <f aca="true" t="shared" si="159" ref="G20:P20">SUM(G7:G19)</f>
        <v>4608875</v>
      </c>
      <c r="H20" s="143">
        <f t="shared" si="159"/>
        <v>1885679</v>
      </c>
      <c r="I20" s="143">
        <f t="shared" si="159"/>
        <v>1689000</v>
      </c>
      <c r="J20" s="143">
        <f t="shared" si="159"/>
        <v>439000</v>
      </c>
      <c r="K20" s="143">
        <f t="shared" si="159"/>
        <v>0</v>
      </c>
      <c r="L20" s="143">
        <f t="shared" si="159"/>
        <v>143233</v>
      </c>
      <c r="M20" s="143">
        <f t="shared" si="159"/>
        <v>0</v>
      </c>
      <c r="N20" s="143">
        <f t="shared" si="159"/>
        <v>494000</v>
      </c>
      <c r="O20" s="143">
        <f t="shared" si="159"/>
        <v>100000</v>
      </c>
      <c r="P20" s="143">
        <f t="shared" si="159"/>
        <v>529000</v>
      </c>
      <c r="Q20" s="143">
        <f>SUM(G20:P20)</f>
        <v>9888787</v>
      </c>
      <c r="R20" s="197"/>
      <c r="S20" s="197"/>
      <c r="T20" s="197"/>
      <c r="U20" s="197"/>
      <c r="V20" s="197"/>
      <c r="W20" s="197"/>
      <c r="X20" s="197"/>
      <c r="Y20" s="197"/>
      <c r="Z20" s="197"/>
      <c r="AA20" s="197"/>
      <c r="AB20" s="197"/>
      <c r="AC20" s="197"/>
      <c r="AD20" s="197"/>
      <c r="AE20" s="198"/>
      <c r="AF20" s="143">
        <f aca="true" t="shared" si="160" ref="AF20:AO20">SUM(AF7:AF19)</f>
        <v>460752.04546518286</v>
      </c>
      <c r="AG20" s="143">
        <f t="shared" si="160"/>
        <v>188564.70882894745</v>
      </c>
      <c r="AH20" s="143">
        <f t="shared" si="160"/>
        <v>168900</v>
      </c>
      <c r="AI20" s="143">
        <f t="shared" si="160"/>
        <v>43900</v>
      </c>
      <c r="AJ20" s="143">
        <f t="shared" si="160"/>
        <v>0</v>
      </c>
      <c r="AK20" s="143">
        <f t="shared" si="160"/>
        <v>14322.523205868913</v>
      </c>
      <c r="AL20" s="143">
        <f t="shared" si="160"/>
        <v>0</v>
      </c>
      <c r="AM20" s="143">
        <f t="shared" si="160"/>
        <v>49400</v>
      </c>
      <c r="AN20" s="143">
        <f t="shared" si="160"/>
        <v>10000</v>
      </c>
      <c r="AO20" s="143">
        <f t="shared" si="160"/>
        <v>52900</v>
      </c>
      <c r="AP20" s="198"/>
      <c r="AQ20" s="143">
        <f aca="true" t="shared" si="161" ref="AQ20:AZ20">SUM(AQ7:AQ19)</f>
        <v>337000</v>
      </c>
      <c r="AR20" s="143">
        <f t="shared" si="161"/>
        <v>106750</v>
      </c>
      <c r="AS20" s="143">
        <f t="shared" si="161"/>
        <v>0</v>
      </c>
      <c r="AT20" s="143">
        <f t="shared" si="161"/>
        <v>54750</v>
      </c>
      <c r="AU20" s="143">
        <f t="shared" si="161"/>
        <v>0</v>
      </c>
      <c r="AV20" s="143">
        <f t="shared" si="161"/>
        <v>0</v>
      </c>
      <c r="AW20" s="143">
        <f t="shared" si="161"/>
        <v>0</v>
      </c>
      <c r="AX20" s="143">
        <f t="shared" si="161"/>
        <v>0</v>
      </c>
      <c r="AY20" s="143">
        <f t="shared" si="161"/>
        <v>0</v>
      </c>
      <c r="AZ20" s="143">
        <f t="shared" si="161"/>
        <v>0</v>
      </c>
      <c r="BA20" s="198"/>
      <c r="BB20" s="143">
        <f aca="true" t="shared" si="162" ref="BB20:BK20">SUM(BB7:BB19)</f>
        <v>23786.55596242085</v>
      </c>
      <c r="BC20" s="143">
        <f t="shared" si="162"/>
        <v>50864.70882894744</v>
      </c>
      <c r="BD20" s="143">
        <f t="shared" si="162"/>
        <v>0</v>
      </c>
      <c r="BE20" s="143">
        <f t="shared" si="162"/>
        <v>0</v>
      </c>
      <c r="BF20" s="143">
        <f t="shared" si="162"/>
        <v>0</v>
      </c>
      <c r="BG20" s="143">
        <f t="shared" si="162"/>
        <v>123.24270863134578</v>
      </c>
      <c r="BH20" s="143">
        <f t="shared" si="162"/>
        <v>0</v>
      </c>
      <c r="BI20" s="143">
        <f t="shared" si="162"/>
        <v>5000</v>
      </c>
      <c r="BJ20" s="143">
        <f t="shared" si="162"/>
        <v>0</v>
      </c>
      <c r="BK20" s="143">
        <f t="shared" si="162"/>
        <v>0</v>
      </c>
      <c r="BL20" s="199"/>
      <c r="BM20" s="143">
        <f aca="true" t="shared" si="163" ref="BM20:BV20">SUM(BM7:BM19)</f>
        <v>9045.115</v>
      </c>
      <c r="BN20" s="143">
        <f t="shared" si="163"/>
        <v>3341</v>
      </c>
      <c r="BO20" s="143">
        <f t="shared" si="163"/>
        <v>4934.400000000001</v>
      </c>
      <c r="BP20" s="143">
        <f t="shared" si="163"/>
        <v>0</v>
      </c>
      <c r="BQ20" s="143">
        <f t="shared" si="163"/>
        <v>0</v>
      </c>
      <c r="BR20" s="143">
        <f t="shared" si="163"/>
        <v>334.1</v>
      </c>
      <c r="BS20" s="143">
        <f t="shared" si="163"/>
        <v>0</v>
      </c>
      <c r="BT20" s="143">
        <f t="shared" si="163"/>
        <v>2570</v>
      </c>
      <c r="BU20" s="143">
        <f t="shared" si="163"/>
        <v>0</v>
      </c>
      <c r="BV20" s="143">
        <f t="shared" si="163"/>
        <v>0</v>
      </c>
      <c r="BW20" s="198"/>
      <c r="BX20" s="143">
        <f aca="true" t="shared" si="164" ref="BX20:CG20">SUM(BX7:BX19)</f>
        <v>132000</v>
      </c>
      <c r="BY20" s="143">
        <f t="shared" si="164"/>
        <v>95000</v>
      </c>
      <c r="BZ20" s="143">
        <f t="shared" si="164"/>
        <v>0</v>
      </c>
      <c r="CA20" s="143">
        <f t="shared" si="164"/>
        <v>30000</v>
      </c>
      <c r="CB20" s="143">
        <f t="shared" si="164"/>
        <v>0</v>
      </c>
      <c r="CC20" s="143">
        <f t="shared" si="164"/>
        <v>8000</v>
      </c>
      <c r="CD20" s="143">
        <f t="shared" si="164"/>
        <v>0</v>
      </c>
      <c r="CE20" s="143">
        <f t="shared" si="164"/>
        <v>0</v>
      </c>
      <c r="CF20" s="143">
        <f t="shared" si="164"/>
        <v>0</v>
      </c>
      <c r="CG20" s="143">
        <f t="shared" si="164"/>
        <v>0</v>
      </c>
      <c r="CH20" s="198"/>
      <c r="CI20" s="143">
        <f aca="true" t="shared" si="165" ref="CI20:CR20">SUM(CI7:CI19)</f>
        <v>24000</v>
      </c>
      <c r="CJ20" s="143">
        <f t="shared" si="165"/>
        <v>0</v>
      </c>
      <c r="CK20" s="143">
        <f t="shared" si="165"/>
        <v>0</v>
      </c>
      <c r="CL20" s="143">
        <f t="shared" si="165"/>
        <v>0</v>
      </c>
      <c r="CM20" s="143">
        <f t="shared" si="165"/>
        <v>0</v>
      </c>
      <c r="CN20" s="143">
        <f t="shared" si="165"/>
        <v>3000</v>
      </c>
      <c r="CO20" s="143">
        <f t="shared" si="165"/>
        <v>0</v>
      </c>
      <c r="CP20" s="143">
        <f t="shared" si="165"/>
        <v>0</v>
      </c>
      <c r="CQ20" s="143">
        <f t="shared" si="165"/>
        <v>0</v>
      </c>
      <c r="CR20" s="143">
        <f t="shared" si="165"/>
        <v>0</v>
      </c>
      <c r="CS20" s="198"/>
      <c r="CT20" s="143">
        <f aca="true" t="shared" si="166" ref="CT20:DC20">SUM(CT7:CT19)</f>
        <v>78750</v>
      </c>
      <c r="CU20" s="143">
        <f t="shared" si="166"/>
        <v>0</v>
      </c>
      <c r="CV20" s="143">
        <f t="shared" si="166"/>
        <v>0</v>
      </c>
      <c r="CW20" s="143">
        <f t="shared" si="166"/>
        <v>0</v>
      </c>
      <c r="CX20" s="143">
        <f t="shared" si="166"/>
        <v>0</v>
      </c>
      <c r="CY20" s="143">
        <f t="shared" si="166"/>
        <v>0</v>
      </c>
      <c r="CZ20" s="143">
        <f t="shared" si="166"/>
        <v>0</v>
      </c>
      <c r="DA20" s="143">
        <f t="shared" si="166"/>
        <v>0</v>
      </c>
      <c r="DB20" s="143">
        <f t="shared" si="166"/>
        <v>0</v>
      </c>
      <c r="DC20" s="143">
        <f t="shared" si="166"/>
        <v>0</v>
      </c>
      <c r="DD20" s="198"/>
      <c r="DE20" s="143">
        <f aca="true" t="shared" si="167" ref="DE20:DN20">SUM(DE7:DE19)</f>
        <v>20000</v>
      </c>
      <c r="DF20" s="143">
        <f t="shared" si="167"/>
        <v>0</v>
      </c>
      <c r="DG20" s="143">
        <f t="shared" si="167"/>
        <v>0</v>
      </c>
      <c r="DH20" s="143">
        <f t="shared" si="167"/>
        <v>0</v>
      </c>
      <c r="DI20" s="143">
        <f t="shared" si="167"/>
        <v>0</v>
      </c>
      <c r="DJ20" s="143">
        <f t="shared" si="167"/>
        <v>0</v>
      </c>
      <c r="DK20" s="143">
        <f t="shared" si="167"/>
        <v>0</v>
      </c>
      <c r="DL20" s="143">
        <f t="shared" si="167"/>
        <v>0</v>
      </c>
      <c r="DM20" s="143">
        <f t="shared" si="167"/>
        <v>0</v>
      </c>
      <c r="DN20" s="143">
        <f t="shared" si="167"/>
        <v>0</v>
      </c>
      <c r="DO20" s="198"/>
      <c r="DP20" s="143">
        <f aca="true" t="shared" si="168" ref="DP20:DY20">SUM(DP7:DP19)</f>
        <v>0</v>
      </c>
      <c r="DQ20" s="143">
        <f t="shared" si="168"/>
        <v>0</v>
      </c>
      <c r="DR20" s="143">
        <f t="shared" si="168"/>
        <v>0</v>
      </c>
      <c r="DS20" s="143">
        <f t="shared" si="168"/>
        <v>0</v>
      </c>
      <c r="DT20" s="143">
        <f t="shared" si="168"/>
        <v>0</v>
      </c>
      <c r="DU20" s="143">
        <f t="shared" si="168"/>
        <v>0</v>
      </c>
      <c r="DV20" s="143">
        <f t="shared" si="168"/>
        <v>0</v>
      </c>
      <c r="DW20" s="143">
        <f t="shared" si="168"/>
        <v>0</v>
      </c>
      <c r="DX20" s="143">
        <f t="shared" si="168"/>
        <v>0</v>
      </c>
      <c r="DY20" s="143">
        <f t="shared" si="168"/>
        <v>0</v>
      </c>
      <c r="DZ20" s="198"/>
      <c r="EA20" s="143">
        <f aca="true" t="shared" si="169" ref="EA20:EJ20">SUM(EA7:EA19)</f>
        <v>0</v>
      </c>
      <c r="EB20" s="143">
        <f t="shared" si="169"/>
        <v>0</v>
      </c>
      <c r="EC20" s="143">
        <f t="shared" si="169"/>
        <v>0</v>
      </c>
      <c r="ED20" s="143">
        <f t="shared" si="169"/>
        <v>0</v>
      </c>
      <c r="EE20" s="143">
        <f t="shared" si="169"/>
        <v>0</v>
      </c>
      <c r="EF20" s="143">
        <f t="shared" si="169"/>
        <v>0</v>
      </c>
      <c r="EG20" s="143">
        <f t="shared" si="169"/>
        <v>0</v>
      </c>
      <c r="EH20" s="143">
        <f t="shared" si="169"/>
        <v>0</v>
      </c>
      <c r="EI20" s="143">
        <f t="shared" si="169"/>
        <v>0</v>
      </c>
      <c r="EJ20" s="143">
        <f t="shared" si="169"/>
        <v>0</v>
      </c>
      <c r="EK20" s="198"/>
      <c r="EL20" s="143">
        <f aca="true" t="shared" si="170" ref="EL20:EU20">SUM(EL7:EL19)</f>
        <v>468699</v>
      </c>
      <c r="EM20" s="143">
        <f t="shared" si="170"/>
        <v>0</v>
      </c>
      <c r="EN20" s="143">
        <f t="shared" si="170"/>
        <v>487872</v>
      </c>
      <c r="EO20" s="143">
        <f t="shared" si="170"/>
        <v>0</v>
      </c>
      <c r="EP20" s="143">
        <f t="shared" si="170"/>
        <v>0</v>
      </c>
      <c r="EQ20" s="143">
        <f t="shared" si="170"/>
        <v>3850</v>
      </c>
      <c r="ER20" s="143">
        <f t="shared" si="170"/>
        <v>0</v>
      </c>
      <c r="ES20" s="143">
        <f t="shared" si="170"/>
        <v>0</v>
      </c>
      <c r="ET20" s="143">
        <f t="shared" si="170"/>
        <v>0</v>
      </c>
      <c r="EU20" s="143">
        <f t="shared" si="170"/>
        <v>42350</v>
      </c>
      <c r="EV20" s="198"/>
      <c r="EW20" s="143">
        <f aca="true" t="shared" si="171" ref="EW20:FF20">SUM(EW7:EW19)</f>
        <v>3054842.2835723963</v>
      </c>
      <c r="EX20" s="143">
        <f t="shared" si="171"/>
        <v>1441158.582342105</v>
      </c>
      <c r="EY20" s="143">
        <f t="shared" si="171"/>
        <v>1027293.6</v>
      </c>
      <c r="EZ20" s="143">
        <f t="shared" si="171"/>
        <v>310350</v>
      </c>
      <c r="FA20" s="143">
        <f t="shared" si="171"/>
        <v>0</v>
      </c>
      <c r="FB20" s="143">
        <f t="shared" si="171"/>
        <v>113603.13408549974</v>
      </c>
      <c r="FC20" s="143">
        <f t="shared" si="171"/>
        <v>0</v>
      </c>
      <c r="FD20" s="143">
        <f t="shared" si="171"/>
        <v>437030</v>
      </c>
      <c r="FE20" s="143">
        <f t="shared" si="171"/>
        <v>90000</v>
      </c>
      <c r="FF20" s="143">
        <f t="shared" si="171"/>
        <v>433750</v>
      </c>
      <c r="FG20" s="199"/>
      <c r="FH20" s="1"/>
      <c r="FI20" s="1"/>
      <c r="FJ20" s="1"/>
      <c r="FK20" s="1"/>
      <c r="FL20" s="1"/>
      <c r="FM20" s="1"/>
      <c r="FN20" s="1"/>
      <c r="FO20" s="1"/>
      <c r="FP20" s="1"/>
      <c r="FQ20" s="1"/>
    </row>
    <row r="22" spans="154:159" ht="12.75">
      <c r="EX22" s="246"/>
      <c r="EY22" s="85"/>
      <c r="EZ22" s="85"/>
      <c r="FA22" s="85"/>
      <c r="FB22" s="85"/>
      <c r="FC22" s="85"/>
    </row>
    <row r="23" spans="29:159" ht="12.75">
      <c r="AC23" s="243"/>
      <c r="EX23" s="85"/>
      <c r="EY23" s="247"/>
      <c r="EZ23" s="247"/>
      <c r="FA23" s="85"/>
      <c r="FB23" s="85"/>
      <c r="FC23" s="85"/>
    </row>
    <row r="24" spans="154:159" ht="12.75">
      <c r="EX24" s="142"/>
      <c r="EY24" s="247"/>
      <c r="EZ24" s="247"/>
      <c r="FA24" s="85"/>
      <c r="FB24" s="85"/>
      <c r="FC24" s="85"/>
    </row>
    <row r="25" spans="154:159" ht="12.75">
      <c r="EX25" s="85"/>
      <c r="EY25" s="247"/>
      <c r="EZ25" s="247"/>
      <c r="FA25" s="85"/>
      <c r="FB25" s="85"/>
      <c r="FC25" s="85"/>
    </row>
    <row r="26" spans="154:159" ht="12.75">
      <c r="EX26" s="248"/>
      <c r="EY26" s="85"/>
      <c r="EZ26" s="247"/>
      <c r="FA26" s="85"/>
      <c r="FB26" s="85"/>
      <c r="FC26" s="85"/>
    </row>
    <row r="27" spans="154:159" ht="12.75">
      <c r="EX27" s="85"/>
      <c r="EY27" s="85"/>
      <c r="EZ27" s="247"/>
      <c r="FA27" s="85"/>
      <c r="FB27" s="85"/>
      <c r="FC27" s="85"/>
    </row>
    <row r="28" spans="154:159" ht="12.75">
      <c r="EX28" s="85"/>
      <c r="EY28" s="85"/>
      <c r="EZ28" s="85"/>
      <c r="FA28" s="85"/>
      <c r="FB28" s="85"/>
      <c r="FC28" s="85"/>
    </row>
    <row r="29" spans="154:159" ht="12.75">
      <c r="EX29" s="85"/>
      <c r="EY29" s="85"/>
      <c r="EZ29" s="85"/>
      <c r="FA29" s="85"/>
      <c r="FB29" s="247"/>
      <c r="FC29" s="85"/>
    </row>
    <row r="30" spans="154:159" ht="12.75">
      <c r="EX30" s="85"/>
      <c r="EY30" s="85"/>
      <c r="EZ30" s="85"/>
      <c r="FA30" s="85"/>
      <c r="FB30" s="247"/>
      <c r="FC30" s="85"/>
    </row>
    <row r="31" spans="154:159" ht="12.75">
      <c r="EX31" s="85"/>
      <c r="EY31" s="85"/>
      <c r="EZ31" s="85"/>
      <c r="FA31" s="85"/>
      <c r="FB31" s="85"/>
      <c r="FC31" s="85"/>
    </row>
    <row r="32" spans="154:159" ht="12.75">
      <c r="EX32" s="85"/>
      <c r="EY32" s="85"/>
      <c r="EZ32" s="85"/>
      <c r="FA32" s="85"/>
      <c r="FB32" s="85"/>
      <c r="FC32" s="85"/>
    </row>
    <row r="33" spans="154:159" ht="12.75">
      <c r="EX33" s="85"/>
      <c r="EY33" s="85"/>
      <c r="EZ33" s="85"/>
      <c r="FA33" s="85"/>
      <c r="FB33" s="85"/>
      <c r="FC33" s="85"/>
    </row>
    <row r="34" spans="154:159" ht="12.75">
      <c r="EX34" s="85"/>
      <c r="EY34" s="85"/>
      <c r="EZ34" s="85"/>
      <c r="FA34" s="85"/>
      <c r="FB34" s="85"/>
      <c r="FC34" s="85"/>
    </row>
    <row r="35" spans="154:159" ht="12.75">
      <c r="EX35" s="85"/>
      <c r="EY35" s="85"/>
      <c r="EZ35" s="85"/>
      <c r="FA35" s="85"/>
      <c r="FB35" s="85"/>
      <c r="FC35" s="85"/>
    </row>
    <row r="36" spans="154:159" ht="12.75">
      <c r="EX36" s="85"/>
      <c r="EY36" s="85"/>
      <c r="EZ36" s="85"/>
      <c r="FA36" s="85"/>
      <c r="FB36" s="85"/>
      <c r="FC36" s="85"/>
    </row>
    <row r="37" spans="154:159" ht="12.75">
      <c r="EX37" s="85"/>
      <c r="EY37" s="85"/>
      <c r="EZ37" s="85"/>
      <c r="FA37" s="85"/>
      <c r="FB37" s="85"/>
      <c r="FC37" s="85"/>
    </row>
    <row r="38" spans="154:159" ht="12.75">
      <c r="EX38" s="85"/>
      <c r="EY38" s="85"/>
      <c r="EZ38" s="85"/>
      <c r="FA38" s="85"/>
      <c r="FB38" s="85"/>
      <c r="FC38" s="85"/>
    </row>
    <row r="39" spans="154:159" ht="12.75">
      <c r="EX39" s="85"/>
      <c r="EY39" s="85"/>
      <c r="EZ39" s="85"/>
      <c r="FA39" s="85"/>
      <c r="FB39" s="85"/>
      <c r="FC39" s="85"/>
    </row>
    <row r="40" spans="154:159" ht="12.75">
      <c r="EX40" s="85"/>
      <c r="EY40" s="85"/>
      <c r="EZ40" s="85"/>
      <c r="FA40" s="85"/>
      <c r="FB40" s="85"/>
      <c r="FC40" s="85"/>
    </row>
    <row r="41" spans="154:159" ht="12.75">
      <c r="EX41" s="85"/>
      <c r="EY41" s="85"/>
      <c r="EZ41" s="85"/>
      <c r="FA41" s="85"/>
      <c r="FB41" s="85"/>
      <c r="FC41" s="85"/>
    </row>
  </sheetData>
  <sheetProtection/>
  <mergeCells count="15">
    <mergeCell ref="BX4:CG4"/>
    <mergeCell ref="CI4:CR4"/>
    <mergeCell ref="G4:P4"/>
    <mergeCell ref="R4:AD4"/>
    <mergeCell ref="AF4:AO4"/>
    <mergeCell ref="AQ4:AZ4"/>
    <mergeCell ref="BB4:BK4"/>
    <mergeCell ref="BM4:BV4"/>
    <mergeCell ref="FH4:FQ4"/>
    <mergeCell ref="EA4:EJ4"/>
    <mergeCell ref="CT4:DC4"/>
    <mergeCell ref="DE4:DN4"/>
    <mergeCell ref="DP4:DY4"/>
    <mergeCell ref="EW4:FF4"/>
    <mergeCell ref="EL4:EU4"/>
  </mergeCells>
  <printOptions/>
  <pageMargins left="0.7" right="0.7" top="0.75" bottom="0.75" header="0.3" footer="0.3"/>
  <pageSetup horizontalDpi="600" verticalDpi="600" orientation="landscape" paperSize="8" scale="55" r:id="rId1"/>
</worksheet>
</file>

<file path=xl/worksheets/sheet11.xml><?xml version="1.0" encoding="utf-8"?>
<worksheet xmlns="http://schemas.openxmlformats.org/spreadsheetml/2006/main" xmlns:r="http://schemas.openxmlformats.org/officeDocument/2006/relationships">
  <sheetPr codeName="Sheet3">
    <pageSetUpPr fitToPage="1"/>
  </sheetPr>
  <dimension ref="A1:G14"/>
  <sheetViews>
    <sheetView zoomScalePageLayoutView="0" workbookViewId="0" topLeftCell="A1">
      <selection activeCell="C37" sqref="C37"/>
    </sheetView>
  </sheetViews>
  <sheetFormatPr defaultColWidth="9.00390625" defaultRowHeight="12.75"/>
  <cols>
    <col min="1" max="1" width="9.00390625" style="7" customWidth="1"/>
    <col min="2" max="2" width="44.25390625" style="7" customWidth="1"/>
    <col min="3" max="3" width="18.00390625" style="7" customWidth="1"/>
    <col min="4" max="4" width="15.75390625" style="7" customWidth="1"/>
    <col min="5" max="5" width="15.625" style="7" customWidth="1"/>
    <col min="6" max="6" width="15.375" style="7" customWidth="1"/>
    <col min="7" max="7" width="14.125" style="7" customWidth="1"/>
    <col min="8" max="16384" width="9.00390625" style="7" customWidth="1"/>
  </cols>
  <sheetData>
    <row r="1" ht="15">
      <c r="A1" s="207" t="s">
        <v>19</v>
      </c>
    </row>
    <row r="3" ht="12.75">
      <c r="A3" s="208" t="s">
        <v>62</v>
      </c>
    </row>
    <row r="4" spans="2:6" ht="12.75">
      <c r="B4" s="209" t="s">
        <v>61</v>
      </c>
      <c r="C4" s="209"/>
      <c r="D4" s="210"/>
      <c r="E4" s="210"/>
      <c r="F4" s="210"/>
    </row>
    <row r="5" spans="2:6" ht="12.75">
      <c r="B5" s="88" t="s">
        <v>76</v>
      </c>
      <c r="C5" s="88"/>
      <c r="D5" s="211"/>
      <c r="E5" s="211"/>
      <c r="F5" s="211"/>
    </row>
    <row r="6" spans="2:6" ht="12.75">
      <c r="B6" s="211"/>
      <c r="C6" s="211"/>
      <c r="D6" s="211"/>
      <c r="E6" s="211"/>
      <c r="F6" s="211"/>
    </row>
    <row r="7" spans="2:7" ht="12.75">
      <c r="B7" s="278" t="s">
        <v>25</v>
      </c>
      <c r="C7" s="280" t="s">
        <v>26</v>
      </c>
      <c r="D7" s="281"/>
      <c r="E7" s="281"/>
      <c r="F7" s="281"/>
      <c r="G7" s="282"/>
    </row>
    <row r="8" spans="2:7" ht="12.75">
      <c r="B8" s="279"/>
      <c r="C8" s="212" t="s">
        <v>59</v>
      </c>
      <c r="D8" s="212" t="s">
        <v>14</v>
      </c>
      <c r="E8" s="212" t="s">
        <v>15</v>
      </c>
      <c r="F8" s="212" t="s">
        <v>16</v>
      </c>
      <c r="G8" s="212" t="s">
        <v>2</v>
      </c>
    </row>
    <row r="9" spans="2:7" ht="12.75">
      <c r="B9" s="156"/>
      <c r="C9" s="156"/>
      <c r="D9" s="156"/>
      <c r="E9" s="156"/>
      <c r="F9" s="156"/>
      <c r="G9" s="156">
        <f>SUM(D9:F9)</f>
        <v>0</v>
      </c>
    </row>
    <row r="10" spans="2:7" ht="12.75">
      <c r="B10" s="156"/>
      <c r="C10" s="156"/>
      <c r="D10" s="156"/>
      <c r="E10" s="156"/>
      <c r="F10" s="156"/>
      <c r="G10" s="156">
        <f>SUM(D10:F10)</f>
        <v>0</v>
      </c>
    </row>
    <row r="11" spans="2:7" s="211" customFormat="1" ht="12.75">
      <c r="B11" s="157" t="s">
        <v>27</v>
      </c>
      <c r="C11" s="157">
        <f>SUM(C9:C10)</f>
        <v>0</v>
      </c>
      <c r="D11" s="157">
        <f>SUM(D9:D10)</f>
        <v>0</v>
      </c>
      <c r="E11" s="157">
        <f>SUM(E9:E10)</f>
        <v>0</v>
      </c>
      <c r="F11" s="157">
        <f>SUM(F9:F10)</f>
        <v>0</v>
      </c>
      <c r="G11" s="157">
        <f>SUM(G9:G10)</f>
        <v>0</v>
      </c>
    </row>
    <row r="12" spans="2:4" ht="12.75">
      <c r="B12" s="94"/>
      <c r="C12" s="94"/>
      <c r="D12" s="213"/>
    </row>
    <row r="13" spans="2:4" ht="12.75">
      <c r="B13" s="85"/>
      <c r="C13" s="85"/>
      <c r="D13" s="85"/>
    </row>
    <row r="14" ht="12.75">
      <c r="B14" s="7" t="s">
        <v>63</v>
      </c>
    </row>
  </sheetData>
  <sheetProtection/>
  <mergeCells count="2">
    <mergeCell ref="B7:B8"/>
    <mergeCell ref="C7:G7"/>
  </mergeCells>
  <printOptions/>
  <pageMargins left="0.7086614173228347" right="0.7086614173228347" top="0.7480314960629921" bottom="0.7480314960629921" header="0.31496062992125984" footer="0.31496062992125984"/>
  <pageSetup fitToHeight="1" fitToWidth="1" horizontalDpi="600" verticalDpi="600" orientation="landscape" scale="82" r:id="rId1"/>
</worksheet>
</file>

<file path=xl/worksheets/sheet12.xml><?xml version="1.0" encoding="utf-8"?>
<worksheet xmlns="http://schemas.openxmlformats.org/spreadsheetml/2006/main" xmlns:r="http://schemas.openxmlformats.org/officeDocument/2006/relationships">
  <sheetPr codeName="Sheet4"/>
  <dimension ref="A2:F29"/>
  <sheetViews>
    <sheetView zoomScalePageLayoutView="0" workbookViewId="0" topLeftCell="A1">
      <selection activeCell="B23" sqref="B23"/>
    </sheetView>
  </sheetViews>
  <sheetFormatPr defaultColWidth="9.00390625" defaultRowHeight="12.75"/>
  <cols>
    <col min="2" max="2" width="21.50390625" style="0" customWidth="1"/>
    <col min="3" max="3" width="18.75390625" style="0" customWidth="1"/>
    <col min="4" max="4" width="92.50390625" style="0" customWidth="1"/>
    <col min="5" max="5" width="26.50390625" style="0" customWidth="1"/>
    <col min="6" max="6" width="70.00390625" style="0" customWidth="1"/>
  </cols>
  <sheetData>
    <row r="2" spans="1:6" ht="12.75">
      <c r="A2" s="5"/>
      <c r="B2" s="6" t="s">
        <v>51</v>
      </c>
      <c r="C2" s="5" t="s">
        <v>52</v>
      </c>
      <c r="D2" s="5"/>
      <c r="E2" s="5"/>
      <c r="F2" s="5"/>
    </row>
    <row r="3" spans="1:6" ht="12.75">
      <c r="A3" s="5"/>
      <c r="B3" s="5"/>
      <c r="C3" s="5" t="s">
        <v>53</v>
      </c>
      <c r="D3" s="5"/>
      <c r="E3" s="5"/>
      <c r="F3" s="5"/>
    </row>
    <row r="4" spans="1:6" ht="12.75">
      <c r="A4" s="5"/>
      <c r="B4" s="5"/>
      <c r="C4" s="5" t="s">
        <v>54</v>
      </c>
      <c r="D4" s="5"/>
      <c r="E4" s="5"/>
      <c r="F4" s="5"/>
    </row>
    <row r="6" ht="12.75">
      <c r="B6" t="s">
        <v>93</v>
      </c>
    </row>
    <row r="8" ht="12.75">
      <c r="B8" s="1" t="s">
        <v>143</v>
      </c>
    </row>
    <row r="9" spans="3:4" ht="12.75">
      <c r="C9" s="154" t="s">
        <v>55</v>
      </c>
      <c r="D9" s="150" t="s">
        <v>49</v>
      </c>
    </row>
    <row r="10" spans="3:5" ht="51">
      <c r="C10" s="189">
        <v>8600000</v>
      </c>
      <c r="D10" s="190" t="s">
        <v>144</v>
      </c>
      <c r="E10" s="200" t="s">
        <v>151</v>
      </c>
    </row>
    <row r="11" spans="3:4" ht="12.75">
      <c r="C11" s="189">
        <v>6530000</v>
      </c>
      <c r="D11" s="190" t="s">
        <v>145</v>
      </c>
    </row>
    <row r="12" spans="2:3" ht="12.75">
      <c r="B12" s="154" t="s">
        <v>2</v>
      </c>
      <c r="C12" s="191">
        <f>SUM(C10:C11)</f>
        <v>15130000</v>
      </c>
    </row>
    <row r="14" spans="3:4" ht="12.75">
      <c r="C14" s="154" t="s">
        <v>56</v>
      </c>
      <c r="D14" s="150" t="s">
        <v>49</v>
      </c>
    </row>
    <row r="15" spans="3:4" ht="12.75">
      <c r="C15" s="244">
        <f>SUM('Whole Project'!G7:P7)-100000</f>
        <v>1894000</v>
      </c>
      <c r="D15" s="25" t="s">
        <v>181</v>
      </c>
    </row>
    <row r="16" spans="3:4" ht="12.75">
      <c r="C16" s="244">
        <f>'Whole Project'!H9+'Whole Project'!G9/2+'Whole Project'!G8+'Whole Project'!H8+'Whole Project'!H10+'Whole Project'!G10-100000</f>
        <v>1073554</v>
      </c>
      <c r="D16" s="25" t="s">
        <v>193</v>
      </c>
    </row>
    <row r="17" spans="3:4" ht="12.75">
      <c r="C17" s="244">
        <f>SUM('Whole Project'!G12:L12)-137000</f>
        <v>1188000</v>
      </c>
      <c r="D17" s="25" t="s">
        <v>195</v>
      </c>
    </row>
    <row r="18" spans="3:4" ht="12.75">
      <c r="C18" s="244">
        <f>'Whole Project'!G18+'Whole Project'!H18</f>
        <v>764800</v>
      </c>
      <c r="D18" s="25" t="s">
        <v>182</v>
      </c>
    </row>
    <row r="19" spans="3:4" ht="12.75">
      <c r="C19" s="244">
        <v>580000</v>
      </c>
      <c r="D19" s="25" t="s">
        <v>183</v>
      </c>
    </row>
    <row r="20" spans="2:4" ht="56.25" customHeight="1">
      <c r="B20" s="154" t="s">
        <v>2</v>
      </c>
      <c r="C20" s="75">
        <f>SUM(C15:C19)</f>
        <v>5500354</v>
      </c>
      <c r="D20" s="251" t="s">
        <v>194</v>
      </c>
    </row>
    <row r="21" spans="1:4" s="7" customFormat="1" ht="12.75">
      <c r="A21" s="85"/>
      <c r="B21" s="97"/>
      <c r="C21" s="98"/>
      <c r="D21" s="85"/>
    </row>
    <row r="22" spans="2:3" s="7" customFormat="1" ht="12.75">
      <c r="B22" s="154" t="s">
        <v>57</v>
      </c>
      <c r="C22" s="76">
        <f>C12-C20</f>
        <v>9629646</v>
      </c>
    </row>
    <row r="23" spans="2:5" s="7" customFormat="1" ht="12.75">
      <c r="B23" s="94"/>
      <c r="C23" s="96"/>
      <c r="E23" s="85"/>
    </row>
    <row r="24" ht="12.75">
      <c r="E24" s="85"/>
    </row>
    <row r="25" ht="12.75">
      <c r="E25" s="85"/>
    </row>
    <row r="26" ht="12.75">
      <c r="E26" s="85"/>
    </row>
    <row r="27" ht="12.75">
      <c r="E27" s="85"/>
    </row>
    <row r="28" ht="12.75">
      <c r="E28" s="85"/>
    </row>
    <row r="29" ht="12.75">
      <c r="E29" s="85"/>
    </row>
  </sheetData>
  <sheetProtection/>
  <printOptions/>
  <pageMargins left="0.7" right="0.7" top="0.75" bottom="0.75" header="0.3" footer="0.3"/>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O94"/>
  <sheetViews>
    <sheetView zoomScale="74" zoomScaleNormal="74" zoomScalePageLayoutView="0" workbookViewId="0" topLeftCell="A1">
      <pane xSplit="2" ySplit="2" topLeftCell="C3" activePane="bottomRight" state="frozen"/>
      <selection pane="topLeft" activeCell="A1" sqref="A1"/>
      <selection pane="topRight" activeCell="C1" sqref="C1"/>
      <selection pane="bottomLeft" activeCell="A5" sqref="A5"/>
      <selection pane="bottomRight" activeCell="C3" sqref="C3"/>
    </sheetView>
  </sheetViews>
  <sheetFormatPr defaultColWidth="9.00390625" defaultRowHeight="12.75"/>
  <cols>
    <col min="1" max="1" width="12.875" style="0" customWidth="1"/>
    <col min="2" max="2" width="18.75390625" style="0" customWidth="1"/>
    <col min="3" max="3" width="14.875" style="0" customWidth="1"/>
    <col min="4" max="4" width="16.625" style="0" customWidth="1"/>
    <col min="5" max="6" width="14.50390625" style="0" customWidth="1"/>
    <col min="7" max="7" width="13.875" style="0" customWidth="1"/>
    <col min="8" max="8" width="14.50390625" style="0" customWidth="1"/>
    <col min="9" max="9" width="13.75390625" style="0" customWidth="1"/>
    <col min="10" max="10" width="13.625" style="0" bestFit="1" customWidth="1"/>
    <col min="12" max="12" width="14.125" style="0" customWidth="1"/>
  </cols>
  <sheetData>
    <row r="1" spans="1:9" ht="15">
      <c r="A1" s="45" t="s">
        <v>11</v>
      </c>
      <c r="D1" s="113"/>
      <c r="I1" s="4"/>
    </row>
    <row r="2" spans="2:9" ht="12.75">
      <c r="B2" t="s">
        <v>0</v>
      </c>
      <c r="C2" s="77" t="s">
        <v>59</v>
      </c>
      <c r="D2" s="77" t="s">
        <v>14</v>
      </c>
      <c r="E2" s="77" t="s">
        <v>15</v>
      </c>
      <c r="F2" s="77" t="s">
        <v>16</v>
      </c>
      <c r="G2" s="77" t="s">
        <v>17</v>
      </c>
      <c r="H2" s="1" t="s">
        <v>2</v>
      </c>
      <c r="I2" s="10"/>
    </row>
    <row r="3" spans="1:9" ht="15" customHeight="1">
      <c r="A3" s="21" t="s">
        <v>9</v>
      </c>
      <c r="B3" s="22" t="s">
        <v>72</v>
      </c>
      <c r="C3" s="22"/>
      <c r="D3" s="23"/>
      <c r="E3" s="23"/>
      <c r="F3" s="23"/>
      <c r="G3" s="23"/>
      <c r="H3" s="23"/>
      <c r="I3" s="4"/>
    </row>
    <row r="4" spans="1:9" ht="12.75">
      <c r="A4" s="3"/>
      <c r="B4" t="s">
        <v>3</v>
      </c>
      <c r="C4" s="114">
        <f>'Project Cost Summary'!C24</f>
        <v>383050</v>
      </c>
      <c r="D4" s="114">
        <f>'Project Cost Summary'!C43</f>
        <v>2414775</v>
      </c>
      <c r="E4" s="114">
        <f>'Project Cost Summary'!C62</f>
        <v>1352883</v>
      </c>
      <c r="F4" s="114">
        <f>'Project Cost Summary'!C81</f>
        <v>458167</v>
      </c>
      <c r="G4" s="114">
        <f>'Project Cost Summary'!C100</f>
        <v>0</v>
      </c>
      <c r="H4" s="47">
        <f>SUM(C4:G4)</f>
        <v>4608875</v>
      </c>
      <c r="I4" s="52"/>
    </row>
    <row r="5" spans="1:9" ht="12.75">
      <c r="A5" s="3"/>
      <c r="B5" t="s">
        <v>4</v>
      </c>
      <c r="C5" s="114">
        <f>'Project Cost Summary'!D24</f>
        <v>50000</v>
      </c>
      <c r="D5" s="114">
        <f>'Project Cost Summary'!D43</f>
        <v>1381679</v>
      </c>
      <c r="E5" s="114">
        <f>'Project Cost Summary'!D62</f>
        <v>454000</v>
      </c>
      <c r="F5" s="114">
        <f>'Project Cost Summary'!D81</f>
        <v>0</v>
      </c>
      <c r="G5" s="114">
        <f>'Project Cost Summary'!D100</f>
        <v>0</v>
      </c>
      <c r="H5" s="47">
        <f aca="true" t="shared" si="0" ref="H5:H13">SUM(C5:G5)</f>
        <v>1885679</v>
      </c>
      <c r="I5" s="52"/>
    </row>
    <row r="6" spans="1:9" ht="12.75">
      <c r="A6" s="3"/>
      <c r="B6" t="s">
        <v>5</v>
      </c>
      <c r="C6" s="114">
        <f>'Project Cost Summary'!E24</f>
        <v>172300</v>
      </c>
      <c r="D6" s="114">
        <f>'Project Cost Summary'!E43</f>
        <v>1021700</v>
      </c>
      <c r="E6" s="114">
        <f>'Project Cost Summary'!E62</f>
        <v>466800</v>
      </c>
      <c r="F6" s="114">
        <f>'Project Cost Summary'!E81</f>
        <v>28200</v>
      </c>
      <c r="G6" s="114">
        <f>'Project Cost Summary'!E100</f>
        <v>0</v>
      </c>
      <c r="H6" s="47">
        <f t="shared" si="0"/>
        <v>1689000</v>
      </c>
      <c r="I6" s="52"/>
    </row>
    <row r="7" spans="1:9" ht="12.75">
      <c r="A7" s="2"/>
      <c r="B7" t="s">
        <v>6</v>
      </c>
      <c r="C7" s="114">
        <f>'Project Cost Summary'!F24</f>
        <v>35000</v>
      </c>
      <c r="D7" s="114">
        <f>'Project Cost Summary'!F43</f>
        <v>150000</v>
      </c>
      <c r="E7" s="114">
        <f>'Project Cost Summary'!F62</f>
        <v>254000</v>
      </c>
      <c r="F7" s="114">
        <f>'Project Cost Summary'!F81</f>
        <v>0</v>
      </c>
      <c r="G7" s="114">
        <f>'Project Cost Summary'!F100</f>
        <v>0</v>
      </c>
      <c r="H7" s="47">
        <f t="shared" si="0"/>
        <v>439000</v>
      </c>
      <c r="I7" s="52"/>
    </row>
    <row r="8" spans="1:8" ht="12.75">
      <c r="A8" s="2"/>
      <c r="B8" t="s">
        <v>10</v>
      </c>
      <c r="C8" s="114">
        <f>'Project Cost Summary'!G24</f>
        <v>0</v>
      </c>
      <c r="D8" s="114">
        <f>'Project Cost Summary'!G43</f>
        <v>0</v>
      </c>
      <c r="E8" s="114">
        <f>'Project Cost Summary'!G62</f>
        <v>0</v>
      </c>
      <c r="F8" s="114">
        <f>'Project Cost Summary'!G81</f>
        <v>0</v>
      </c>
      <c r="G8" s="114">
        <f>'Project Cost Summary'!G100</f>
        <v>0</v>
      </c>
      <c r="H8" s="47">
        <f t="shared" si="0"/>
        <v>0</v>
      </c>
    </row>
    <row r="9" spans="1:9" ht="12.75">
      <c r="A9" s="3"/>
      <c r="B9" t="s">
        <v>7</v>
      </c>
      <c r="C9" s="114">
        <f>'Project Cost Summary'!H24</f>
        <v>9000</v>
      </c>
      <c r="D9" s="114">
        <f>'Project Cost Summary'!H43</f>
        <v>51233</v>
      </c>
      <c r="E9" s="114">
        <f>'Project Cost Summary'!H62</f>
        <v>73000</v>
      </c>
      <c r="F9" s="114">
        <f>'Project Cost Summary'!H81</f>
        <v>10000</v>
      </c>
      <c r="G9" s="114">
        <f>'Project Cost Summary'!H100</f>
        <v>0</v>
      </c>
      <c r="H9" s="47">
        <f t="shared" si="0"/>
        <v>143233</v>
      </c>
      <c r="I9" s="52"/>
    </row>
    <row r="10" spans="1:9" ht="12.75">
      <c r="A10" t="s">
        <v>109</v>
      </c>
      <c r="C10" s="114">
        <f>'Project Cost Summary'!I24+'Project Cost Summary'!J24</f>
        <v>0</v>
      </c>
      <c r="D10" s="114">
        <f>'Project Cost Summary'!I43+'Project Cost Summary'!J43</f>
        <v>230000</v>
      </c>
      <c r="E10" s="114">
        <f>'Project Cost Summary'!I62+'Project Cost Summary'!J62</f>
        <v>174000</v>
      </c>
      <c r="F10" s="114">
        <f>'Project Cost Summary'!I81+'Project Cost Summary'!J81</f>
        <v>90000</v>
      </c>
      <c r="G10" s="114">
        <f>'Project Cost Summary'!I100+'Project Cost Summary'!J100</f>
        <v>0</v>
      </c>
      <c r="H10" s="47">
        <f t="shared" si="0"/>
        <v>494000</v>
      </c>
      <c r="I10" s="52"/>
    </row>
    <row r="11" spans="1:9" ht="12.75">
      <c r="A11" s="8"/>
      <c r="B11" s="44" t="s">
        <v>38</v>
      </c>
      <c r="C11" s="114">
        <f>'Project Cost Summary'!K24</f>
        <v>0</v>
      </c>
      <c r="D11" s="114">
        <f>'Project Cost Summary'!K43</f>
        <v>0</v>
      </c>
      <c r="E11" s="114">
        <f>'Project Cost Summary'!K62</f>
        <v>0</v>
      </c>
      <c r="F11" s="114">
        <f>'Project Cost Summary'!K81</f>
        <v>100000</v>
      </c>
      <c r="G11" s="114">
        <f>'Project Cost Summary'!K100</f>
        <v>0</v>
      </c>
      <c r="H11" s="47">
        <f t="shared" si="0"/>
        <v>100000</v>
      </c>
      <c r="I11" s="52"/>
    </row>
    <row r="12" spans="1:9" ht="12.75">
      <c r="A12" s="3"/>
      <c r="B12" t="s">
        <v>12</v>
      </c>
      <c r="C12" s="114">
        <f>'Project Cost Summary'!L24</f>
        <v>50000</v>
      </c>
      <c r="D12" s="114">
        <f>'Project Cost Summary'!L43</f>
        <v>205000</v>
      </c>
      <c r="E12" s="114">
        <f>'Project Cost Summary'!L62</f>
        <v>170000</v>
      </c>
      <c r="F12" s="114">
        <f>'Project Cost Summary'!L81</f>
        <v>104000</v>
      </c>
      <c r="G12" s="114">
        <f>'Project Cost Summary'!L100</f>
        <v>0</v>
      </c>
      <c r="H12" s="47">
        <f t="shared" si="0"/>
        <v>529000</v>
      </c>
      <c r="I12" s="52"/>
    </row>
    <row r="13" spans="2:10" ht="12.75">
      <c r="B13" s="1" t="s">
        <v>2</v>
      </c>
      <c r="C13" s="47">
        <f>SUM(C4:C12)</f>
        <v>699350</v>
      </c>
      <c r="D13" s="47">
        <f>SUM(D4:D12)</f>
        <v>5454387</v>
      </c>
      <c r="E13" s="47">
        <f>SUM(E4:E12)</f>
        <v>2944683</v>
      </c>
      <c r="F13" s="47">
        <f>SUM(F4:F12)</f>
        <v>790367</v>
      </c>
      <c r="G13" s="47">
        <f>SUM(G4:G12)</f>
        <v>0</v>
      </c>
      <c r="H13" s="47">
        <f t="shared" si="0"/>
        <v>9888787</v>
      </c>
      <c r="I13" s="51"/>
      <c r="J13" s="192"/>
    </row>
    <row r="14" spans="2:9" ht="12.75">
      <c r="B14" s="1"/>
      <c r="C14" s="1"/>
      <c r="D14" s="48"/>
      <c r="E14" s="48"/>
      <c r="F14" s="48"/>
      <c r="G14" s="48"/>
      <c r="H14" s="48"/>
      <c r="I14" s="51"/>
    </row>
    <row r="15" spans="1:9" ht="25.5">
      <c r="A15" s="21" t="s">
        <v>20</v>
      </c>
      <c r="B15" s="22" t="s">
        <v>73</v>
      </c>
      <c r="C15" s="22"/>
      <c r="D15" s="49"/>
      <c r="E15" s="49"/>
      <c r="F15" s="49"/>
      <c r="G15" s="49"/>
      <c r="H15" s="49"/>
      <c r="I15" s="52"/>
    </row>
    <row r="16" spans="1:9" ht="12.75">
      <c r="A16" s="3"/>
      <c r="B16" t="s">
        <v>3</v>
      </c>
      <c r="C16" s="114">
        <f>'Project Cost Summary'!C34</f>
        <v>43500</v>
      </c>
      <c r="D16" s="114">
        <f>'Project Cost Summary'!C53</f>
        <v>361103.5</v>
      </c>
      <c r="E16" s="114">
        <f>'Project Cost Summary'!C72</f>
        <v>183875</v>
      </c>
      <c r="F16" s="114">
        <f>'Project Cost Summary'!C91</f>
        <v>35500</v>
      </c>
      <c r="G16" s="114">
        <f>'Project Cost Summary'!C110</f>
        <v>0</v>
      </c>
      <c r="H16" s="47">
        <f aca="true" t="shared" si="1" ref="H16:H24">SUM(C16:G16)</f>
        <v>623978.5</v>
      </c>
      <c r="I16" s="52"/>
    </row>
    <row r="17" spans="1:9" ht="12.75">
      <c r="A17" s="2"/>
      <c r="B17" t="s">
        <v>4</v>
      </c>
      <c r="C17" s="114">
        <f>'Project Cost Summary'!D34</f>
        <v>12500</v>
      </c>
      <c r="D17" s="114">
        <f>'Project Cost Summary'!D53</f>
        <v>201717.9</v>
      </c>
      <c r="E17" s="114">
        <f>'Project Cost Summary'!D72</f>
        <v>41000</v>
      </c>
      <c r="F17" s="114">
        <f>'Project Cost Summary'!D91</f>
        <v>0</v>
      </c>
      <c r="G17" s="114">
        <f>'Project Cost Summary'!D110</f>
        <v>0</v>
      </c>
      <c r="H17" s="47">
        <f t="shared" si="1"/>
        <v>255217.9</v>
      </c>
      <c r="I17" s="52"/>
    </row>
    <row r="18" spans="1:9" ht="12.75">
      <c r="A18" s="3"/>
      <c r="B18" t="s">
        <v>5</v>
      </c>
      <c r="C18" s="114">
        <f>'Project Cost Summary'!E34</f>
        <v>0</v>
      </c>
      <c r="D18" s="114">
        <f>'Project Cost Summary'!E53</f>
        <v>7040</v>
      </c>
      <c r="E18" s="114">
        <f>'Project Cost Summary'!E72</f>
        <v>0</v>
      </c>
      <c r="F18" s="114">
        <f>'Project Cost Summary'!E91</f>
        <v>0</v>
      </c>
      <c r="G18" s="114">
        <f>'Project Cost Summary'!E110</f>
        <v>0</v>
      </c>
      <c r="H18" s="47">
        <f t="shared" si="1"/>
        <v>7040</v>
      </c>
      <c r="I18" s="52"/>
    </row>
    <row r="19" spans="1:9" ht="12.75">
      <c r="A19" s="3"/>
      <c r="B19" t="s">
        <v>6</v>
      </c>
      <c r="C19" s="114">
        <f>'Project Cost Summary'!F34</f>
        <v>1250</v>
      </c>
      <c r="D19" s="114">
        <f>'Project Cost Summary'!F53</f>
        <v>27500</v>
      </c>
      <c r="E19" s="114">
        <f>'Project Cost Summary'!F72</f>
        <v>56000</v>
      </c>
      <c r="F19" s="114">
        <f>'Project Cost Summary'!F91</f>
        <v>0</v>
      </c>
      <c r="G19" s="114">
        <f>'Project Cost Summary'!F110</f>
        <v>0</v>
      </c>
      <c r="H19" s="47">
        <f t="shared" si="1"/>
        <v>84750</v>
      </c>
      <c r="I19" s="52"/>
    </row>
    <row r="20" spans="1:9" ht="12.75">
      <c r="A20" s="3"/>
      <c r="B20" t="s">
        <v>10</v>
      </c>
      <c r="C20" s="114">
        <f>'Project Cost Summary'!G34</f>
        <v>0</v>
      </c>
      <c r="D20" s="114">
        <f>'Project Cost Summary'!G53</f>
        <v>0</v>
      </c>
      <c r="E20" s="114">
        <f>'Project Cost Summary'!G72</f>
        <v>0</v>
      </c>
      <c r="F20" s="114">
        <f>'Project Cost Summary'!G91</f>
        <v>0</v>
      </c>
      <c r="G20" s="114">
        <f>'Project Cost Summary'!G110</f>
        <v>0</v>
      </c>
      <c r="H20" s="47">
        <f t="shared" si="1"/>
        <v>0</v>
      </c>
      <c r="I20" s="52"/>
    </row>
    <row r="21" spans="1:9" ht="12.75">
      <c r="A21" s="3"/>
      <c r="B21" t="s">
        <v>7</v>
      </c>
      <c r="C21" s="114">
        <f>'Project Cost Summary'!H34</f>
        <v>0</v>
      </c>
      <c r="D21" s="114">
        <f>'Project Cost Summary'!H53</f>
        <v>6123.3</v>
      </c>
      <c r="E21" s="114">
        <f>'Project Cost Summary'!H72</f>
        <v>4000</v>
      </c>
      <c r="F21" s="114">
        <f>'Project Cost Summary'!H91</f>
        <v>1000</v>
      </c>
      <c r="G21" s="114">
        <f>'Project Cost Summary'!H110</f>
        <v>0</v>
      </c>
      <c r="H21" s="47">
        <f t="shared" si="1"/>
        <v>11123.3</v>
      </c>
      <c r="I21" s="52"/>
    </row>
    <row r="22" spans="1:9" ht="12.75">
      <c r="A22" t="s">
        <v>109</v>
      </c>
      <c r="C22" s="114">
        <f>'Project Cost Summary'!I34+'Project Cost Summary'!J34</f>
        <v>0</v>
      </c>
      <c r="D22" s="114">
        <f>'Project Cost Summary'!I53+'Project Cost Summary'!J53</f>
        <v>7000</v>
      </c>
      <c r="E22" s="114">
        <f>'Project Cost Summary'!I72+'Project Cost Summary'!J72</f>
        <v>0</v>
      </c>
      <c r="F22" s="114">
        <f>'Project Cost Summary'!I91+'Project Cost Summary'!J91</f>
        <v>0</v>
      </c>
      <c r="G22" s="114">
        <f>'Project Cost Summary'!I110+'Project Cost Summary'!J110</f>
        <v>0</v>
      </c>
      <c r="H22" s="47">
        <f t="shared" si="1"/>
        <v>7000</v>
      </c>
      <c r="I22" s="52"/>
    </row>
    <row r="23" spans="1:9" ht="12.75">
      <c r="A23" s="2"/>
      <c r="B23" s="44" t="s">
        <v>38</v>
      </c>
      <c r="C23" s="114">
        <f>'Project Cost Summary'!K34</f>
        <v>0</v>
      </c>
      <c r="D23" s="114">
        <f>'Project Cost Summary'!K53</f>
        <v>0</v>
      </c>
      <c r="E23" s="114">
        <f>'Project Cost Summary'!K72</f>
        <v>0</v>
      </c>
      <c r="F23" s="114">
        <f>'Project Cost Summary'!K91</f>
        <v>0</v>
      </c>
      <c r="G23" s="114">
        <f>'Project Cost Summary'!K110</f>
        <v>0</v>
      </c>
      <c r="H23" s="47">
        <f t="shared" si="1"/>
        <v>0</v>
      </c>
      <c r="I23" s="52"/>
    </row>
    <row r="24" spans="1:9" ht="12.75">
      <c r="A24" s="2"/>
      <c r="B24" t="s">
        <v>12</v>
      </c>
      <c r="C24" s="114">
        <f>'Project Cost Summary'!L34</f>
        <v>0</v>
      </c>
      <c r="D24" s="114">
        <f>'Project Cost Summary'!L53</f>
        <v>0</v>
      </c>
      <c r="E24" s="114">
        <f>'Project Cost Summary'!L72</f>
        <v>0</v>
      </c>
      <c r="F24" s="114">
        <f>'Project Cost Summary'!L91</f>
        <v>0</v>
      </c>
      <c r="G24" s="114">
        <f>'Project Cost Summary'!L110</f>
        <v>0</v>
      </c>
      <c r="H24" s="47">
        <f t="shared" si="1"/>
        <v>0</v>
      </c>
      <c r="I24" s="52"/>
    </row>
    <row r="25" spans="1:9" ht="12.75">
      <c r="A25" s="3"/>
      <c r="B25" s="1" t="s">
        <v>2</v>
      </c>
      <c r="C25" s="47">
        <f>SUM(C16:C24)</f>
        <v>57250</v>
      </c>
      <c r="D25" s="47">
        <f>SUM(D16:D24)</f>
        <v>610484.7000000001</v>
      </c>
      <c r="E25" s="47">
        <f>SUM(E16:E24)</f>
        <v>284875</v>
      </c>
      <c r="F25" s="47">
        <f>SUM(F16:F24)</f>
        <v>36500</v>
      </c>
      <c r="G25" s="47">
        <f>SUM(G16:G24)</f>
        <v>0</v>
      </c>
      <c r="H25" s="47">
        <f>SUM(C25:G25)</f>
        <v>989109.7000000001</v>
      </c>
      <c r="I25" s="51"/>
    </row>
    <row r="26" spans="1:9" ht="12.75">
      <c r="A26" s="3"/>
      <c r="B26" s="1"/>
      <c r="C26" s="1"/>
      <c r="D26" s="48"/>
      <c r="E26" s="48"/>
      <c r="F26" s="48"/>
      <c r="G26" s="48"/>
      <c r="H26" s="48"/>
      <c r="I26" s="51"/>
    </row>
    <row r="27" spans="1:9" ht="25.5">
      <c r="A27" s="21" t="s">
        <v>21</v>
      </c>
      <c r="B27" s="22" t="s">
        <v>74</v>
      </c>
      <c r="C27" s="22"/>
      <c r="D27" s="49"/>
      <c r="E27" s="49"/>
      <c r="F27" s="49"/>
      <c r="G27" s="49"/>
      <c r="H27" s="49"/>
      <c r="I27" s="52"/>
    </row>
    <row r="28" spans="1:9" ht="12.75">
      <c r="A28" s="3"/>
      <c r="B28" t="s">
        <v>3</v>
      </c>
      <c r="C28" s="114">
        <f>'Project Cost Summary'!C35</f>
        <v>68016.41</v>
      </c>
      <c r="D28" s="114">
        <f>'Project Cost Summary'!C54</f>
        <v>187777.59</v>
      </c>
      <c r="E28" s="114">
        <f>'Project Cost Summary'!C73</f>
        <v>121660</v>
      </c>
      <c r="F28" s="114">
        <f>'Project Cost Summary'!C92</f>
        <v>91245</v>
      </c>
      <c r="G28" s="114">
        <f>'Project Cost Summary'!C111</f>
        <v>0</v>
      </c>
      <c r="H28" s="47">
        <f aca="true" t="shared" si="2" ref="H28:H36">SUM(C28:G28)</f>
        <v>468699</v>
      </c>
      <c r="I28" s="52"/>
    </row>
    <row r="29" spans="2:9" ht="12.75">
      <c r="B29" t="s">
        <v>4</v>
      </c>
      <c r="C29" s="114">
        <f>'Project Cost Summary'!D35</f>
        <v>0</v>
      </c>
      <c r="D29" s="114">
        <f>'Project Cost Summary'!D54</f>
        <v>0</v>
      </c>
      <c r="E29" s="114">
        <f>'Project Cost Summary'!D73</f>
        <v>0</v>
      </c>
      <c r="F29" s="114">
        <f>'Project Cost Summary'!D92</f>
        <v>0</v>
      </c>
      <c r="G29" s="114">
        <f>'Project Cost Summary'!D111</f>
        <v>0</v>
      </c>
      <c r="H29" s="47">
        <f t="shared" si="2"/>
        <v>0</v>
      </c>
      <c r="I29" s="52"/>
    </row>
    <row r="30" spans="2:9" ht="12.75">
      <c r="B30" t="s">
        <v>5</v>
      </c>
      <c r="C30" s="114">
        <f>'Project Cost Summary'!E35</f>
        <v>66990</v>
      </c>
      <c r="D30" s="114">
        <f>'Project Cost Summary'!E54</f>
        <v>249942</v>
      </c>
      <c r="E30" s="114">
        <f>'Project Cost Summary'!E73</f>
        <v>152922</v>
      </c>
      <c r="F30" s="114">
        <f>'Project Cost Summary'!E92</f>
        <v>18018</v>
      </c>
      <c r="G30" s="114">
        <f>'Project Cost Summary'!E111</f>
        <v>0</v>
      </c>
      <c r="H30" s="47">
        <f t="shared" si="2"/>
        <v>487872</v>
      </c>
      <c r="I30" s="52"/>
    </row>
    <row r="31" spans="2:9" ht="12.75">
      <c r="B31" t="s">
        <v>6</v>
      </c>
      <c r="C31" s="114">
        <f>'Project Cost Summary'!F35</f>
        <v>0</v>
      </c>
      <c r="D31" s="114">
        <f>'Project Cost Summary'!F54</f>
        <v>0</v>
      </c>
      <c r="E31" s="114">
        <f>'Project Cost Summary'!F73</f>
        <v>0</v>
      </c>
      <c r="F31" s="114">
        <f>'Project Cost Summary'!F92</f>
        <v>0</v>
      </c>
      <c r="G31" s="114">
        <f>'Project Cost Summary'!F111</f>
        <v>0</v>
      </c>
      <c r="H31" s="47">
        <f t="shared" si="2"/>
        <v>0</v>
      </c>
      <c r="I31" s="52"/>
    </row>
    <row r="32" spans="2:9" ht="12.75">
      <c r="B32" t="s">
        <v>10</v>
      </c>
      <c r="C32" s="114">
        <f>'Project Cost Summary'!G35</f>
        <v>0</v>
      </c>
      <c r="D32" s="114">
        <f>'Project Cost Summary'!G54</f>
        <v>0</v>
      </c>
      <c r="E32" s="114">
        <f>'Project Cost Summary'!G73</f>
        <v>0</v>
      </c>
      <c r="F32" s="114">
        <f>'Project Cost Summary'!G92</f>
        <v>0</v>
      </c>
      <c r="G32" s="114">
        <f>'Project Cost Summary'!G111</f>
        <v>0</v>
      </c>
      <c r="H32" s="47">
        <f t="shared" si="2"/>
        <v>0</v>
      </c>
      <c r="I32" s="52"/>
    </row>
    <row r="33" spans="2:9" ht="12.75">
      <c r="B33" t="s">
        <v>7</v>
      </c>
      <c r="C33" s="114">
        <f>'Project Cost Summary'!H35</f>
        <v>3850</v>
      </c>
      <c r="D33" s="114">
        <f>'Project Cost Summary'!H54</f>
        <v>0</v>
      </c>
      <c r="E33" s="114">
        <f>'Project Cost Summary'!H73</f>
        <v>0</v>
      </c>
      <c r="F33" s="114">
        <f>'Project Cost Summary'!H92</f>
        <v>0</v>
      </c>
      <c r="G33" s="114">
        <f>'Project Cost Summary'!H111</f>
        <v>0</v>
      </c>
      <c r="H33" s="47">
        <f t="shared" si="2"/>
        <v>3850</v>
      </c>
      <c r="I33" s="52"/>
    </row>
    <row r="34" spans="1:9" ht="12.75">
      <c r="A34" t="s">
        <v>109</v>
      </c>
      <c r="C34" s="114">
        <f>'Project Cost Summary'!I35+'Project Cost Summary'!J35</f>
        <v>0</v>
      </c>
      <c r="D34" s="114">
        <f>'Project Cost Summary'!I54+'Project Cost Summary'!J54</f>
        <v>0</v>
      </c>
      <c r="E34" s="114">
        <f>'Project Cost Summary'!I73+'Project Cost Summary'!J73</f>
        <v>0</v>
      </c>
      <c r="F34" s="114">
        <f>'Project Cost Summary'!I92+'Project Cost Summary'!J92</f>
        <v>0</v>
      </c>
      <c r="G34" s="114">
        <f>'Project Cost Summary'!I111</f>
        <v>0</v>
      </c>
      <c r="H34" s="47">
        <f t="shared" si="2"/>
        <v>0</v>
      </c>
      <c r="I34" s="52"/>
    </row>
    <row r="35" spans="2:9" ht="12.75">
      <c r="B35" s="44" t="s">
        <v>38</v>
      </c>
      <c r="C35" s="114">
        <f>'Project Cost Summary'!K35</f>
        <v>0</v>
      </c>
      <c r="D35" s="114">
        <f>'Project Cost Summary'!K54</f>
        <v>0</v>
      </c>
      <c r="E35" s="114">
        <f>'Project Cost Summary'!K73</f>
        <v>0</v>
      </c>
      <c r="F35" s="114">
        <f>'Project Cost Summary'!K92</f>
        <v>0</v>
      </c>
      <c r="G35" s="114">
        <f>'Project Cost Summary'!K111</f>
        <v>0</v>
      </c>
      <c r="H35" s="47">
        <f t="shared" si="2"/>
        <v>0</v>
      </c>
      <c r="I35" s="52"/>
    </row>
    <row r="36" spans="2:9" ht="12.75">
      <c r="B36" t="s">
        <v>12</v>
      </c>
      <c r="C36" s="114">
        <f>'Project Cost Summary'!L35</f>
        <v>0</v>
      </c>
      <c r="D36" s="114">
        <f>'Project Cost Summary'!L54</f>
        <v>15400</v>
      </c>
      <c r="E36" s="114">
        <f>'Project Cost Summary'!L73</f>
        <v>15400</v>
      </c>
      <c r="F36" s="114">
        <f>'Project Cost Summary'!L92</f>
        <v>11550</v>
      </c>
      <c r="G36" s="114">
        <f>'Project Cost Summary'!L111</f>
        <v>0</v>
      </c>
      <c r="H36" s="47">
        <f t="shared" si="2"/>
        <v>42350</v>
      </c>
      <c r="I36" s="52"/>
    </row>
    <row r="37" spans="2:9" ht="12.75">
      <c r="B37" s="1" t="s">
        <v>2</v>
      </c>
      <c r="C37" s="47">
        <f aca="true" t="shared" si="3" ref="C37:H37">SUM(C28:C36)</f>
        <v>138856.41</v>
      </c>
      <c r="D37" s="47">
        <f t="shared" si="3"/>
        <v>453119.58999999997</v>
      </c>
      <c r="E37" s="47">
        <f t="shared" si="3"/>
        <v>289982</v>
      </c>
      <c r="F37" s="47">
        <f t="shared" si="3"/>
        <v>120813</v>
      </c>
      <c r="G37" s="47">
        <f t="shared" si="3"/>
        <v>0</v>
      </c>
      <c r="H37" s="47">
        <f t="shared" si="3"/>
        <v>1002771</v>
      </c>
      <c r="I37" s="52"/>
    </row>
    <row r="38" spans="1:9" ht="12.75">
      <c r="A38" s="2"/>
      <c r="D38" s="48"/>
      <c r="E38" s="48"/>
      <c r="F38" s="48"/>
      <c r="G38" s="48"/>
      <c r="H38" s="48"/>
      <c r="I38" s="51"/>
    </row>
    <row r="39" spans="1:9" ht="12.75">
      <c r="A39" s="24" t="s">
        <v>23</v>
      </c>
      <c r="B39" s="23"/>
      <c r="C39" s="50" t="s">
        <v>24</v>
      </c>
      <c r="D39" s="49"/>
      <c r="E39" s="49"/>
      <c r="F39" s="49"/>
      <c r="G39" s="49"/>
      <c r="H39" s="49"/>
      <c r="I39" s="52"/>
    </row>
    <row r="40" spans="2:9" ht="12.75">
      <c r="B40" t="s">
        <v>3</v>
      </c>
      <c r="C40" s="47">
        <f aca="true" t="shared" si="4" ref="C40:H49">C4-C16-C28</f>
        <v>271533.58999999997</v>
      </c>
      <c r="D40" s="47">
        <f t="shared" si="4"/>
        <v>1865893.91</v>
      </c>
      <c r="E40" s="47">
        <f t="shared" si="4"/>
        <v>1047348</v>
      </c>
      <c r="F40" s="47">
        <f t="shared" si="4"/>
        <v>331422</v>
      </c>
      <c r="G40" s="47">
        <f t="shared" si="4"/>
        <v>0</v>
      </c>
      <c r="H40" s="47">
        <f t="shared" si="4"/>
        <v>3516197.5</v>
      </c>
      <c r="I40" s="52"/>
    </row>
    <row r="41" spans="2:9" ht="12.75">
      <c r="B41" t="s">
        <v>4</v>
      </c>
      <c r="C41" s="47">
        <f t="shared" si="4"/>
        <v>37500</v>
      </c>
      <c r="D41" s="47">
        <f t="shared" si="4"/>
        <v>1179961.1</v>
      </c>
      <c r="E41" s="47">
        <f t="shared" si="4"/>
        <v>413000</v>
      </c>
      <c r="F41" s="47">
        <f t="shared" si="4"/>
        <v>0</v>
      </c>
      <c r="G41" s="47">
        <f t="shared" si="4"/>
        <v>0</v>
      </c>
      <c r="H41" s="47">
        <f t="shared" si="4"/>
        <v>1630461.1</v>
      </c>
      <c r="I41" s="52"/>
    </row>
    <row r="42" spans="2:9" ht="12.75">
      <c r="B42" t="s">
        <v>5</v>
      </c>
      <c r="C42" s="47">
        <f t="shared" si="4"/>
        <v>105310</v>
      </c>
      <c r="D42" s="47">
        <f t="shared" si="4"/>
        <v>764718</v>
      </c>
      <c r="E42" s="47">
        <f t="shared" si="4"/>
        <v>313878</v>
      </c>
      <c r="F42" s="47">
        <f t="shared" si="4"/>
        <v>10182</v>
      </c>
      <c r="G42" s="47">
        <f t="shared" si="4"/>
        <v>0</v>
      </c>
      <c r="H42" s="47">
        <f t="shared" si="4"/>
        <v>1194088</v>
      </c>
      <c r="I42" s="52"/>
    </row>
    <row r="43" spans="2:9" ht="12.75">
      <c r="B43" t="s">
        <v>6</v>
      </c>
      <c r="C43" s="47">
        <f t="shared" si="4"/>
        <v>33750</v>
      </c>
      <c r="D43" s="47">
        <f t="shared" si="4"/>
        <v>122500</v>
      </c>
      <c r="E43" s="47">
        <f t="shared" si="4"/>
        <v>198000</v>
      </c>
      <c r="F43" s="47">
        <f t="shared" si="4"/>
        <v>0</v>
      </c>
      <c r="G43" s="47">
        <f t="shared" si="4"/>
        <v>0</v>
      </c>
      <c r="H43" s="47">
        <f t="shared" si="4"/>
        <v>354250</v>
      </c>
      <c r="I43" s="52"/>
    </row>
    <row r="44" spans="2:9" ht="12.75">
      <c r="B44" t="s">
        <v>10</v>
      </c>
      <c r="C44" s="47">
        <f t="shared" si="4"/>
        <v>0</v>
      </c>
      <c r="D44" s="47">
        <f t="shared" si="4"/>
        <v>0</v>
      </c>
      <c r="E44" s="47">
        <f t="shared" si="4"/>
        <v>0</v>
      </c>
      <c r="F44" s="47">
        <f t="shared" si="4"/>
        <v>0</v>
      </c>
      <c r="G44" s="47">
        <f t="shared" si="4"/>
        <v>0</v>
      </c>
      <c r="H44" s="47">
        <f t="shared" si="4"/>
        <v>0</v>
      </c>
      <c r="I44" s="52"/>
    </row>
    <row r="45" spans="2:9" ht="12.75">
      <c r="B45" t="s">
        <v>7</v>
      </c>
      <c r="C45" s="47">
        <f t="shared" si="4"/>
        <v>5150</v>
      </c>
      <c r="D45" s="47">
        <f t="shared" si="4"/>
        <v>45109.7</v>
      </c>
      <c r="E45" s="47">
        <f t="shared" si="4"/>
        <v>69000</v>
      </c>
      <c r="F45" s="47">
        <f t="shared" si="4"/>
        <v>9000</v>
      </c>
      <c r="G45" s="47">
        <f t="shared" si="4"/>
        <v>0</v>
      </c>
      <c r="H45" s="47">
        <f t="shared" si="4"/>
        <v>128259.70000000001</v>
      </c>
      <c r="I45" s="52"/>
    </row>
    <row r="46" spans="1:9" ht="12.75">
      <c r="A46" t="s">
        <v>109</v>
      </c>
      <c r="C46" s="47">
        <f t="shared" si="4"/>
        <v>0</v>
      </c>
      <c r="D46" s="47">
        <f t="shared" si="4"/>
        <v>223000</v>
      </c>
      <c r="E46" s="47">
        <f t="shared" si="4"/>
        <v>174000</v>
      </c>
      <c r="F46" s="47">
        <f t="shared" si="4"/>
        <v>90000</v>
      </c>
      <c r="G46" s="47">
        <f t="shared" si="4"/>
        <v>0</v>
      </c>
      <c r="H46" s="47">
        <f t="shared" si="4"/>
        <v>487000</v>
      </c>
      <c r="I46" s="52"/>
    </row>
    <row r="47" spans="2:9" ht="12.75">
      <c r="B47" s="44" t="s">
        <v>38</v>
      </c>
      <c r="C47" s="47">
        <f t="shared" si="4"/>
        <v>0</v>
      </c>
      <c r="D47" s="47">
        <f t="shared" si="4"/>
        <v>0</v>
      </c>
      <c r="E47" s="47">
        <f t="shared" si="4"/>
        <v>0</v>
      </c>
      <c r="F47" s="47">
        <f t="shared" si="4"/>
        <v>100000</v>
      </c>
      <c r="G47" s="47">
        <f t="shared" si="4"/>
        <v>0</v>
      </c>
      <c r="H47" s="47">
        <f t="shared" si="4"/>
        <v>100000</v>
      </c>
      <c r="I47" s="107" t="s">
        <v>84</v>
      </c>
    </row>
    <row r="48" spans="2:9" ht="12.75">
      <c r="B48" t="s">
        <v>12</v>
      </c>
      <c r="C48" s="47">
        <f t="shared" si="4"/>
        <v>50000</v>
      </c>
      <c r="D48" s="47">
        <f t="shared" si="4"/>
        <v>189600</v>
      </c>
      <c r="E48" s="47">
        <f t="shared" si="4"/>
        <v>154600</v>
      </c>
      <c r="F48" s="47">
        <f t="shared" si="4"/>
        <v>92450</v>
      </c>
      <c r="G48" s="47">
        <f t="shared" si="4"/>
        <v>0</v>
      </c>
      <c r="H48" s="47">
        <f t="shared" si="4"/>
        <v>486650</v>
      </c>
      <c r="I48" s="147" t="s">
        <v>85</v>
      </c>
    </row>
    <row r="49" spans="2:14" ht="12.75">
      <c r="B49" s="1" t="s">
        <v>2</v>
      </c>
      <c r="C49" s="47">
        <f t="shared" si="4"/>
        <v>503243.58999999997</v>
      </c>
      <c r="D49" s="47">
        <f t="shared" si="4"/>
        <v>4390782.71</v>
      </c>
      <c r="E49" s="47">
        <f t="shared" si="4"/>
        <v>2369826</v>
      </c>
      <c r="F49" s="47">
        <f t="shared" si="4"/>
        <v>633054</v>
      </c>
      <c r="G49" s="47">
        <f t="shared" si="4"/>
        <v>0</v>
      </c>
      <c r="H49" s="47">
        <f t="shared" si="4"/>
        <v>7896906.300000001</v>
      </c>
      <c r="I49" s="148" t="str">
        <f>IF(H49='Project Cost Summary'!M17,"OK","ERROR")</f>
        <v>OK</v>
      </c>
      <c r="J49" s="7"/>
      <c r="K49" s="7"/>
      <c r="L49" s="7"/>
      <c r="M49" s="7"/>
      <c r="N49" s="7"/>
    </row>
    <row r="50" spans="2:14" ht="12.75">
      <c r="B50" s="1"/>
      <c r="C50" s="1"/>
      <c r="D50" s="51"/>
      <c r="E50" s="51"/>
      <c r="F50" s="51"/>
      <c r="G50" s="51"/>
      <c r="H50" s="51"/>
      <c r="I50" s="104"/>
      <c r="J50" s="7"/>
      <c r="K50" s="7"/>
      <c r="L50" s="7"/>
      <c r="M50" s="7"/>
      <c r="N50" s="7"/>
    </row>
    <row r="51" spans="1:14" ht="12.75">
      <c r="A51" s="24" t="s">
        <v>19</v>
      </c>
      <c r="B51" s="50" t="s">
        <v>41</v>
      </c>
      <c r="C51" s="49"/>
      <c r="D51" s="49"/>
      <c r="E51" s="49"/>
      <c r="F51" s="49"/>
      <c r="G51" s="49"/>
      <c r="H51" s="49"/>
      <c r="I51" s="105"/>
      <c r="J51" s="7"/>
      <c r="K51" s="7"/>
      <c r="L51" s="7"/>
      <c r="M51" s="7"/>
      <c r="N51" s="7"/>
    </row>
    <row r="52" spans="2:15" ht="14.25">
      <c r="B52" t="s">
        <v>2</v>
      </c>
      <c r="C52" s="130">
        <f>'Direct Benefits'!C11</f>
        <v>0</v>
      </c>
      <c r="D52" s="115">
        <f>'Direct Benefits'!D11</f>
        <v>0</v>
      </c>
      <c r="E52" s="115">
        <f>'Direct Benefits'!E11</f>
        <v>0</v>
      </c>
      <c r="F52" s="115">
        <f>'Direct Benefits'!F11</f>
        <v>0</v>
      </c>
      <c r="G52" s="79"/>
      <c r="H52" s="102">
        <f>SUM(D52:F52)</f>
        <v>0</v>
      </c>
      <c r="I52" s="112"/>
      <c r="J52" s="85"/>
      <c r="K52" s="85"/>
      <c r="L52" s="85"/>
      <c r="M52" s="85"/>
      <c r="N52" s="85"/>
      <c r="O52" s="4"/>
    </row>
    <row r="53" spans="4:15" ht="12.75">
      <c r="D53" s="48"/>
      <c r="E53" s="48"/>
      <c r="F53" s="48"/>
      <c r="G53" s="48"/>
      <c r="H53" s="48"/>
      <c r="I53" s="104"/>
      <c r="J53" s="85"/>
      <c r="K53" s="85"/>
      <c r="L53" s="85"/>
      <c r="M53" s="85"/>
      <c r="N53" s="85"/>
      <c r="O53" s="4"/>
    </row>
    <row r="54" spans="4:15" ht="12.75">
      <c r="D54" s="48"/>
      <c r="E54" s="48"/>
      <c r="F54" s="48"/>
      <c r="G54" s="48"/>
      <c r="H54" s="48"/>
      <c r="I54" s="52"/>
      <c r="J54" s="4"/>
      <c r="K54" s="4"/>
      <c r="L54" s="4"/>
      <c r="M54" s="4"/>
      <c r="N54" s="4"/>
      <c r="O54" s="4"/>
    </row>
    <row r="55" spans="4:15" ht="12.75">
      <c r="D55" s="48"/>
      <c r="E55" s="48"/>
      <c r="F55" s="48"/>
      <c r="G55" s="48"/>
      <c r="H55" s="48"/>
      <c r="I55" s="52"/>
      <c r="J55" s="4"/>
      <c r="K55" s="4"/>
      <c r="L55" s="4"/>
      <c r="M55" s="4"/>
      <c r="N55" s="4"/>
      <c r="O55" s="4"/>
    </row>
    <row r="56" spans="1:9" ht="12.75">
      <c r="A56" s="24" t="s">
        <v>68</v>
      </c>
      <c r="B56" s="24"/>
      <c r="C56" s="56"/>
      <c r="D56" s="22" t="s">
        <v>71</v>
      </c>
      <c r="E56" s="49"/>
      <c r="F56" s="49"/>
      <c r="G56" s="49"/>
      <c r="H56" s="49"/>
      <c r="I56" s="52"/>
    </row>
    <row r="57" spans="2:9" ht="12.75">
      <c r="B57" t="s">
        <v>3</v>
      </c>
      <c r="C57" s="114">
        <f>'Project Cost Summary'!C37</f>
        <v>38305</v>
      </c>
      <c r="D57" s="114">
        <f>'Project Cost Summary'!C56</f>
        <v>241477.5</v>
      </c>
      <c r="E57" s="114">
        <f>'Project Cost Summary'!C75</f>
        <v>135288.3</v>
      </c>
      <c r="F57" s="114">
        <f>'Project Cost Summary'!C94</f>
        <v>45816.7</v>
      </c>
      <c r="G57" s="114">
        <f>'Project Cost Summary'!C113</f>
        <v>0</v>
      </c>
      <c r="H57" s="47">
        <f>SUM(C57:G57)</f>
        <v>460887.5</v>
      </c>
      <c r="I57" s="52"/>
    </row>
    <row r="58" spans="2:9" ht="12.75">
      <c r="B58" t="s">
        <v>4</v>
      </c>
      <c r="C58" s="114">
        <f>'Project Cost Summary'!D37</f>
        <v>5000</v>
      </c>
      <c r="D58" s="114">
        <f>'Project Cost Summary'!D56</f>
        <v>138167.9</v>
      </c>
      <c r="E58" s="114">
        <f>'Project Cost Summary'!D75</f>
        <v>45400</v>
      </c>
      <c r="F58" s="114">
        <f>'Project Cost Summary'!D94</f>
        <v>0</v>
      </c>
      <c r="G58" s="114">
        <f>'Project Cost Summary'!D113</f>
        <v>0</v>
      </c>
      <c r="H58" s="47">
        <f aca="true" t="shared" si="5" ref="H58:H65">SUM(C58:G58)</f>
        <v>188567.9</v>
      </c>
      <c r="I58" s="52"/>
    </row>
    <row r="59" spans="2:9" ht="12.75">
      <c r="B59" t="s">
        <v>5</v>
      </c>
      <c r="C59" s="114">
        <f>'Project Cost Summary'!E37</f>
        <v>17230</v>
      </c>
      <c r="D59" s="114">
        <f>'Project Cost Summary'!E56</f>
        <v>102170</v>
      </c>
      <c r="E59" s="114">
        <f>'Project Cost Summary'!E75</f>
        <v>46680</v>
      </c>
      <c r="F59" s="114">
        <f>'Project Cost Summary'!E94</f>
        <v>2820</v>
      </c>
      <c r="G59" s="114">
        <f>'Project Cost Summary'!E113</f>
        <v>0</v>
      </c>
      <c r="H59" s="47">
        <f t="shared" si="5"/>
        <v>168900</v>
      </c>
      <c r="I59" s="52"/>
    </row>
    <row r="60" spans="2:9" ht="12.75">
      <c r="B60" t="s">
        <v>6</v>
      </c>
      <c r="C60" s="114">
        <f>'Project Cost Summary'!F37</f>
        <v>3500</v>
      </c>
      <c r="D60" s="114">
        <f>'Project Cost Summary'!F56</f>
        <v>15000</v>
      </c>
      <c r="E60" s="114">
        <f>'Project Cost Summary'!F75</f>
        <v>25400</v>
      </c>
      <c r="F60" s="114">
        <f>'Project Cost Summary'!F94</f>
        <v>0</v>
      </c>
      <c r="G60" s="114">
        <f>'Project Cost Summary'!F113</f>
        <v>0</v>
      </c>
      <c r="H60" s="47">
        <f t="shared" si="5"/>
        <v>43900</v>
      </c>
      <c r="I60" s="52"/>
    </row>
    <row r="61" spans="2:9" ht="12.75">
      <c r="B61" t="s">
        <v>10</v>
      </c>
      <c r="C61" s="114">
        <f>'Project Cost Summary'!G37</f>
        <v>0</v>
      </c>
      <c r="D61" s="114">
        <f>'Project Cost Summary'!G56</f>
        <v>0</v>
      </c>
      <c r="E61" s="114">
        <f>'Project Cost Summary'!G75</f>
        <v>0</v>
      </c>
      <c r="F61" s="114">
        <f>'Project Cost Summary'!G94</f>
        <v>0</v>
      </c>
      <c r="G61" s="114">
        <f>'Project Cost Summary'!G113</f>
        <v>0</v>
      </c>
      <c r="H61" s="47">
        <f t="shared" si="5"/>
        <v>0</v>
      </c>
      <c r="I61" s="52"/>
    </row>
    <row r="62" spans="2:9" ht="12.75">
      <c r="B62" t="s">
        <v>7</v>
      </c>
      <c r="C62" s="114">
        <f>'Project Cost Summary'!H37</f>
        <v>900</v>
      </c>
      <c r="D62" s="114">
        <f>'Project Cost Summary'!H56</f>
        <v>5123.3</v>
      </c>
      <c r="E62" s="114">
        <f>'Project Cost Summary'!H75</f>
        <v>7300</v>
      </c>
      <c r="F62" s="114">
        <f>'Project Cost Summary'!H94</f>
        <v>1000</v>
      </c>
      <c r="G62" s="114">
        <f>'Project Cost Summary'!H113</f>
        <v>0</v>
      </c>
      <c r="H62" s="47">
        <f t="shared" si="5"/>
        <v>14323.3</v>
      </c>
      <c r="I62" s="52"/>
    </row>
    <row r="63" spans="1:8" ht="12.75">
      <c r="A63" t="s">
        <v>109</v>
      </c>
      <c r="C63" s="114">
        <f>'Project Cost Summary'!I37+'Project Cost Summary'!J37</f>
        <v>0</v>
      </c>
      <c r="D63" s="114">
        <f>'Project Cost Summary'!I56+'Project Cost Summary'!J56</f>
        <v>23000</v>
      </c>
      <c r="E63" s="114">
        <f>'Project Cost Summary'!I75+'Project Cost Summary'!J75</f>
        <v>17400</v>
      </c>
      <c r="F63" s="114">
        <f>'Project Cost Summary'!I94+'Project Cost Summary'!J94</f>
        <v>9000</v>
      </c>
      <c r="G63" s="114">
        <f>'Project Cost Summary'!I113+'Project Cost Summary'!J113</f>
        <v>0</v>
      </c>
      <c r="H63" s="47">
        <f t="shared" si="5"/>
        <v>49400</v>
      </c>
    </row>
    <row r="64" spans="2:9" ht="12.75">
      <c r="B64" s="44" t="s">
        <v>38</v>
      </c>
      <c r="C64" s="114">
        <f>'Project Cost Summary'!K37</f>
        <v>0</v>
      </c>
      <c r="D64" s="114">
        <f>'Project Cost Summary'!K56</f>
        <v>0</v>
      </c>
      <c r="E64" s="114">
        <f>'Project Cost Summary'!K75</f>
        <v>0</v>
      </c>
      <c r="F64" s="114">
        <f>'Project Cost Summary'!K94</f>
        <v>10000</v>
      </c>
      <c r="G64" s="114">
        <f>'Project Cost Summary'!K113</f>
        <v>0</v>
      </c>
      <c r="H64" s="47">
        <f t="shared" si="5"/>
        <v>10000</v>
      </c>
      <c r="I64" s="106" t="s">
        <v>69</v>
      </c>
    </row>
    <row r="65" spans="2:9" ht="12.75">
      <c r="B65" t="s">
        <v>12</v>
      </c>
      <c r="C65" s="114">
        <f>'Project Cost Summary'!L37</f>
        <v>5000</v>
      </c>
      <c r="D65" s="114">
        <f>'Project Cost Summary'!L56</f>
        <v>20500</v>
      </c>
      <c r="E65" s="114">
        <f>'Project Cost Summary'!L75</f>
        <v>17000</v>
      </c>
      <c r="F65" s="114">
        <f>'Project Cost Summary'!L94</f>
        <v>10400</v>
      </c>
      <c r="G65" s="114">
        <f>'Project Cost Summary'!L113</f>
        <v>0</v>
      </c>
      <c r="H65" s="47">
        <f t="shared" si="5"/>
        <v>52900</v>
      </c>
      <c r="I65" s="109" t="str">
        <f>IF(H66&gt;=H49*0.1,"OK","ERROR")</f>
        <v>OK</v>
      </c>
    </row>
    <row r="66" spans="2:9" ht="12.75">
      <c r="B66" s="1" t="s">
        <v>2</v>
      </c>
      <c r="C66" s="47">
        <f>SUM(C57:C65)</f>
        <v>69935</v>
      </c>
      <c r="D66" s="47">
        <f>SUM(D57:D65)</f>
        <v>545438.7</v>
      </c>
      <c r="E66" s="47">
        <f>SUM(E57:E65)</f>
        <v>294468.3</v>
      </c>
      <c r="F66" s="47">
        <f>SUM(F57:F65)</f>
        <v>79036.7</v>
      </c>
      <c r="G66" s="47">
        <f>SUM(G57:G65)</f>
        <v>0</v>
      </c>
      <c r="H66" s="47">
        <f>SUM(C66:G66)</f>
        <v>988878.7</v>
      </c>
      <c r="I66" s="106" t="s">
        <v>70</v>
      </c>
    </row>
    <row r="67" spans="4:9" ht="12.75">
      <c r="D67" s="48"/>
      <c r="E67" s="48"/>
      <c r="F67" s="48"/>
      <c r="G67" s="48"/>
      <c r="H67" s="48"/>
      <c r="I67" s="107" t="s">
        <v>27</v>
      </c>
    </row>
    <row r="68" spans="4:9" ht="12.75">
      <c r="D68" s="48"/>
      <c r="E68" s="48"/>
      <c r="F68" s="48"/>
      <c r="G68" s="48"/>
      <c r="H68" s="48"/>
      <c r="I68" s="110" t="str">
        <f>IF(H66&gt;=H52,"OK","ERROR")</f>
        <v>OK</v>
      </c>
    </row>
    <row r="69" spans="1:9" ht="12.75">
      <c r="A69" s="24" t="s">
        <v>22</v>
      </c>
      <c r="B69" s="23"/>
      <c r="C69" s="50" t="s">
        <v>24</v>
      </c>
      <c r="D69" s="50"/>
      <c r="E69" s="49"/>
      <c r="F69" s="49"/>
      <c r="G69" s="49"/>
      <c r="H69" s="49"/>
      <c r="I69" s="52"/>
    </row>
    <row r="70" spans="2:9" ht="12.75">
      <c r="B70" t="s">
        <v>3</v>
      </c>
      <c r="C70" s="47">
        <f>C40-C57</f>
        <v>233228.58999999997</v>
      </c>
      <c r="D70" s="47">
        <f>D40-D57</f>
        <v>1624416.41</v>
      </c>
      <c r="E70" s="47">
        <f>E40-E57</f>
        <v>912059.7</v>
      </c>
      <c r="F70" s="47">
        <f>F40-F57</f>
        <v>285605.3</v>
      </c>
      <c r="G70" s="47">
        <f>G40-G57</f>
        <v>0</v>
      </c>
      <c r="H70" s="47">
        <f aca="true" t="shared" si="6" ref="H70:H78">SUM(C70:G70)</f>
        <v>3055310</v>
      </c>
      <c r="I70" s="52"/>
    </row>
    <row r="71" spans="2:9" ht="12.75">
      <c r="B71" t="s">
        <v>4</v>
      </c>
      <c r="C71" s="47">
        <f aca="true" t="shared" si="7" ref="C71:F79">C41-C58</f>
        <v>32500</v>
      </c>
      <c r="D71" s="47">
        <f t="shared" si="7"/>
        <v>1041793.2000000001</v>
      </c>
      <c r="E71" s="47">
        <f t="shared" si="7"/>
        <v>367600</v>
      </c>
      <c r="F71" s="47">
        <f t="shared" si="7"/>
        <v>0</v>
      </c>
      <c r="G71" s="47">
        <f aca="true" t="shared" si="8" ref="G71:G79">G41-G58</f>
        <v>0</v>
      </c>
      <c r="H71" s="47">
        <f t="shared" si="6"/>
        <v>1441893.2000000002</v>
      </c>
      <c r="I71" s="52"/>
    </row>
    <row r="72" spans="2:9" ht="12.75">
      <c r="B72" t="s">
        <v>5</v>
      </c>
      <c r="C72" s="47">
        <f t="shared" si="7"/>
        <v>88080</v>
      </c>
      <c r="D72" s="47">
        <f t="shared" si="7"/>
        <v>662548</v>
      </c>
      <c r="E72" s="47">
        <f t="shared" si="7"/>
        <v>267198</v>
      </c>
      <c r="F72" s="47">
        <f t="shared" si="7"/>
        <v>7362</v>
      </c>
      <c r="G72" s="47">
        <f t="shared" si="8"/>
        <v>0</v>
      </c>
      <c r="H72" s="47">
        <f t="shared" si="6"/>
        <v>1025188</v>
      </c>
      <c r="I72" s="52"/>
    </row>
    <row r="73" spans="2:9" ht="12.75">
      <c r="B73" t="s">
        <v>6</v>
      </c>
      <c r="C73" s="47">
        <f t="shared" si="7"/>
        <v>30250</v>
      </c>
      <c r="D73" s="47">
        <f t="shared" si="7"/>
        <v>107500</v>
      </c>
      <c r="E73" s="47">
        <f t="shared" si="7"/>
        <v>172600</v>
      </c>
      <c r="F73" s="47">
        <f t="shared" si="7"/>
        <v>0</v>
      </c>
      <c r="G73" s="47">
        <f t="shared" si="8"/>
        <v>0</v>
      </c>
      <c r="H73" s="47">
        <f t="shared" si="6"/>
        <v>310350</v>
      </c>
      <c r="I73" s="52"/>
    </row>
    <row r="74" spans="2:9" ht="12.75">
      <c r="B74" t="s">
        <v>10</v>
      </c>
      <c r="C74" s="47">
        <f t="shared" si="7"/>
        <v>0</v>
      </c>
      <c r="D74" s="47">
        <f t="shared" si="7"/>
        <v>0</v>
      </c>
      <c r="E74" s="47">
        <f t="shared" si="7"/>
        <v>0</v>
      </c>
      <c r="F74" s="47">
        <f t="shared" si="7"/>
        <v>0</v>
      </c>
      <c r="G74" s="47">
        <f t="shared" si="8"/>
        <v>0</v>
      </c>
      <c r="H74" s="47">
        <f t="shared" si="6"/>
        <v>0</v>
      </c>
      <c r="I74" s="52"/>
    </row>
    <row r="75" spans="2:9" ht="12.75">
      <c r="B75" t="s">
        <v>7</v>
      </c>
      <c r="C75" s="47">
        <f t="shared" si="7"/>
        <v>4250</v>
      </c>
      <c r="D75" s="47">
        <f t="shared" si="7"/>
        <v>39986.399999999994</v>
      </c>
      <c r="E75" s="47">
        <f t="shared" si="7"/>
        <v>61700</v>
      </c>
      <c r="F75" s="47">
        <f t="shared" si="7"/>
        <v>8000</v>
      </c>
      <c r="G75" s="47">
        <f t="shared" si="8"/>
        <v>0</v>
      </c>
      <c r="H75" s="47">
        <f t="shared" si="6"/>
        <v>113936.4</v>
      </c>
      <c r="I75" s="52"/>
    </row>
    <row r="76" spans="1:9" ht="12.75">
      <c r="A76" t="s">
        <v>109</v>
      </c>
      <c r="C76" s="47">
        <f t="shared" si="7"/>
        <v>0</v>
      </c>
      <c r="D76" s="47">
        <f t="shared" si="7"/>
        <v>200000</v>
      </c>
      <c r="E76" s="47">
        <f t="shared" si="7"/>
        <v>156600</v>
      </c>
      <c r="F76" s="47">
        <f t="shared" si="7"/>
        <v>81000</v>
      </c>
      <c r="G76" s="47">
        <f t="shared" si="8"/>
        <v>0</v>
      </c>
      <c r="H76" s="47">
        <f t="shared" si="6"/>
        <v>437600</v>
      </c>
      <c r="I76" s="52"/>
    </row>
    <row r="77" spans="2:9" ht="12.75">
      <c r="B77" s="44" t="s">
        <v>38</v>
      </c>
      <c r="C77" s="47">
        <f t="shared" si="7"/>
        <v>0</v>
      </c>
      <c r="D77" s="47">
        <f t="shared" si="7"/>
        <v>0</v>
      </c>
      <c r="E77" s="47">
        <f t="shared" si="7"/>
        <v>0</v>
      </c>
      <c r="F77" s="47">
        <f t="shared" si="7"/>
        <v>90000</v>
      </c>
      <c r="G77" s="47">
        <f t="shared" si="8"/>
        <v>0</v>
      </c>
      <c r="H77" s="47">
        <f t="shared" si="6"/>
        <v>90000</v>
      </c>
      <c r="I77" s="149" t="s">
        <v>87</v>
      </c>
    </row>
    <row r="78" spans="2:9" ht="12.75">
      <c r="B78" t="s">
        <v>12</v>
      </c>
      <c r="C78" s="47">
        <f t="shared" si="7"/>
        <v>45000</v>
      </c>
      <c r="D78" s="47">
        <f t="shared" si="7"/>
        <v>169100</v>
      </c>
      <c r="E78" s="47">
        <f t="shared" si="7"/>
        <v>137600</v>
      </c>
      <c r="F78" s="47">
        <f t="shared" si="7"/>
        <v>82050</v>
      </c>
      <c r="G78" s="47">
        <f t="shared" si="8"/>
        <v>0</v>
      </c>
      <c r="H78" s="47">
        <f t="shared" si="6"/>
        <v>433750</v>
      </c>
      <c r="I78" s="149" t="s">
        <v>86</v>
      </c>
    </row>
    <row r="79" spans="2:9" ht="12.75">
      <c r="B79" s="1" t="s">
        <v>2</v>
      </c>
      <c r="C79" s="47">
        <f t="shared" si="7"/>
        <v>433308.58999999997</v>
      </c>
      <c r="D79" s="47">
        <f t="shared" si="7"/>
        <v>3845344.01</v>
      </c>
      <c r="E79" s="47">
        <f t="shared" si="7"/>
        <v>2075357.7</v>
      </c>
      <c r="F79" s="47">
        <f t="shared" si="7"/>
        <v>554017.3</v>
      </c>
      <c r="G79" s="47">
        <f t="shared" si="8"/>
        <v>0</v>
      </c>
      <c r="H79" s="47">
        <f>SUM(H70:H78)</f>
        <v>6908027.600000001</v>
      </c>
      <c r="I79" s="148" t="str">
        <f>IF(H79='Project Cost Summary'!M19,"OK","ERROR")</f>
        <v>OK</v>
      </c>
    </row>
    <row r="80" spans="2:9" ht="12.75">
      <c r="B80" s="1"/>
      <c r="C80" s="1"/>
      <c r="D80" s="1"/>
      <c r="E80" s="1"/>
      <c r="F80" s="1"/>
      <c r="G80" s="1"/>
      <c r="H80" s="1"/>
      <c r="I80" s="51"/>
    </row>
    <row r="81" spans="1:9" ht="12.75" customHeight="1">
      <c r="A81" t="s">
        <v>42</v>
      </c>
      <c r="B81" s="116">
        <v>6779929.366723459</v>
      </c>
      <c r="C81" s="81">
        <v>0</v>
      </c>
      <c r="D81" s="47">
        <f>B81-C79-D79</f>
        <v>2501276.7667234596</v>
      </c>
      <c r="E81" s="47">
        <f>D81-E79+D82</f>
        <v>518731.1280579288</v>
      </c>
      <c r="F81" s="47">
        <f>E81-F79+E82</f>
        <v>-5086.092994257349</v>
      </c>
      <c r="G81" s="47">
        <f>F81-G79+F82</f>
        <v>50.35735637936523</v>
      </c>
      <c r="H81" s="47">
        <f>B81</f>
        <v>6779929.366723459</v>
      </c>
      <c r="I81" s="53"/>
    </row>
    <row r="82" spans="1:9" ht="12.75" customHeight="1">
      <c r="A82" t="s">
        <v>43</v>
      </c>
      <c r="C82" s="80">
        <v>0</v>
      </c>
      <c r="D82" s="47">
        <f>((B81+D81)/2)*$D86</f>
        <v>92812.0613344692</v>
      </c>
      <c r="E82" s="47">
        <f>((D81+E81)/2)*$D86</f>
        <v>30200.078947813883</v>
      </c>
      <c r="F82" s="47">
        <f>((E81+F81)/2)*$D86</f>
        <v>5136.450350636715</v>
      </c>
      <c r="G82" s="47">
        <f>((F81+G81)/2)*$D86</f>
        <v>-50.35735637877984</v>
      </c>
      <c r="H82" s="47">
        <f>SUM(D82:G82)</f>
        <v>128098.23327654101</v>
      </c>
      <c r="I82" s="139"/>
    </row>
    <row r="83" spans="4:9" ht="12.75" customHeight="1">
      <c r="D83" s="48"/>
      <c r="E83" s="48"/>
      <c r="F83" s="48"/>
      <c r="G83" s="48"/>
      <c r="H83" s="241">
        <f>H81+H82</f>
        <v>6908027.600000001</v>
      </c>
      <c r="I83" s="116">
        <f>H79-H83</f>
        <v>0</v>
      </c>
    </row>
    <row r="84" spans="4:8" ht="20.25" customHeight="1" thickBot="1">
      <c r="D84" s="43"/>
      <c r="E84" s="43"/>
      <c r="F84" s="43"/>
      <c r="G84" s="43"/>
      <c r="H84" s="43"/>
    </row>
    <row r="85" spans="2:9" ht="15.75" thickBot="1">
      <c r="B85" s="9" t="s">
        <v>18</v>
      </c>
      <c r="C85" s="9"/>
      <c r="D85" s="41">
        <v>0.005</v>
      </c>
      <c r="F85" s="117"/>
      <c r="G85" s="118" t="s">
        <v>75</v>
      </c>
      <c r="H85" s="54">
        <f>H81</f>
        <v>6779929.366723459</v>
      </c>
      <c r="I85" s="111"/>
    </row>
    <row r="86" spans="2:4" ht="12.75">
      <c r="B86" s="9" t="s">
        <v>44</v>
      </c>
      <c r="C86" s="9"/>
      <c r="D86" s="158">
        <v>0.02</v>
      </c>
    </row>
    <row r="87" spans="2:10" ht="12.75">
      <c r="B87" s="9" t="s">
        <v>94</v>
      </c>
      <c r="C87" s="162" t="s">
        <v>59</v>
      </c>
      <c r="D87" s="163" t="s">
        <v>14</v>
      </c>
      <c r="E87" s="164" t="s">
        <v>15</v>
      </c>
      <c r="F87" s="164" t="s">
        <v>16</v>
      </c>
      <c r="G87" s="164" t="s">
        <v>17</v>
      </c>
      <c r="H87" s="164" t="s">
        <v>104</v>
      </c>
      <c r="I87" s="164" t="s">
        <v>105</v>
      </c>
      <c r="J87" s="164" t="s">
        <v>106</v>
      </c>
    </row>
    <row r="88" spans="2:10" ht="12.75">
      <c r="B88" s="9" t="s">
        <v>107</v>
      </c>
      <c r="C88" s="160" t="s">
        <v>96</v>
      </c>
      <c r="D88" s="160" t="s">
        <v>97</v>
      </c>
      <c r="E88" s="160" t="s">
        <v>98</v>
      </c>
      <c r="F88" s="160" t="s">
        <v>99</v>
      </c>
      <c r="G88" s="160" t="s">
        <v>100</v>
      </c>
      <c r="H88" s="160" t="s">
        <v>101</v>
      </c>
      <c r="I88" s="160" t="s">
        <v>102</v>
      </c>
      <c r="J88" s="160" t="s">
        <v>103</v>
      </c>
    </row>
    <row r="89" spans="2:10" ht="12.75">
      <c r="B89" s="165" t="s">
        <v>108</v>
      </c>
      <c r="C89" s="161">
        <v>0.0571</v>
      </c>
      <c r="D89" s="161">
        <v>0.0424</v>
      </c>
      <c r="E89" s="161">
        <v>0.0373</v>
      </c>
      <c r="F89" s="161">
        <v>0.034</v>
      </c>
      <c r="G89" s="161">
        <v>0.0321</v>
      </c>
      <c r="H89" s="161">
        <v>0.0311</v>
      </c>
      <c r="I89" s="161">
        <v>0.0307</v>
      </c>
      <c r="J89" s="161">
        <v>0.0305</v>
      </c>
    </row>
    <row r="90" ht="12.75">
      <c r="A90" s="42" t="s">
        <v>37</v>
      </c>
    </row>
    <row r="94" ht="12.75">
      <c r="H94" s="53"/>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8" scale="74" r:id="rId2"/>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V136"/>
  <sheetViews>
    <sheetView zoomScale="70" zoomScaleNormal="70" zoomScalePageLayoutView="0" workbookViewId="0" topLeftCell="A1">
      <selection activeCell="A1" sqref="A1"/>
    </sheetView>
  </sheetViews>
  <sheetFormatPr defaultColWidth="9.00390625" defaultRowHeight="12.75"/>
  <cols>
    <col min="1" max="1" width="28.00390625" style="0" bestFit="1" customWidth="1"/>
    <col min="2" max="2" width="46.50390625" style="3" bestFit="1" customWidth="1"/>
    <col min="3" max="5" width="13.50390625" style="0" bestFit="1" customWidth="1"/>
    <col min="6" max="6" width="11.875" style="0" bestFit="1" customWidth="1"/>
    <col min="7" max="7" width="5.25390625" style="0" bestFit="1" customWidth="1"/>
    <col min="8" max="8" width="11.875" style="0" bestFit="1" customWidth="1"/>
    <col min="9" max="9" width="5.25390625" style="0" bestFit="1" customWidth="1"/>
    <col min="10" max="12" width="11.875" style="0" bestFit="1" customWidth="1"/>
    <col min="13" max="13" width="13.50390625" style="0" bestFit="1" customWidth="1"/>
    <col min="15" max="15" width="13.125" style="0" customWidth="1"/>
    <col min="18" max="18" width="14.625" style="0" bestFit="1" customWidth="1"/>
    <col min="19" max="19" width="13.375" style="0" bestFit="1" customWidth="1"/>
    <col min="20" max="20" width="14.00390625" style="0" bestFit="1" customWidth="1"/>
    <col min="21" max="21" width="12.00390625" style="0" bestFit="1" customWidth="1"/>
  </cols>
  <sheetData>
    <row r="1" spans="1:14" ht="15">
      <c r="A1" s="123" t="s">
        <v>77</v>
      </c>
      <c r="B1" s="83"/>
      <c r="C1" s="90"/>
      <c r="D1" s="90"/>
      <c r="E1" s="90"/>
      <c r="F1" s="90"/>
      <c r="G1" s="90"/>
      <c r="H1" s="90"/>
      <c r="I1" s="90"/>
      <c r="J1" s="90"/>
      <c r="K1" s="90"/>
      <c r="L1" s="90"/>
      <c r="M1" s="90"/>
      <c r="N1" s="44"/>
    </row>
    <row r="2" spans="1:14" ht="13.5" thickBot="1">
      <c r="A2" s="44"/>
      <c r="B2" s="83"/>
      <c r="C2" s="263" t="s">
        <v>2</v>
      </c>
      <c r="D2" s="263"/>
      <c r="E2" s="263"/>
      <c r="F2" s="263"/>
      <c r="G2" s="263"/>
      <c r="H2" s="263"/>
      <c r="I2" s="263"/>
      <c r="J2" s="263"/>
      <c r="K2" s="263"/>
      <c r="L2" s="263"/>
      <c r="M2" s="263"/>
      <c r="N2" s="44"/>
    </row>
    <row r="3" spans="1:14" ht="12.75">
      <c r="A3" s="44"/>
      <c r="B3" s="83"/>
      <c r="C3" s="264" t="s">
        <v>45</v>
      </c>
      <c r="D3" s="265"/>
      <c r="E3" s="265"/>
      <c r="F3" s="265"/>
      <c r="G3" s="265"/>
      <c r="H3" s="265"/>
      <c r="I3" s="265"/>
      <c r="J3" s="265"/>
      <c r="K3" s="265"/>
      <c r="L3" s="265"/>
      <c r="M3" s="266"/>
      <c r="N3" s="44"/>
    </row>
    <row r="4" spans="1:14" ht="111" customHeight="1" thickBot="1">
      <c r="A4" s="44"/>
      <c r="B4" s="99"/>
      <c r="C4" s="91" t="s">
        <v>3</v>
      </c>
      <c r="D4" s="92" t="s">
        <v>4</v>
      </c>
      <c r="E4" s="92" t="s">
        <v>5</v>
      </c>
      <c r="F4" s="92" t="s">
        <v>6</v>
      </c>
      <c r="G4" s="92" t="s">
        <v>10</v>
      </c>
      <c r="H4" s="92" t="s">
        <v>7</v>
      </c>
      <c r="I4" s="92" t="s">
        <v>8</v>
      </c>
      <c r="J4" s="92" t="s">
        <v>13</v>
      </c>
      <c r="K4" s="92" t="s">
        <v>38</v>
      </c>
      <c r="L4" s="92" t="s">
        <v>12</v>
      </c>
      <c r="M4" s="256" t="s">
        <v>2</v>
      </c>
      <c r="N4" s="44"/>
    </row>
    <row r="5" spans="1:14" ht="30.75" customHeight="1">
      <c r="A5" s="44"/>
      <c r="B5" s="108" t="s">
        <v>9</v>
      </c>
      <c r="C5" s="119">
        <f>SUM(C24+C43+C62+C81+C100)</f>
        <v>4608875</v>
      </c>
      <c r="D5" s="119">
        <f aca="true" t="shared" si="0" ref="D5:L5">SUM(D24+D43+D62+D81+D100)</f>
        <v>1885679</v>
      </c>
      <c r="E5" s="119">
        <f t="shared" si="0"/>
        <v>1689000</v>
      </c>
      <c r="F5" s="119">
        <f t="shared" si="0"/>
        <v>439000</v>
      </c>
      <c r="G5" s="119">
        <f t="shared" si="0"/>
        <v>0</v>
      </c>
      <c r="H5" s="119">
        <f t="shared" si="0"/>
        <v>143233</v>
      </c>
      <c r="I5" s="119">
        <f t="shared" si="0"/>
        <v>0</v>
      </c>
      <c r="J5" s="119">
        <f t="shared" si="0"/>
        <v>494000</v>
      </c>
      <c r="K5" s="119">
        <f t="shared" si="0"/>
        <v>100000</v>
      </c>
      <c r="L5" s="119">
        <f t="shared" si="0"/>
        <v>529000</v>
      </c>
      <c r="M5" s="255">
        <f>SUM(C5:L5)</f>
        <v>9888787</v>
      </c>
      <c r="N5" s="44"/>
    </row>
    <row r="6" spans="1:21" ht="12.75">
      <c r="A6" s="44"/>
      <c r="B6" s="95" t="s">
        <v>196</v>
      </c>
      <c r="C6" s="46">
        <f aca="true" t="shared" si="1" ref="C6:L6">SUM(C25+C44+C63+C82+C101)</f>
        <v>337000</v>
      </c>
      <c r="D6" s="46">
        <f t="shared" si="1"/>
        <v>106750</v>
      </c>
      <c r="E6" s="46">
        <f t="shared" si="1"/>
        <v>0</v>
      </c>
      <c r="F6" s="46">
        <f t="shared" si="1"/>
        <v>54750</v>
      </c>
      <c r="G6" s="46">
        <f t="shared" si="1"/>
        <v>0</v>
      </c>
      <c r="H6" s="46">
        <f t="shared" si="1"/>
        <v>0</v>
      </c>
      <c r="I6" s="46">
        <f t="shared" si="1"/>
        <v>0</v>
      </c>
      <c r="J6" s="46">
        <f t="shared" si="1"/>
        <v>0</v>
      </c>
      <c r="K6" s="46">
        <f t="shared" si="1"/>
        <v>0</v>
      </c>
      <c r="L6" s="46">
        <f t="shared" si="1"/>
        <v>0</v>
      </c>
      <c r="M6" s="46">
        <f>SUM(C6:L6)</f>
        <v>498500</v>
      </c>
      <c r="N6" s="44"/>
      <c r="Q6" s="4"/>
      <c r="R6" s="4"/>
      <c r="S6" s="4"/>
      <c r="T6" s="4"/>
      <c r="U6" s="4"/>
    </row>
    <row r="7" spans="1:21" ht="12.75">
      <c r="A7" s="44"/>
      <c r="B7" s="95" t="s">
        <v>197</v>
      </c>
      <c r="C7" s="46">
        <f aca="true" t="shared" si="2" ref="C7:L7">SUM(C26+C45+C64+C83+C102)</f>
        <v>23792.5</v>
      </c>
      <c r="D7" s="46">
        <f t="shared" si="2"/>
        <v>50867.9</v>
      </c>
      <c r="E7" s="46">
        <f t="shared" si="2"/>
        <v>0</v>
      </c>
      <c r="F7" s="46">
        <f t="shared" si="2"/>
        <v>0</v>
      </c>
      <c r="G7" s="46">
        <f t="shared" si="2"/>
        <v>0</v>
      </c>
      <c r="H7" s="46">
        <f t="shared" si="2"/>
        <v>123.30000000000001</v>
      </c>
      <c r="I7" s="46">
        <f t="shared" si="2"/>
        <v>0</v>
      </c>
      <c r="J7" s="46">
        <f t="shared" si="2"/>
        <v>5000</v>
      </c>
      <c r="K7" s="46">
        <f t="shared" si="2"/>
        <v>0</v>
      </c>
      <c r="L7" s="46">
        <f t="shared" si="2"/>
        <v>0</v>
      </c>
      <c r="M7" s="46">
        <f aca="true" t="shared" si="3" ref="M7:M19">SUM(C7:L7)</f>
        <v>79783.7</v>
      </c>
      <c r="N7" s="44"/>
      <c r="Q7" s="4"/>
      <c r="R7" s="4"/>
      <c r="S7" s="4"/>
      <c r="T7" s="4"/>
      <c r="U7" s="4"/>
    </row>
    <row r="8" spans="1:21" ht="12.75">
      <c r="A8" s="44"/>
      <c r="B8" s="95" t="s">
        <v>198</v>
      </c>
      <c r="C8" s="46">
        <f>SUM(C27+C46+C65+C84+C103)</f>
        <v>8436</v>
      </c>
      <c r="D8" s="46">
        <f aca="true" t="shared" si="4" ref="D8:L8">SUM(D27+D46+D65+D84+D103)</f>
        <v>2600</v>
      </c>
      <c r="E8" s="46">
        <f t="shared" si="4"/>
        <v>7040</v>
      </c>
      <c r="F8" s="46">
        <f t="shared" si="4"/>
        <v>0</v>
      </c>
      <c r="G8" s="46">
        <f t="shared" si="4"/>
        <v>0</v>
      </c>
      <c r="H8" s="46">
        <f t="shared" si="4"/>
        <v>0</v>
      </c>
      <c r="I8" s="46">
        <f t="shared" si="4"/>
        <v>0</v>
      </c>
      <c r="J8" s="46">
        <f t="shared" si="4"/>
        <v>2000</v>
      </c>
      <c r="K8" s="46">
        <f t="shared" si="4"/>
        <v>0</v>
      </c>
      <c r="L8" s="46">
        <f t="shared" si="4"/>
        <v>0</v>
      </c>
      <c r="M8" s="46">
        <f t="shared" si="3"/>
        <v>20076</v>
      </c>
      <c r="N8" s="44"/>
      <c r="Q8" s="4"/>
      <c r="R8" s="52"/>
      <c r="S8" s="52"/>
      <c r="T8" s="52"/>
      <c r="U8" s="52"/>
    </row>
    <row r="9" spans="1:21" ht="12.75">
      <c r="A9" s="44"/>
      <c r="B9" s="95" t="s">
        <v>199</v>
      </c>
      <c r="C9" s="46">
        <f aca="true" t="shared" si="5" ref="C9:L9">SUM(C28+C47+C66+C85+C104)</f>
        <v>132000</v>
      </c>
      <c r="D9" s="46">
        <f t="shared" si="5"/>
        <v>95000</v>
      </c>
      <c r="E9" s="46">
        <f t="shared" si="5"/>
        <v>0</v>
      </c>
      <c r="F9" s="46">
        <f t="shared" si="5"/>
        <v>30000</v>
      </c>
      <c r="G9" s="46">
        <f t="shared" si="5"/>
        <v>0</v>
      </c>
      <c r="H9" s="46">
        <f t="shared" si="5"/>
        <v>8000</v>
      </c>
      <c r="I9" s="46">
        <f t="shared" si="5"/>
        <v>0</v>
      </c>
      <c r="J9" s="46">
        <f t="shared" si="5"/>
        <v>0</v>
      </c>
      <c r="K9" s="46">
        <f t="shared" si="5"/>
        <v>0</v>
      </c>
      <c r="L9" s="46">
        <f t="shared" si="5"/>
        <v>0</v>
      </c>
      <c r="M9" s="46">
        <f t="shared" si="3"/>
        <v>265000</v>
      </c>
      <c r="N9" s="44"/>
      <c r="Q9" s="252"/>
      <c r="R9" s="253"/>
      <c r="S9" s="253"/>
      <c r="T9" s="253"/>
      <c r="U9" s="253"/>
    </row>
    <row r="10" spans="1:21" ht="12.75">
      <c r="A10" s="44"/>
      <c r="B10" s="95" t="s">
        <v>200</v>
      </c>
      <c r="C10" s="46">
        <f aca="true" t="shared" si="6" ref="C10:L10">SUM(C29+C48+C67+C86+C105)</f>
        <v>24000</v>
      </c>
      <c r="D10" s="46">
        <f t="shared" si="6"/>
        <v>0</v>
      </c>
      <c r="E10" s="46">
        <f t="shared" si="6"/>
        <v>0</v>
      </c>
      <c r="F10" s="46">
        <f t="shared" si="6"/>
        <v>0</v>
      </c>
      <c r="G10" s="46">
        <f t="shared" si="6"/>
        <v>0</v>
      </c>
      <c r="H10" s="46">
        <f t="shared" si="6"/>
        <v>3000</v>
      </c>
      <c r="I10" s="46">
        <f t="shared" si="6"/>
        <v>0</v>
      </c>
      <c r="J10" s="46">
        <f t="shared" si="6"/>
        <v>0</v>
      </c>
      <c r="K10" s="46">
        <f t="shared" si="6"/>
        <v>0</v>
      </c>
      <c r="L10" s="46">
        <f t="shared" si="6"/>
        <v>0</v>
      </c>
      <c r="M10" s="46">
        <f t="shared" si="3"/>
        <v>27000</v>
      </c>
      <c r="N10" s="44"/>
      <c r="Q10" s="4"/>
      <c r="R10" s="245"/>
      <c r="S10" s="245"/>
      <c r="T10" s="245"/>
      <c r="U10" s="245"/>
    </row>
    <row r="11" spans="1:21" ht="12.75">
      <c r="A11" s="44"/>
      <c r="B11" s="95" t="s">
        <v>201</v>
      </c>
      <c r="C11" s="46">
        <f aca="true" t="shared" si="7" ref="C11:L11">SUM(C30+C49+C68+C87+C106)</f>
        <v>78750</v>
      </c>
      <c r="D11" s="46">
        <f t="shared" si="7"/>
        <v>0</v>
      </c>
      <c r="E11" s="46">
        <f t="shared" si="7"/>
        <v>0</v>
      </c>
      <c r="F11" s="46">
        <f t="shared" si="7"/>
        <v>0</v>
      </c>
      <c r="G11" s="46">
        <f t="shared" si="7"/>
        <v>0</v>
      </c>
      <c r="H11" s="46">
        <f t="shared" si="7"/>
        <v>0</v>
      </c>
      <c r="I11" s="46">
        <f t="shared" si="7"/>
        <v>0</v>
      </c>
      <c r="J11" s="46">
        <f t="shared" si="7"/>
        <v>0</v>
      </c>
      <c r="K11" s="46">
        <f t="shared" si="7"/>
        <v>0</v>
      </c>
      <c r="L11" s="46">
        <f t="shared" si="7"/>
        <v>0</v>
      </c>
      <c r="M11" s="46">
        <f t="shared" si="3"/>
        <v>78750</v>
      </c>
      <c r="N11" s="44"/>
      <c r="Q11" s="4"/>
      <c r="R11" s="245"/>
      <c r="S11" s="245"/>
      <c r="T11" s="245"/>
      <c r="U11" s="245"/>
    </row>
    <row r="12" spans="1:22" ht="12.75">
      <c r="A12" s="44"/>
      <c r="B12" s="95" t="s">
        <v>202</v>
      </c>
      <c r="C12" s="46">
        <f aca="true" t="shared" si="8" ref="C12:L12">SUM(C31+C50+C69+C88+C107)</f>
        <v>20000</v>
      </c>
      <c r="D12" s="46">
        <f t="shared" si="8"/>
        <v>0</v>
      </c>
      <c r="E12" s="46">
        <f t="shared" si="8"/>
        <v>0</v>
      </c>
      <c r="F12" s="46">
        <f t="shared" si="8"/>
        <v>0</v>
      </c>
      <c r="G12" s="46">
        <f t="shared" si="8"/>
        <v>0</v>
      </c>
      <c r="H12" s="46">
        <f t="shared" si="8"/>
        <v>0</v>
      </c>
      <c r="I12" s="46">
        <f t="shared" si="8"/>
        <v>0</v>
      </c>
      <c r="J12" s="46">
        <f t="shared" si="8"/>
        <v>0</v>
      </c>
      <c r="K12" s="46">
        <f t="shared" si="8"/>
        <v>0</v>
      </c>
      <c r="L12" s="46">
        <f t="shared" si="8"/>
        <v>0</v>
      </c>
      <c r="M12" s="46">
        <f t="shared" si="3"/>
        <v>20000</v>
      </c>
      <c r="N12" s="44"/>
      <c r="Q12" s="4"/>
      <c r="R12" s="85"/>
      <c r="S12" s="85"/>
      <c r="T12" s="85"/>
      <c r="U12" s="85"/>
      <c r="V12" s="7"/>
    </row>
    <row r="13" spans="1:22" ht="12.75">
      <c r="A13" s="44"/>
      <c r="B13" s="95" t="s">
        <v>187</v>
      </c>
      <c r="C13" s="46">
        <f aca="true" t="shared" si="9" ref="C13:L13">SUM(C32+C51+C70+C89+C108)</f>
        <v>0</v>
      </c>
      <c r="D13" s="46">
        <f t="shared" si="9"/>
        <v>0</v>
      </c>
      <c r="E13" s="46">
        <f t="shared" si="9"/>
        <v>0</v>
      </c>
      <c r="F13" s="46">
        <f t="shared" si="9"/>
        <v>0</v>
      </c>
      <c r="G13" s="46">
        <f t="shared" si="9"/>
        <v>0</v>
      </c>
      <c r="H13" s="46">
        <f t="shared" si="9"/>
        <v>0</v>
      </c>
      <c r="I13" s="46">
        <f t="shared" si="9"/>
        <v>0</v>
      </c>
      <c r="J13" s="46">
        <f t="shared" si="9"/>
        <v>0</v>
      </c>
      <c r="K13" s="46">
        <f t="shared" si="9"/>
        <v>0</v>
      </c>
      <c r="L13" s="46">
        <f t="shared" si="9"/>
        <v>0</v>
      </c>
      <c r="M13" s="46">
        <f t="shared" si="3"/>
        <v>0</v>
      </c>
      <c r="N13" s="44"/>
      <c r="Q13" s="4"/>
      <c r="R13" s="85"/>
      <c r="S13" s="85"/>
      <c r="T13" s="85"/>
      <c r="U13" s="85"/>
      <c r="V13" s="7"/>
    </row>
    <row r="14" spans="1:22" ht="12.75">
      <c r="A14" s="44"/>
      <c r="B14" s="95" t="s">
        <v>111</v>
      </c>
      <c r="C14" s="46">
        <f aca="true" t="shared" si="10" ref="C14:L14">SUM(C33+C52+C71+C90+C109)</f>
        <v>0</v>
      </c>
      <c r="D14" s="46">
        <f t="shared" si="10"/>
        <v>0</v>
      </c>
      <c r="E14" s="46">
        <f t="shared" si="10"/>
        <v>0</v>
      </c>
      <c r="F14" s="46">
        <f t="shared" si="10"/>
        <v>0</v>
      </c>
      <c r="G14" s="46">
        <f t="shared" si="10"/>
        <v>0</v>
      </c>
      <c r="H14" s="46">
        <f t="shared" si="10"/>
        <v>0</v>
      </c>
      <c r="I14" s="46">
        <f t="shared" si="10"/>
        <v>0</v>
      </c>
      <c r="J14" s="46">
        <f t="shared" si="10"/>
        <v>0</v>
      </c>
      <c r="K14" s="46">
        <f t="shared" si="10"/>
        <v>0</v>
      </c>
      <c r="L14" s="46">
        <f t="shared" si="10"/>
        <v>0</v>
      </c>
      <c r="M14" s="46">
        <f t="shared" si="3"/>
        <v>0</v>
      </c>
      <c r="N14" s="44"/>
      <c r="Q14" s="4"/>
      <c r="R14" s="254"/>
      <c r="S14" s="254"/>
      <c r="T14" s="254"/>
      <c r="U14" s="254"/>
      <c r="V14" s="7"/>
    </row>
    <row r="15" spans="1:22" ht="12.75">
      <c r="A15" s="44"/>
      <c r="B15" s="95" t="s">
        <v>64</v>
      </c>
      <c r="C15" s="46">
        <f>SUM(C6:C14)</f>
        <v>623978.5</v>
      </c>
      <c r="D15" s="46">
        <f aca="true" t="shared" si="11" ref="D15:L15">SUM(D6:D14)</f>
        <v>255217.9</v>
      </c>
      <c r="E15" s="46">
        <f t="shared" si="11"/>
        <v>7040</v>
      </c>
      <c r="F15" s="46">
        <f t="shared" si="11"/>
        <v>84750</v>
      </c>
      <c r="G15" s="46">
        <f t="shared" si="11"/>
        <v>0</v>
      </c>
      <c r="H15" s="46">
        <f t="shared" si="11"/>
        <v>11123.3</v>
      </c>
      <c r="I15" s="46">
        <f t="shared" si="11"/>
        <v>0</v>
      </c>
      <c r="J15" s="46">
        <f t="shared" si="11"/>
        <v>7000</v>
      </c>
      <c r="K15" s="46">
        <f t="shared" si="11"/>
        <v>0</v>
      </c>
      <c r="L15" s="46">
        <f t="shared" si="11"/>
        <v>0</v>
      </c>
      <c r="M15" s="46">
        <f t="shared" si="3"/>
        <v>989109.7000000001</v>
      </c>
      <c r="N15" s="44"/>
      <c r="O15" s="192"/>
      <c r="Q15" s="4"/>
      <c r="R15" s="85"/>
      <c r="S15" s="85"/>
      <c r="T15" s="85"/>
      <c r="U15" s="85"/>
      <c r="V15" s="7"/>
    </row>
    <row r="16" spans="1:22" ht="12.75">
      <c r="A16" s="44"/>
      <c r="B16" s="95" t="s">
        <v>21</v>
      </c>
      <c r="C16" s="46">
        <f>C35+C54+C73+C92+C111</f>
        <v>468699</v>
      </c>
      <c r="D16" s="46">
        <f aca="true" t="shared" si="12" ref="D16:L16">D35+D54+D73+D92+D111</f>
        <v>0</v>
      </c>
      <c r="E16" s="46">
        <f t="shared" si="12"/>
        <v>487872</v>
      </c>
      <c r="F16" s="46">
        <f t="shared" si="12"/>
        <v>0</v>
      </c>
      <c r="G16" s="46">
        <f t="shared" si="12"/>
        <v>0</v>
      </c>
      <c r="H16" s="46">
        <f t="shared" si="12"/>
        <v>3850</v>
      </c>
      <c r="I16" s="46">
        <f t="shared" si="12"/>
        <v>0</v>
      </c>
      <c r="J16" s="46">
        <f t="shared" si="12"/>
        <v>0</v>
      </c>
      <c r="K16" s="46">
        <f t="shared" si="12"/>
        <v>0</v>
      </c>
      <c r="L16" s="46">
        <f t="shared" si="12"/>
        <v>42350</v>
      </c>
      <c r="M16" s="46">
        <f t="shared" si="3"/>
        <v>1002771</v>
      </c>
      <c r="N16" s="44"/>
      <c r="Q16" s="4"/>
      <c r="R16" s="85"/>
      <c r="S16" s="85"/>
      <c r="T16" s="85"/>
      <c r="U16" s="85"/>
      <c r="V16" s="7"/>
    </row>
    <row r="17" spans="1:21" ht="27.75" customHeight="1">
      <c r="A17" s="44"/>
      <c r="B17" s="100" t="s">
        <v>23</v>
      </c>
      <c r="C17" s="46">
        <f aca="true" t="shared" si="13" ref="C17:L17">C36+C55+C74+C93+C112</f>
        <v>3516197.5</v>
      </c>
      <c r="D17" s="46">
        <f t="shared" si="13"/>
        <v>1630461.1</v>
      </c>
      <c r="E17" s="46">
        <f t="shared" si="13"/>
        <v>1194088</v>
      </c>
      <c r="F17" s="46">
        <f t="shared" si="13"/>
        <v>354250</v>
      </c>
      <c r="G17" s="46">
        <f t="shared" si="13"/>
        <v>0</v>
      </c>
      <c r="H17" s="46">
        <f t="shared" si="13"/>
        <v>128259.7</v>
      </c>
      <c r="I17" s="46">
        <f t="shared" si="13"/>
        <v>0</v>
      </c>
      <c r="J17" s="46">
        <f t="shared" si="13"/>
        <v>487000</v>
      </c>
      <c r="K17" s="46">
        <f t="shared" si="13"/>
        <v>100000</v>
      </c>
      <c r="L17" s="46">
        <f t="shared" si="13"/>
        <v>486650</v>
      </c>
      <c r="M17" s="46">
        <f t="shared" si="3"/>
        <v>7896906.3</v>
      </c>
      <c r="N17" s="44"/>
      <c r="Q17" s="4"/>
      <c r="R17" s="4"/>
      <c r="S17" s="4"/>
      <c r="T17" s="4"/>
      <c r="U17" s="4"/>
    </row>
    <row r="18" spans="1:21" ht="42" customHeight="1">
      <c r="A18" s="44"/>
      <c r="B18" s="144" t="s">
        <v>68</v>
      </c>
      <c r="C18" s="46">
        <f aca="true" t="shared" si="14" ref="C18:L18">C37+C56+C75+C94+C113</f>
        <v>460887.5</v>
      </c>
      <c r="D18" s="46">
        <f t="shared" si="14"/>
        <v>188567.9</v>
      </c>
      <c r="E18" s="46">
        <f t="shared" si="14"/>
        <v>168900</v>
      </c>
      <c r="F18" s="46">
        <f t="shared" si="14"/>
        <v>43900</v>
      </c>
      <c r="G18" s="46">
        <f t="shared" si="14"/>
        <v>0</v>
      </c>
      <c r="H18" s="46">
        <f t="shared" si="14"/>
        <v>14323.3</v>
      </c>
      <c r="I18" s="46">
        <f t="shared" si="14"/>
        <v>0</v>
      </c>
      <c r="J18" s="46">
        <f t="shared" si="14"/>
        <v>49400</v>
      </c>
      <c r="K18" s="46">
        <f t="shared" si="14"/>
        <v>10000</v>
      </c>
      <c r="L18" s="46">
        <f t="shared" si="14"/>
        <v>52900</v>
      </c>
      <c r="M18" s="46">
        <f t="shared" si="3"/>
        <v>988878.7000000001</v>
      </c>
      <c r="N18" s="44"/>
      <c r="Q18" s="4"/>
      <c r="R18" s="245"/>
      <c r="S18" s="52"/>
      <c r="T18" s="4"/>
      <c r="U18" s="4"/>
    </row>
    <row r="19" spans="1:21" ht="42" customHeight="1" thickBot="1">
      <c r="A19" s="44"/>
      <c r="B19" s="101" t="s">
        <v>83</v>
      </c>
      <c r="C19" s="122">
        <f>C38+C57+C76+C95+C114</f>
        <v>3055310</v>
      </c>
      <c r="D19" s="122">
        <f aca="true" t="shared" si="15" ref="D19:L19">D38+D57+D76+D95+D114</f>
        <v>1441893.2</v>
      </c>
      <c r="E19" s="122">
        <f t="shared" si="15"/>
        <v>1025188</v>
      </c>
      <c r="F19" s="122">
        <f t="shared" si="15"/>
        <v>310350</v>
      </c>
      <c r="G19" s="122">
        <f t="shared" si="15"/>
        <v>0</v>
      </c>
      <c r="H19" s="122">
        <f t="shared" si="15"/>
        <v>113936.4</v>
      </c>
      <c r="I19" s="122">
        <f t="shared" si="15"/>
        <v>0</v>
      </c>
      <c r="J19" s="122">
        <f t="shared" si="15"/>
        <v>437600</v>
      </c>
      <c r="K19" s="122">
        <f t="shared" si="15"/>
        <v>90000</v>
      </c>
      <c r="L19" s="122">
        <f t="shared" si="15"/>
        <v>433750</v>
      </c>
      <c r="M19" s="122">
        <f t="shared" si="3"/>
        <v>6908027.600000001</v>
      </c>
      <c r="N19" s="44"/>
      <c r="Q19" s="4"/>
      <c r="R19" s="4"/>
      <c r="S19" s="4"/>
      <c r="T19" s="4"/>
      <c r="U19" s="4"/>
    </row>
    <row r="20" spans="1:14" ht="12.75">
      <c r="A20" s="44"/>
      <c r="B20" s="84"/>
      <c r="C20" s="87"/>
      <c r="D20" s="87"/>
      <c r="E20" s="87"/>
      <c r="F20" s="87"/>
      <c r="G20" s="87"/>
      <c r="H20" s="87"/>
      <c r="I20" s="87"/>
      <c r="J20" s="87"/>
      <c r="K20" s="87"/>
      <c r="L20" s="87"/>
      <c r="M20" s="87"/>
      <c r="N20" s="88"/>
    </row>
    <row r="21" spans="1:14" ht="13.5" thickBot="1">
      <c r="A21" s="44"/>
      <c r="B21" s="83"/>
      <c r="C21" s="263" t="s">
        <v>59</v>
      </c>
      <c r="D21" s="263"/>
      <c r="E21" s="263"/>
      <c r="F21" s="263"/>
      <c r="G21" s="263"/>
      <c r="H21" s="263"/>
      <c r="I21" s="263"/>
      <c r="J21" s="263"/>
      <c r="K21" s="263"/>
      <c r="L21" s="263"/>
      <c r="M21" s="263"/>
      <c r="N21" s="44"/>
    </row>
    <row r="22" spans="1:14" ht="12.75">
      <c r="A22" s="44"/>
      <c r="B22" s="83"/>
      <c r="C22" s="264" t="s">
        <v>45</v>
      </c>
      <c r="D22" s="265"/>
      <c r="E22" s="265"/>
      <c r="F22" s="265"/>
      <c r="G22" s="265"/>
      <c r="H22" s="265"/>
      <c r="I22" s="265"/>
      <c r="J22" s="265"/>
      <c r="K22" s="265"/>
      <c r="L22" s="265"/>
      <c r="M22" s="266"/>
      <c r="N22" s="44"/>
    </row>
    <row r="23" spans="1:14" ht="111" customHeight="1" thickBot="1">
      <c r="A23" s="44"/>
      <c r="B23" s="99"/>
      <c r="C23" s="91" t="s">
        <v>3</v>
      </c>
      <c r="D23" s="92" t="s">
        <v>4</v>
      </c>
      <c r="E23" s="92" t="s">
        <v>5</v>
      </c>
      <c r="F23" s="92" t="s">
        <v>6</v>
      </c>
      <c r="G23" s="92" t="s">
        <v>10</v>
      </c>
      <c r="H23" s="92" t="s">
        <v>7</v>
      </c>
      <c r="I23" s="92" t="s">
        <v>8</v>
      </c>
      <c r="J23" s="92" t="s">
        <v>13</v>
      </c>
      <c r="K23" s="92" t="s">
        <v>38</v>
      </c>
      <c r="L23" s="92" t="s">
        <v>12</v>
      </c>
      <c r="M23" s="93" t="s">
        <v>2</v>
      </c>
      <c r="N23" s="44"/>
    </row>
    <row r="24" spans="1:14" ht="27" customHeight="1">
      <c r="A24" s="44"/>
      <c r="B24" s="108" t="s">
        <v>9</v>
      </c>
      <c r="C24" s="131">
        <f>'2011-12'!G20</f>
        <v>383050</v>
      </c>
      <c r="D24" s="131">
        <f>'2011-12'!H20</f>
        <v>50000</v>
      </c>
      <c r="E24" s="131">
        <f>'2011-12'!I20</f>
        <v>172300</v>
      </c>
      <c r="F24" s="131">
        <f>'2011-12'!J20</f>
        <v>35000</v>
      </c>
      <c r="G24" s="131">
        <f>'2011-12'!K20</f>
        <v>0</v>
      </c>
      <c r="H24" s="131">
        <f>'2011-12'!L20</f>
        <v>9000</v>
      </c>
      <c r="I24" s="131">
        <f>'2011-12'!M20</f>
        <v>0</v>
      </c>
      <c r="J24" s="131">
        <f>'2011-12'!N20</f>
        <v>0</v>
      </c>
      <c r="K24" s="131">
        <f>'2011-12'!O20</f>
        <v>0</v>
      </c>
      <c r="L24" s="131">
        <f>'2011-12'!P20</f>
        <v>50000</v>
      </c>
      <c r="M24" s="120">
        <f aca="true" t="shared" si="16" ref="M24:M38">SUM(C24:L24)</f>
        <v>699350</v>
      </c>
      <c r="N24" s="44"/>
    </row>
    <row r="25" spans="1:14" ht="12.75">
      <c r="A25" s="44"/>
      <c r="B25" s="95" t="s">
        <v>196</v>
      </c>
      <c r="C25" s="132">
        <f>'2011-12'!AQ20</f>
        <v>37500</v>
      </c>
      <c r="D25" s="132">
        <f>'2011-12'!AR20</f>
        <v>12500</v>
      </c>
      <c r="E25" s="132">
        <f>'2011-12'!AS20</f>
        <v>0</v>
      </c>
      <c r="F25" s="132">
        <f>'2011-12'!AT20</f>
        <v>1250</v>
      </c>
      <c r="G25" s="132">
        <f>'2011-12'!AU20</f>
        <v>0</v>
      </c>
      <c r="H25" s="132">
        <f>'2011-12'!AV20</f>
        <v>0</v>
      </c>
      <c r="I25" s="132">
        <f>'2011-12'!AW20</f>
        <v>0</v>
      </c>
      <c r="J25" s="132">
        <f>'2011-12'!AX20</f>
        <v>0</v>
      </c>
      <c r="K25" s="132">
        <f>'2011-12'!AY20</f>
        <v>0</v>
      </c>
      <c r="L25" s="132">
        <f>'2011-12'!AZ20</f>
        <v>0</v>
      </c>
      <c r="M25" s="121">
        <f t="shared" si="16"/>
        <v>51250</v>
      </c>
      <c r="N25" s="44"/>
    </row>
    <row r="26" spans="1:14" ht="12.75">
      <c r="A26" s="44"/>
      <c r="B26" s="95" t="s">
        <v>197</v>
      </c>
      <c r="C26" s="132">
        <f>'2011-12'!BB20</f>
        <v>0</v>
      </c>
      <c r="D26" s="132">
        <f>'2011-12'!BC20</f>
        <v>0</v>
      </c>
      <c r="E26" s="132">
        <f>'2011-12'!BD20</f>
        <v>0</v>
      </c>
      <c r="F26" s="132">
        <f>'2011-12'!BE20</f>
        <v>0</v>
      </c>
      <c r="G26" s="132">
        <f>'2011-12'!BF20</f>
        <v>0</v>
      </c>
      <c r="H26" s="132">
        <f>'2011-12'!BG20</f>
        <v>0</v>
      </c>
      <c r="I26" s="132">
        <f>'2011-12'!BH20</f>
        <v>0</v>
      </c>
      <c r="J26" s="132">
        <f>'2011-12'!BI20</f>
        <v>0</v>
      </c>
      <c r="K26" s="132">
        <f>'2011-12'!BJ20</f>
        <v>0</v>
      </c>
      <c r="L26" s="132">
        <f>'2011-12'!BK20</f>
        <v>0</v>
      </c>
      <c r="M26" s="121">
        <f t="shared" si="16"/>
        <v>0</v>
      </c>
      <c r="N26" s="44"/>
    </row>
    <row r="27" spans="1:14" ht="14.25" customHeight="1">
      <c r="A27" s="44"/>
      <c r="B27" s="95" t="s">
        <v>198</v>
      </c>
      <c r="C27" s="132">
        <f>'2011-12'!BM20</f>
        <v>0</v>
      </c>
      <c r="D27" s="132">
        <f>'2011-12'!BN20</f>
        <v>0</v>
      </c>
      <c r="E27" s="132">
        <f>'2011-12'!BO20</f>
        <v>0</v>
      </c>
      <c r="F27" s="132">
        <f>'2011-12'!BP20</f>
        <v>0</v>
      </c>
      <c r="G27" s="132">
        <f>'2011-12'!BQ20</f>
        <v>0</v>
      </c>
      <c r="H27" s="132">
        <f>'2011-12'!BR20</f>
        <v>0</v>
      </c>
      <c r="I27" s="132">
        <f>'2011-12'!BS20</f>
        <v>0</v>
      </c>
      <c r="J27" s="132">
        <f>'2011-12'!BT20</f>
        <v>0</v>
      </c>
      <c r="K27" s="132">
        <f>'2011-12'!BU20</f>
        <v>0</v>
      </c>
      <c r="L27" s="132">
        <f>'2011-12'!BV20</f>
        <v>0</v>
      </c>
      <c r="M27" s="121">
        <f t="shared" si="16"/>
        <v>0</v>
      </c>
      <c r="N27" s="44"/>
    </row>
    <row r="28" spans="1:14" ht="14.25" customHeight="1">
      <c r="A28" s="44"/>
      <c r="B28" s="95" t="s">
        <v>199</v>
      </c>
      <c r="C28" s="132">
        <f>'2011-12'!BX20</f>
        <v>6000</v>
      </c>
      <c r="D28" s="132">
        <f>'2011-12'!BY20</f>
        <v>0</v>
      </c>
      <c r="E28" s="132">
        <f>'2011-12'!BZ20</f>
        <v>0</v>
      </c>
      <c r="F28" s="132">
        <f>'2011-12'!CA20</f>
        <v>0</v>
      </c>
      <c r="G28" s="132">
        <f>'2011-12'!CB20</f>
        <v>0</v>
      </c>
      <c r="H28" s="132">
        <f>'2011-12'!CC20</f>
        <v>0</v>
      </c>
      <c r="I28" s="132">
        <f>'2011-12'!CD20</f>
        <v>0</v>
      </c>
      <c r="J28" s="132">
        <f>'2011-12'!CE20</f>
        <v>0</v>
      </c>
      <c r="K28" s="132">
        <f>'2011-12'!CF20</f>
        <v>0</v>
      </c>
      <c r="L28" s="132">
        <f>'2011-12'!CG20</f>
        <v>0</v>
      </c>
      <c r="M28" s="121">
        <f t="shared" si="16"/>
        <v>6000</v>
      </c>
      <c r="N28" s="44"/>
    </row>
    <row r="29" spans="1:14" ht="14.25" customHeight="1">
      <c r="A29" s="44"/>
      <c r="B29" s="95" t="s">
        <v>200</v>
      </c>
      <c r="C29" s="132">
        <f>'2011-12'!CI20</f>
        <v>0</v>
      </c>
      <c r="D29" s="132">
        <f>'2011-12'!CJ20</f>
        <v>0</v>
      </c>
      <c r="E29" s="132">
        <f>'2011-12'!CK20</f>
        <v>0</v>
      </c>
      <c r="F29" s="132">
        <f>'2011-12'!CL20</f>
        <v>0</v>
      </c>
      <c r="G29" s="132">
        <f>'2011-12'!CM20</f>
        <v>0</v>
      </c>
      <c r="H29" s="132">
        <f>'2011-12'!CN20</f>
        <v>0</v>
      </c>
      <c r="I29" s="132">
        <f>'2011-12'!CO20</f>
        <v>0</v>
      </c>
      <c r="J29" s="132">
        <f>'2011-12'!CP20</f>
        <v>0</v>
      </c>
      <c r="K29" s="132">
        <f>'2011-12'!CQ20</f>
        <v>0</v>
      </c>
      <c r="L29" s="132">
        <f>'2011-12'!CR20</f>
        <v>0</v>
      </c>
      <c r="M29" s="121">
        <f t="shared" si="16"/>
        <v>0</v>
      </c>
      <c r="N29" s="44"/>
    </row>
    <row r="30" spans="1:14" ht="14.25" customHeight="1">
      <c r="A30" s="44"/>
      <c r="B30" s="95" t="s">
        <v>201</v>
      </c>
      <c r="C30" s="132">
        <f>'2011-12'!CT20</f>
        <v>0</v>
      </c>
      <c r="D30" s="132">
        <f>'2011-12'!CU20</f>
        <v>0</v>
      </c>
      <c r="E30" s="132">
        <f>'2011-12'!CV20</f>
        <v>0</v>
      </c>
      <c r="F30" s="132">
        <f>'2011-12'!CW20</f>
        <v>0</v>
      </c>
      <c r="G30" s="132">
        <f>'2011-12'!CX20</f>
        <v>0</v>
      </c>
      <c r="H30" s="132">
        <f>'2011-12'!CY20</f>
        <v>0</v>
      </c>
      <c r="I30" s="132">
        <f>'2011-12'!CZ20</f>
        <v>0</v>
      </c>
      <c r="J30" s="132">
        <f>'2011-12'!DA20</f>
        <v>0</v>
      </c>
      <c r="K30" s="132">
        <f>'2011-12'!DB20</f>
        <v>0</v>
      </c>
      <c r="L30" s="132">
        <f>'2011-12'!DC20</f>
        <v>0</v>
      </c>
      <c r="M30" s="121">
        <f t="shared" si="16"/>
        <v>0</v>
      </c>
      <c r="N30" s="44"/>
    </row>
    <row r="31" spans="1:14" ht="14.25" customHeight="1">
      <c r="A31" s="44"/>
      <c r="B31" s="95" t="s">
        <v>202</v>
      </c>
      <c r="C31" s="132">
        <f>'2011-12'!DE20</f>
        <v>0</v>
      </c>
      <c r="D31" s="132">
        <f>'2011-12'!DF20</f>
        <v>0</v>
      </c>
      <c r="E31" s="132">
        <f>'2011-12'!DG20</f>
        <v>0</v>
      </c>
      <c r="F31" s="132">
        <f>'2011-12'!DH20</f>
        <v>0</v>
      </c>
      <c r="G31" s="132">
        <f>'2011-12'!DI20</f>
        <v>0</v>
      </c>
      <c r="H31" s="132">
        <f>'2011-12'!DJ20</f>
        <v>0</v>
      </c>
      <c r="I31" s="132">
        <f>'2011-12'!DK20</f>
        <v>0</v>
      </c>
      <c r="J31" s="132">
        <f>'2011-12'!DL20</f>
        <v>0</v>
      </c>
      <c r="K31" s="132">
        <f>'2011-12'!DM20</f>
        <v>0</v>
      </c>
      <c r="L31" s="132">
        <f>'2011-12'!DN20</f>
        <v>0</v>
      </c>
      <c r="M31" s="121">
        <f t="shared" si="16"/>
        <v>0</v>
      </c>
      <c r="N31" s="44"/>
    </row>
    <row r="32" spans="1:14" ht="14.25" customHeight="1">
      <c r="A32" s="44"/>
      <c r="B32" s="95" t="s">
        <v>187</v>
      </c>
      <c r="C32" s="132">
        <f>'2011-12'!DP20</f>
        <v>0</v>
      </c>
      <c r="D32" s="132">
        <f>'2011-12'!DQ20</f>
        <v>0</v>
      </c>
      <c r="E32" s="132">
        <f>'2011-12'!DR20</f>
        <v>0</v>
      </c>
      <c r="F32" s="132">
        <f>'2011-12'!DS20</f>
        <v>0</v>
      </c>
      <c r="G32" s="132">
        <f>'2011-12'!DT20</f>
        <v>0</v>
      </c>
      <c r="H32" s="132">
        <f>'2011-12'!DU20</f>
        <v>0</v>
      </c>
      <c r="I32" s="132">
        <f>'2011-12'!DV20</f>
        <v>0</v>
      </c>
      <c r="J32" s="132">
        <f>'2011-12'!DW20</f>
        <v>0</v>
      </c>
      <c r="K32" s="132">
        <f>'2011-12'!DX20</f>
        <v>0</v>
      </c>
      <c r="L32" s="132">
        <f>'2011-12'!DY20</f>
        <v>0</v>
      </c>
      <c r="M32" s="121">
        <f t="shared" si="16"/>
        <v>0</v>
      </c>
      <c r="N32" s="44"/>
    </row>
    <row r="33" spans="1:14" ht="14.25" customHeight="1">
      <c r="A33" s="44"/>
      <c r="B33" s="95" t="s">
        <v>111</v>
      </c>
      <c r="C33" s="132">
        <f>'2011-12'!EA20</f>
        <v>0</v>
      </c>
      <c r="D33" s="132">
        <f>'2011-12'!EB20</f>
        <v>0</v>
      </c>
      <c r="E33" s="132">
        <f>'2011-12'!EC20</f>
        <v>0</v>
      </c>
      <c r="F33" s="132">
        <f>'2011-12'!ED20</f>
        <v>0</v>
      </c>
      <c r="G33" s="132">
        <f>'2011-12'!EE20</f>
        <v>0</v>
      </c>
      <c r="H33" s="132">
        <f>'2011-12'!EF20</f>
        <v>0</v>
      </c>
      <c r="I33" s="132">
        <f>'2011-12'!EG20</f>
        <v>0</v>
      </c>
      <c r="J33" s="132">
        <f>'2011-12'!EH20</f>
        <v>0</v>
      </c>
      <c r="K33" s="132">
        <f>'2011-12'!EI20</f>
        <v>0</v>
      </c>
      <c r="L33" s="132">
        <f>'2011-12'!EJ20</f>
        <v>0</v>
      </c>
      <c r="M33" s="121">
        <f t="shared" si="16"/>
        <v>0</v>
      </c>
      <c r="N33" s="44"/>
    </row>
    <row r="34" spans="1:14" ht="12.75">
      <c r="A34" s="44"/>
      <c r="B34" s="95" t="s">
        <v>64</v>
      </c>
      <c r="C34" s="46">
        <f>SUM(C25:C33)</f>
        <v>43500</v>
      </c>
      <c r="D34" s="46">
        <f aca="true" t="shared" si="17" ref="D34:L34">SUM(D25:D33)</f>
        <v>12500</v>
      </c>
      <c r="E34" s="46">
        <f t="shared" si="17"/>
        <v>0</v>
      </c>
      <c r="F34" s="46">
        <f t="shared" si="17"/>
        <v>1250</v>
      </c>
      <c r="G34" s="46">
        <f t="shared" si="17"/>
        <v>0</v>
      </c>
      <c r="H34" s="46">
        <f t="shared" si="17"/>
        <v>0</v>
      </c>
      <c r="I34" s="46">
        <f t="shared" si="17"/>
        <v>0</v>
      </c>
      <c r="J34" s="46">
        <f t="shared" si="17"/>
        <v>0</v>
      </c>
      <c r="K34" s="46">
        <f t="shared" si="17"/>
        <v>0</v>
      </c>
      <c r="L34" s="46">
        <f t="shared" si="17"/>
        <v>0</v>
      </c>
      <c r="M34" s="121">
        <f t="shared" si="16"/>
        <v>57250</v>
      </c>
      <c r="N34" s="44"/>
    </row>
    <row r="35" spans="1:14" ht="12.75">
      <c r="A35" s="44"/>
      <c r="B35" s="95" t="s">
        <v>21</v>
      </c>
      <c r="C35" s="132">
        <f>'2011-12'!EL20</f>
        <v>68016.41</v>
      </c>
      <c r="D35" s="132">
        <f>'2011-12'!EM20</f>
        <v>0</v>
      </c>
      <c r="E35" s="132">
        <f>'2011-12'!EN20</f>
        <v>66990</v>
      </c>
      <c r="F35" s="132">
        <f>'2011-12'!EO20</f>
        <v>0</v>
      </c>
      <c r="G35" s="132">
        <f>'2011-12'!EP20</f>
        <v>0</v>
      </c>
      <c r="H35" s="132">
        <f>'2011-12'!EQ20</f>
        <v>3850</v>
      </c>
      <c r="I35" s="132">
        <f>'2011-12'!ER20</f>
        <v>0</v>
      </c>
      <c r="J35" s="132">
        <f>'2011-12'!ES20</f>
        <v>0</v>
      </c>
      <c r="K35" s="132">
        <f>'2011-12'!ET20</f>
        <v>0</v>
      </c>
      <c r="L35" s="132">
        <f>'2011-12'!EU20</f>
        <v>0</v>
      </c>
      <c r="M35" s="121">
        <f t="shared" si="16"/>
        <v>138856.41</v>
      </c>
      <c r="N35" s="44"/>
    </row>
    <row r="36" spans="1:14" ht="12.75">
      <c r="A36" s="44"/>
      <c r="B36" s="100" t="s">
        <v>23</v>
      </c>
      <c r="C36" s="46">
        <f>C24-C34-C35</f>
        <v>271533.58999999997</v>
      </c>
      <c r="D36" s="46">
        <f aca="true" t="shared" si="18" ref="D36:L36">D24-D34-D35</f>
        <v>37500</v>
      </c>
      <c r="E36" s="46">
        <f t="shared" si="18"/>
        <v>105310</v>
      </c>
      <c r="F36" s="46">
        <f t="shared" si="18"/>
        <v>33750</v>
      </c>
      <c r="G36" s="46">
        <f t="shared" si="18"/>
        <v>0</v>
      </c>
      <c r="H36" s="46">
        <f t="shared" si="18"/>
        <v>5150</v>
      </c>
      <c r="I36" s="46">
        <f t="shared" si="18"/>
        <v>0</v>
      </c>
      <c r="J36" s="46">
        <f t="shared" si="18"/>
        <v>0</v>
      </c>
      <c r="K36" s="46">
        <f t="shared" si="18"/>
        <v>0</v>
      </c>
      <c r="L36" s="46">
        <f t="shared" si="18"/>
        <v>50000</v>
      </c>
      <c r="M36" s="121">
        <f t="shared" si="16"/>
        <v>503243.58999999997</v>
      </c>
      <c r="N36" s="44"/>
    </row>
    <row r="37" spans="1:14" s="7" customFormat="1" ht="12.75">
      <c r="A37" s="88"/>
      <c r="B37" s="144" t="s">
        <v>68</v>
      </c>
      <c r="C37" s="132">
        <f>'2011-12'!AF20</f>
        <v>38305</v>
      </c>
      <c r="D37" s="132">
        <f>'2011-12'!AG20</f>
        <v>5000</v>
      </c>
      <c r="E37" s="132">
        <f>'2011-12'!AH20</f>
        <v>17230</v>
      </c>
      <c r="F37" s="132">
        <f>'2011-12'!AI20</f>
        <v>3500</v>
      </c>
      <c r="G37" s="132">
        <f>'2011-12'!AJ20</f>
        <v>0</v>
      </c>
      <c r="H37" s="132">
        <f>'2011-12'!AK20</f>
        <v>900</v>
      </c>
      <c r="I37" s="132">
        <f>'2011-12'!AL20</f>
        <v>0</v>
      </c>
      <c r="J37" s="132">
        <f>'2011-12'!AM20</f>
        <v>0</v>
      </c>
      <c r="K37" s="132">
        <f>'2011-12'!AN20</f>
        <v>0</v>
      </c>
      <c r="L37" s="132">
        <f>'2011-12'!AO20</f>
        <v>5000</v>
      </c>
      <c r="M37" s="121">
        <f t="shared" si="16"/>
        <v>69935</v>
      </c>
      <c r="N37" s="88"/>
    </row>
    <row r="38" spans="1:14" s="7" customFormat="1" ht="13.5" thickBot="1">
      <c r="A38" s="88"/>
      <c r="B38" s="101" t="s">
        <v>83</v>
      </c>
      <c r="C38" s="133">
        <f>'2011-12'!EW20</f>
        <v>233228.59</v>
      </c>
      <c r="D38" s="133">
        <f>'2011-12'!EX20</f>
        <v>32500</v>
      </c>
      <c r="E38" s="133">
        <f>'2011-12'!EY20</f>
        <v>88080</v>
      </c>
      <c r="F38" s="133">
        <f>'2011-12'!EZ20</f>
        <v>30250</v>
      </c>
      <c r="G38" s="133">
        <f>'2011-12'!FA20</f>
        <v>0</v>
      </c>
      <c r="H38" s="133">
        <f>'2011-12'!FB20</f>
        <v>4250</v>
      </c>
      <c r="I38" s="133">
        <f>'2011-12'!FC20</f>
        <v>0</v>
      </c>
      <c r="J38" s="133">
        <f>'2011-12'!FD20</f>
        <v>0</v>
      </c>
      <c r="K38" s="133">
        <f>'2011-12'!FE20</f>
        <v>0</v>
      </c>
      <c r="L38" s="133">
        <f>'2011-12'!FF20</f>
        <v>45000</v>
      </c>
      <c r="M38" s="124">
        <f t="shared" si="16"/>
        <v>433308.58999999997</v>
      </c>
      <c r="N38" s="88"/>
    </row>
    <row r="39" spans="1:14" ht="12.75">
      <c r="A39" s="44"/>
      <c r="B39" s="84"/>
      <c r="C39" s="89"/>
      <c r="D39" s="89"/>
      <c r="E39" s="89"/>
      <c r="F39" s="89"/>
      <c r="G39" s="89"/>
      <c r="H39" s="89"/>
      <c r="I39" s="89"/>
      <c r="J39" s="89"/>
      <c r="K39" s="89"/>
      <c r="L39" s="89"/>
      <c r="M39" s="89"/>
      <c r="N39" s="90"/>
    </row>
    <row r="40" spans="1:14" ht="13.5" thickBot="1">
      <c r="A40" s="44"/>
      <c r="B40" s="83"/>
      <c r="C40" s="263" t="s">
        <v>14</v>
      </c>
      <c r="D40" s="263"/>
      <c r="E40" s="263"/>
      <c r="F40" s="263"/>
      <c r="G40" s="263"/>
      <c r="H40" s="263"/>
      <c r="I40" s="263"/>
      <c r="J40" s="263"/>
      <c r="K40" s="263"/>
      <c r="L40" s="263"/>
      <c r="M40" s="263"/>
      <c r="N40" s="44"/>
    </row>
    <row r="41" spans="1:14" ht="12.75">
      <c r="A41" s="44"/>
      <c r="B41" s="83"/>
      <c r="C41" s="264" t="s">
        <v>45</v>
      </c>
      <c r="D41" s="265"/>
      <c r="E41" s="265"/>
      <c r="F41" s="265"/>
      <c r="G41" s="265"/>
      <c r="H41" s="265"/>
      <c r="I41" s="265"/>
      <c r="J41" s="265"/>
      <c r="K41" s="265"/>
      <c r="L41" s="265"/>
      <c r="M41" s="266"/>
      <c r="N41" s="44"/>
    </row>
    <row r="42" spans="1:14" ht="111" customHeight="1" thickBot="1">
      <c r="A42" s="44"/>
      <c r="B42" s="99"/>
      <c r="C42" s="91" t="s">
        <v>3</v>
      </c>
      <c r="D42" s="92" t="s">
        <v>4</v>
      </c>
      <c r="E42" s="92" t="s">
        <v>5</v>
      </c>
      <c r="F42" s="92" t="s">
        <v>6</v>
      </c>
      <c r="G42" s="92" t="s">
        <v>10</v>
      </c>
      <c r="H42" s="92" t="s">
        <v>7</v>
      </c>
      <c r="I42" s="92" t="s">
        <v>8</v>
      </c>
      <c r="J42" s="92" t="s">
        <v>13</v>
      </c>
      <c r="K42" s="92" t="s">
        <v>38</v>
      </c>
      <c r="L42" s="92" t="s">
        <v>12</v>
      </c>
      <c r="M42" s="93" t="s">
        <v>2</v>
      </c>
      <c r="N42" s="44"/>
    </row>
    <row r="43" spans="1:14" ht="12.75">
      <c r="A43" s="44"/>
      <c r="B43" s="108" t="s">
        <v>9</v>
      </c>
      <c r="C43" s="131">
        <f>'2012-13'!G20</f>
        <v>2414775</v>
      </c>
      <c r="D43" s="131">
        <f>'2012-13'!H20</f>
        <v>1381679</v>
      </c>
      <c r="E43" s="131">
        <f>'2012-13'!I20</f>
        <v>1021700</v>
      </c>
      <c r="F43" s="131">
        <f>'2012-13'!J20</f>
        <v>150000</v>
      </c>
      <c r="G43" s="131">
        <f>'2012-13'!K20</f>
        <v>0</v>
      </c>
      <c r="H43" s="131">
        <f>'2012-13'!L20</f>
        <v>51233</v>
      </c>
      <c r="I43" s="131">
        <f>'2012-13'!M20</f>
        <v>0</v>
      </c>
      <c r="J43" s="131">
        <f>'2012-13'!N20</f>
        <v>230000</v>
      </c>
      <c r="K43" s="131">
        <f>'2012-13'!O20</f>
        <v>0</v>
      </c>
      <c r="L43" s="131">
        <f>'2012-13'!P20</f>
        <v>205000</v>
      </c>
      <c r="M43" s="120">
        <f aca="true" t="shared" si="19" ref="M43:M57">SUM(C43:L43)</f>
        <v>5454387</v>
      </c>
      <c r="N43" s="44"/>
    </row>
    <row r="44" spans="1:14" ht="12.75">
      <c r="A44" s="44"/>
      <c r="B44" s="95" t="s">
        <v>196</v>
      </c>
      <c r="C44" s="132">
        <f>'2012-13'!AQ20</f>
        <v>197500</v>
      </c>
      <c r="D44" s="132">
        <f>'2012-13'!AR20</f>
        <v>53250</v>
      </c>
      <c r="E44" s="132">
        <f>'2012-13'!AS20</f>
        <v>0</v>
      </c>
      <c r="F44" s="132">
        <f>'2012-13'!AT20</f>
        <v>27500</v>
      </c>
      <c r="G44" s="132">
        <f>'2012-13'!AU20</f>
        <v>0</v>
      </c>
      <c r="H44" s="132">
        <f>'2012-13'!AV20</f>
        <v>0</v>
      </c>
      <c r="I44" s="132">
        <f>'2012-13'!AW20</f>
        <v>0</v>
      </c>
      <c r="J44" s="132">
        <f>'2012-13'!AX20</f>
        <v>0</v>
      </c>
      <c r="K44" s="132">
        <f>'2012-13'!AY20</f>
        <v>0</v>
      </c>
      <c r="L44" s="132">
        <f>'2012-13'!AZ20</f>
        <v>0</v>
      </c>
      <c r="M44" s="121">
        <f t="shared" si="19"/>
        <v>278250</v>
      </c>
      <c r="N44" s="44"/>
    </row>
    <row r="45" spans="1:14" ht="12.75">
      <c r="A45" s="44"/>
      <c r="B45" s="95" t="s">
        <v>197</v>
      </c>
      <c r="C45" s="132">
        <f>'2012-13'!BB20</f>
        <v>23792.5</v>
      </c>
      <c r="D45" s="132">
        <f>'2012-13'!BC20</f>
        <v>50867.9</v>
      </c>
      <c r="E45" s="132">
        <f>'2012-13'!BD20</f>
        <v>0</v>
      </c>
      <c r="F45" s="132">
        <f>'2012-13'!BE20</f>
        <v>0</v>
      </c>
      <c r="G45" s="132">
        <f>'2012-13'!BF20</f>
        <v>0</v>
      </c>
      <c r="H45" s="132">
        <f>'2012-13'!BG20</f>
        <v>123.30000000000001</v>
      </c>
      <c r="I45" s="132">
        <f>'2012-13'!BH20</f>
        <v>0</v>
      </c>
      <c r="J45" s="132">
        <f>'2012-13'!BI20</f>
        <v>5000</v>
      </c>
      <c r="K45" s="132">
        <f>'2012-13'!BJ20</f>
        <v>0</v>
      </c>
      <c r="L45" s="132">
        <f>'2012-13'!BK20</f>
        <v>0</v>
      </c>
      <c r="M45" s="121">
        <f t="shared" si="19"/>
        <v>79783.7</v>
      </c>
      <c r="N45" s="44"/>
    </row>
    <row r="46" spans="1:14" ht="12.75">
      <c r="A46" s="44"/>
      <c r="B46" s="95" t="s">
        <v>198</v>
      </c>
      <c r="C46" s="132">
        <f>'2012-13'!BM20</f>
        <v>8436</v>
      </c>
      <c r="D46" s="132">
        <f>'2012-13'!BN20</f>
        <v>2600</v>
      </c>
      <c r="E46" s="132">
        <f>'2012-13'!BO20</f>
        <v>7040</v>
      </c>
      <c r="F46" s="132">
        <f>'2012-13'!BP20</f>
        <v>0</v>
      </c>
      <c r="G46" s="132">
        <f>'2012-13'!BQ20</f>
        <v>0</v>
      </c>
      <c r="H46" s="132">
        <f>'2012-13'!BR20</f>
        <v>0</v>
      </c>
      <c r="I46" s="132">
        <f>'2012-13'!BS20</f>
        <v>0</v>
      </c>
      <c r="J46" s="132">
        <f>'2012-13'!BT20</f>
        <v>2000</v>
      </c>
      <c r="K46" s="132">
        <f>'2012-13'!BU20</f>
        <v>0</v>
      </c>
      <c r="L46" s="132">
        <f>'2012-13'!BV20</f>
        <v>0</v>
      </c>
      <c r="M46" s="121">
        <f t="shared" si="19"/>
        <v>20076</v>
      </c>
      <c r="N46" s="44"/>
    </row>
    <row r="47" spans="1:14" ht="12.75">
      <c r="A47" s="44"/>
      <c r="B47" s="95" t="s">
        <v>199</v>
      </c>
      <c r="C47" s="132">
        <f>'2012-13'!BX20</f>
        <v>66000</v>
      </c>
      <c r="D47" s="132">
        <f>'2012-13'!BY20</f>
        <v>95000</v>
      </c>
      <c r="E47" s="132">
        <f>'2012-13'!BZ20</f>
        <v>0</v>
      </c>
      <c r="F47" s="132">
        <f>'2012-13'!CA20</f>
        <v>0</v>
      </c>
      <c r="G47" s="132">
        <f>'2012-13'!CB20</f>
        <v>0</v>
      </c>
      <c r="H47" s="132">
        <f>'2012-13'!CC20</f>
        <v>4000</v>
      </c>
      <c r="I47" s="132">
        <f>'2012-13'!CD20</f>
        <v>0</v>
      </c>
      <c r="J47" s="132">
        <f>'2012-13'!CE20</f>
        <v>0</v>
      </c>
      <c r="K47" s="132">
        <f>'2012-13'!CF20</f>
        <v>0</v>
      </c>
      <c r="L47" s="132">
        <f>'2012-13'!CG20</f>
        <v>0</v>
      </c>
      <c r="M47" s="121">
        <f t="shared" si="19"/>
        <v>165000</v>
      </c>
      <c r="N47" s="44"/>
    </row>
    <row r="48" spans="1:14" ht="12.75">
      <c r="A48" s="44"/>
      <c r="B48" s="95" t="s">
        <v>200</v>
      </c>
      <c r="C48" s="132">
        <f>'2012-13'!CI20</f>
        <v>16000</v>
      </c>
      <c r="D48" s="132">
        <f>'2012-13'!CJ20</f>
        <v>0</v>
      </c>
      <c r="E48" s="132">
        <f>'2012-13'!CK20</f>
        <v>0</v>
      </c>
      <c r="F48" s="132">
        <f>'2012-13'!CL20</f>
        <v>0</v>
      </c>
      <c r="G48" s="132">
        <f>'2012-13'!CM20</f>
        <v>0</v>
      </c>
      <c r="H48" s="132">
        <f>'2012-13'!CN20</f>
        <v>2000</v>
      </c>
      <c r="I48" s="132">
        <f>'2012-13'!CO20</f>
        <v>0</v>
      </c>
      <c r="J48" s="132">
        <f>'2012-13'!CP20</f>
        <v>0</v>
      </c>
      <c r="K48" s="132">
        <f>'2012-13'!CQ20</f>
        <v>0</v>
      </c>
      <c r="L48" s="132">
        <f>'2012-13'!CR20</f>
        <v>0</v>
      </c>
      <c r="M48" s="121">
        <f t="shared" si="19"/>
        <v>18000</v>
      </c>
      <c r="N48" s="44"/>
    </row>
    <row r="49" spans="1:14" ht="12.75">
      <c r="A49" s="44"/>
      <c r="B49" s="95" t="s">
        <v>201</v>
      </c>
      <c r="C49" s="132">
        <f>'2012-13'!CT20</f>
        <v>39375</v>
      </c>
      <c r="D49" s="132">
        <f>'2012-13'!CU20</f>
        <v>0</v>
      </c>
      <c r="E49" s="132">
        <f>'2012-13'!CV20</f>
        <v>0</v>
      </c>
      <c r="F49" s="132">
        <f>'2012-13'!CW20</f>
        <v>0</v>
      </c>
      <c r="G49" s="132">
        <f>'2012-13'!CX20</f>
        <v>0</v>
      </c>
      <c r="H49" s="132">
        <f>'2012-13'!CY20</f>
        <v>0</v>
      </c>
      <c r="I49" s="132">
        <f>'2012-13'!CZ20</f>
        <v>0</v>
      </c>
      <c r="J49" s="132">
        <f>'2012-13'!DA20</f>
        <v>0</v>
      </c>
      <c r="K49" s="132">
        <f>'2012-13'!DB20</f>
        <v>0</v>
      </c>
      <c r="L49" s="132">
        <f>'2012-13'!DC20</f>
        <v>0</v>
      </c>
      <c r="M49" s="121">
        <f t="shared" si="19"/>
        <v>39375</v>
      </c>
      <c r="N49" s="44"/>
    </row>
    <row r="50" spans="1:14" ht="12.75">
      <c r="A50" s="44"/>
      <c r="B50" s="95" t="s">
        <v>202</v>
      </c>
      <c r="C50" s="132">
        <f>'2012-13'!DE20</f>
        <v>10000</v>
      </c>
      <c r="D50" s="132">
        <f>'2012-13'!DF20</f>
        <v>0</v>
      </c>
      <c r="E50" s="132">
        <f>'2012-13'!DG20</f>
        <v>0</v>
      </c>
      <c r="F50" s="132">
        <f>'2012-13'!DH20</f>
        <v>0</v>
      </c>
      <c r="G50" s="132">
        <f>'2012-13'!DI20</f>
        <v>0</v>
      </c>
      <c r="H50" s="132">
        <f>'2012-13'!DJ20</f>
        <v>0</v>
      </c>
      <c r="I50" s="132">
        <f>'2012-13'!DK20</f>
        <v>0</v>
      </c>
      <c r="J50" s="132">
        <f>'2012-13'!DL20</f>
        <v>0</v>
      </c>
      <c r="K50" s="132">
        <f>'2012-13'!DM20</f>
        <v>0</v>
      </c>
      <c r="L50" s="132">
        <f>'2012-13'!DN20</f>
        <v>0</v>
      </c>
      <c r="M50" s="121">
        <f t="shared" si="19"/>
        <v>10000</v>
      </c>
      <c r="N50" s="44"/>
    </row>
    <row r="51" spans="1:14" ht="12.75">
      <c r="A51" s="44"/>
      <c r="B51" s="95" t="s">
        <v>187</v>
      </c>
      <c r="C51" s="132">
        <f>'2012-13'!DP20</f>
        <v>0</v>
      </c>
      <c r="D51" s="132">
        <f>'2012-13'!DQ20</f>
        <v>0</v>
      </c>
      <c r="E51" s="132">
        <f>'2012-13'!DR20</f>
        <v>0</v>
      </c>
      <c r="F51" s="132">
        <f>'2012-13'!DS20</f>
        <v>0</v>
      </c>
      <c r="G51" s="132">
        <f>'2012-13'!DT20</f>
        <v>0</v>
      </c>
      <c r="H51" s="132">
        <f>'2012-13'!DU20</f>
        <v>0</v>
      </c>
      <c r="I51" s="132">
        <f>'2012-13'!DV20</f>
        <v>0</v>
      </c>
      <c r="J51" s="132">
        <f>'2012-13'!DW20</f>
        <v>0</v>
      </c>
      <c r="K51" s="132">
        <f>'2012-13'!DX20</f>
        <v>0</v>
      </c>
      <c r="L51" s="132">
        <f>'2012-13'!DY20</f>
        <v>0</v>
      </c>
      <c r="M51" s="121">
        <f t="shared" si="19"/>
        <v>0</v>
      </c>
      <c r="N51" s="44"/>
    </row>
    <row r="52" spans="1:14" ht="12.75">
      <c r="A52" s="44"/>
      <c r="B52" s="95" t="s">
        <v>111</v>
      </c>
      <c r="C52" s="132">
        <f>'2012-13'!EA20</f>
        <v>0</v>
      </c>
      <c r="D52" s="132">
        <f>'2012-13'!EB20</f>
        <v>0</v>
      </c>
      <c r="E52" s="132">
        <f>'2012-13'!EC20</f>
        <v>0</v>
      </c>
      <c r="F52" s="132">
        <f>'2012-13'!ED20</f>
        <v>0</v>
      </c>
      <c r="G52" s="132">
        <f>'2012-13'!EE20</f>
        <v>0</v>
      </c>
      <c r="H52" s="132">
        <f>'2012-13'!EF20</f>
        <v>0</v>
      </c>
      <c r="I52" s="132">
        <f>'2012-13'!EG20</f>
        <v>0</v>
      </c>
      <c r="J52" s="132">
        <f>'2012-13'!EH20</f>
        <v>0</v>
      </c>
      <c r="K52" s="132">
        <f>'2012-13'!EI20</f>
        <v>0</v>
      </c>
      <c r="L52" s="132">
        <f>'2012-13'!EJ20</f>
        <v>0</v>
      </c>
      <c r="M52" s="121">
        <f t="shared" si="19"/>
        <v>0</v>
      </c>
      <c r="N52" s="44"/>
    </row>
    <row r="53" spans="1:14" ht="12.75">
      <c r="A53" s="44"/>
      <c r="B53" s="95" t="s">
        <v>64</v>
      </c>
      <c r="C53" s="174">
        <f>SUM(C44:C52)</f>
        <v>361103.5</v>
      </c>
      <c r="D53" s="174">
        <f aca="true" t="shared" si="20" ref="D53:L53">SUM(D44:D52)</f>
        <v>201717.9</v>
      </c>
      <c r="E53" s="174">
        <f t="shared" si="20"/>
        <v>7040</v>
      </c>
      <c r="F53" s="174">
        <f t="shared" si="20"/>
        <v>27500</v>
      </c>
      <c r="G53" s="174">
        <f t="shared" si="20"/>
        <v>0</v>
      </c>
      <c r="H53" s="174">
        <f t="shared" si="20"/>
        <v>6123.3</v>
      </c>
      <c r="I53" s="174">
        <f t="shared" si="20"/>
        <v>0</v>
      </c>
      <c r="J53" s="174">
        <f t="shared" si="20"/>
        <v>7000</v>
      </c>
      <c r="K53" s="174">
        <f t="shared" si="20"/>
        <v>0</v>
      </c>
      <c r="L53" s="174">
        <f t="shared" si="20"/>
        <v>0</v>
      </c>
      <c r="M53" s="121">
        <f t="shared" si="19"/>
        <v>610484.7000000001</v>
      </c>
      <c r="N53" s="44"/>
    </row>
    <row r="54" spans="1:14" ht="12.75">
      <c r="A54" s="44"/>
      <c r="B54" s="95" t="s">
        <v>21</v>
      </c>
      <c r="C54" s="132">
        <f>'2012-13'!EL20</f>
        <v>187777.59</v>
      </c>
      <c r="D54" s="132">
        <f>'2012-13'!EM20</f>
        <v>0</v>
      </c>
      <c r="E54" s="132">
        <f>'2012-13'!EN20</f>
        <v>249942</v>
      </c>
      <c r="F54" s="132">
        <f>'2012-13'!EO20</f>
        <v>0</v>
      </c>
      <c r="G54" s="132">
        <f>'2012-13'!EP20</f>
        <v>0</v>
      </c>
      <c r="H54" s="132">
        <f>'2012-13'!EQ20</f>
        <v>0</v>
      </c>
      <c r="I54" s="132">
        <f>'2012-13'!ER20</f>
        <v>0</v>
      </c>
      <c r="J54" s="132">
        <f>'2012-13'!ES20</f>
        <v>0</v>
      </c>
      <c r="K54" s="132">
        <f>'2012-13'!ET20</f>
        <v>0</v>
      </c>
      <c r="L54" s="132">
        <f>'2012-13'!EU20</f>
        <v>15400</v>
      </c>
      <c r="M54" s="121">
        <f t="shared" si="19"/>
        <v>453119.58999999997</v>
      </c>
      <c r="N54" s="44"/>
    </row>
    <row r="55" spans="1:14" ht="12.75">
      <c r="A55" s="44"/>
      <c r="B55" s="100" t="s">
        <v>23</v>
      </c>
      <c r="C55" s="174">
        <f>C43-C53-C54</f>
        <v>1865893.91</v>
      </c>
      <c r="D55" s="174">
        <f aca="true" t="shared" si="21" ref="D55:L55">D43-D53-D54</f>
        <v>1179961.1</v>
      </c>
      <c r="E55" s="174">
        <f t="shared" si="21"/>
        <v>764718</v>
      </c>
      <c r="F55" s="174">
        <f t="shared" si="21"/>
        <v>122500</v>
      </c>
      <c r="G55" s="174">
        <f t="shared" si="21"/>
        <v>0</v>
      </c>
      <c r="H55" s="174">
        <f t="shared" si="21"/>
        <v>45109.7</v>
      </c>
      <c r="I55" s="174">
        <f t="shared" si="21"/>
        <v>0</v>
      </c>
      <c r="J55" s="174">
        <f t="shared" si="21"/>
        <v>223000</v>
      </c>
      <c r="K55" s="174">
        <f t="shared" si="21"/>
        <v>0</v>
      </c>
      <c r="L55" s="174">
        <f t="shared" si="21"/>
        <v>189600</v>
      </c>
      <c r="M55" s="121">
        <f t="shared" si="19"/>
        <v>4390782.71</v>
      </c>
      <c r="N55" s="44"/>
    </row>
    <row r="56" spans="1:14" ht="12.75">
      <c r="A56" s="44"/>
      <c r="B56" s="144" t="s">
        <v>68</v>
      </c>
      <c r="C56" s="132">
        <f>'2012-13'!AF20</f>
        <v>241477.5</v>
      </c>
      <c r="D56" s="132">
        <f>'2012-13'!AG20</f>
        <v>138167.9</v>
      </c>
      <c r="E56" s="132">
        <f>'2012-13'!AH20</f>
        <v>102170</v>
      </c>
      <c r="F56" s="132">
        <f>'2012-13'!AI20</f>
        <v>15000</v>
      </c>
      <c r="G56" s="132">
        <f>'2012-13'!AJ20</f>
        <v>0</v>
      </c>
      <c r="H56" s="132">
        <f>'2012-13'!AK20</f>
        <v>5123.3</v>
      </c>
      <c r="I56" s="132">
        <f>'2012-13'!AL20</f>
        <v>0</v>
      </c>
      <c r="J56" s="132">
        <f>'2012-13'!AM20</f>
        <v>23000</v>
      </c>
      <c r="K56" s="132">
        <f>'2012-13'!AN20</f>
        <v>0</v>
      </c>
      <c r="L56" s="132">
        <f>'2012-13'!AO20</f>
        <v>20500</v>
      </c>
      <c r="M56" s="121">
        <f t="shared" si="19"/>
        <v>545438.7</v>
      </c>
      <c r="N56" s="44"/>
    </row>
    <row r="57" spans="1:14" ht="13.5" thickBot="1">
      <c r="A57" s="44"/>
      <c r="B57" s="101" t="s">
        <v>83</v>
      </c>
      <c r="C57" s="133">
        <f>'2012-13'!EW20</f>
        <v>1624416.41</v>
      </c>
      <c r="D57" s="133">
        <f>'2012-13'!EX20</f>
        <v>1041793.2</v>
      </c>
      <c r="E57" s="133">
        <f>'2012-13'!EY20</f>
        <v>662548</v>
      </c>
      <c r="F57" s="133">
        <f>'2012-13'!EZ20</f>
        <v>107500</v>
      </c>
      <c r="G57" s="133">
        <f>'2012-13'!FA20</f>
        <v>0</v>
      </c>
      <c r="H57" s="133">
        <f>'2012-13'!FB20</f>
        <v>39986.4</v>
      </c>
      <c r="I57" s="133">
        <f>'2012-13'!FC20</f>
        <v>0</v>
      </c>
      <c r="J57" s="133">
        <f>'2012-13'!FD20</f>
        <v>200000</v>
      </c>
      <c r="K57" s="133">
        <f>'2012-13'!FE20</f>
        <v>0</v>
      </c>
      <c r="L57" s="133">
        <f>'2012-13'!FF20</f>
        <v>169100</v>
      </c>
      <c r="M57" s="124">
        <f t="shared" si="19"/>
        <v>3845344.01</v>
      </c>
      <c r="N57" s="44"/>
    </row>
    <row r="58" spans="1:14" ht="12.75">
      <c r="A58" s="44"/>
      <c r="B58" s="138"/>
      <c r="C58" s="140"/>
      <c r="D58" s="140"/>
      <c r="E58" s="140"/>
      <c r="F58" s="140"/>
      <c r="G58" s="140"/>
      <c r="H58" s="140"/>
      <c r="I58" s="140"/>
      <c r="J58" s="140"/>
      <c r="K58" s="140"/>
      <c r="L58" s="140"/>
      <c r="M58" s="140"/>
      <c r="N58" s="44"/>
    </row>
    <row r="59" spans="1:14" ht="13.5" thickBot="1">
      <c r="A59" s="44"/>
      <c r="B59" s="83"/>
      <c r="C59" s="263" t="s">
        <v>15</v>
      </c>
      <c r="D59" s="263"/>
      <c r="E59" s="263"/>
      <c r="F59" s="263"/>
      <c r="G59" s="263"/>
      <c r="H59" s="263"/>
      <c r="I59" s="263"/>
      <c r="J59" s="263"/>
      <c r="K59" s="263"/>
      <c r="L59" s="263"/>
      <c r="M59" s="263"/>
      <c r="N59" s="44"/>
    </row>
    <row r="60" spans="1:14" ht="12.75">
      <c r="A60" s="44"/>
      <c r="B60" s="83"/>
      <c r="C60" s="264" t="s">
        <v>45</v>
      </c>
      <c r="D60" s="265"/>
      <c r="E60" s="265"/>
      <c r="F60" s="265"/>
      <c r="G60" s="265"/>
      <c r="H60" s="265"/>
      <c r="I60" s="265"/>
      <c r="J60" s="265"/>
      <c r="K60" s="265"/>
      <c r="L60" s="265"/>
      <c r="M60" s="266"/>
      <c r="N60" s="44"/>
    </row>
    <row r="61" spans="1:14" ht="111" customHeight="1" thickBot="1">
      <c r="A61" s="44"/>
      <c r="B61" s="99"/>
      <c r="C61" s="126" t="s">
        <v>3</v>
      </c>
      <c r="D61" s="127" t="s">
        <v>4</v>
      </c>
      <c r="E61" s="127" t="s">
        <v>5</v>
      </c>
      <c r="F61" s="127" t="s">
        <v>6</v>
      </c>
      <c r="G61" s="127" t="s">
        <v>10</v>
      </c>
      <c r="H61" s="127" t="s">
        <v>7</v>
      </c>
      <c r="I61" s="127" t="s">
        <v>8</v>
      </c>
      <c r="J61" s="127" t="s">
        <v>13</v>
      </c>
      <c r="K61" s="127" t="s">
        <v>38</v>
      </c>
      <c r="L61" s="127" t="s">
        <v>12</v>
      </c>
      <c r="M61" s="128" t="s">
        <v>2</v>
      </c>
      <c r="N61" s="44"/>
    </row>
    <row r="62" spans="1:13" ht="12.75">
      <c r="A62" s="44"/>
      <c r="B62" s="145" t="s">
        <v>9</v>
      </c>
      <c r="C62" s="131">
        <f>'2013-14'!G20</f>
        <v>1352883</v>
      </c>
      <c r="D62" s="131">
        <f>'2013-14'!H20</f>
        <v>454000</v>
      </c>
      <c r="E62" s="131">
        <f>'2013-14'!I20</f>
        <v>466800</v>
      </c>
      <c r="F62" s="131">
        <f>'2013-14'!J20</f>
        <v>254000</v>
      </c>
      <c r="G62" s="131">
        <f>'2013-14'!K20</f>
        <v>0</v>
      </c>
      <c r="H62" s="131">
        <f>'2013-14'!L20</f>
        <v>73000</v>
      </c>
      <c r="I62" s="131">
        <f>'2013-14'!M20</f>
        <v>0</v>
      </c>
      <c r="J62" s="131">
        <f>'2013-14'!N20</f>
        <v>174000</v>
      </c>
      <c r="K62" s="131">
        <f>'2013-14'!O20</f>
        <v>0</v>
      </c>
      <c r="L62" s="131">
        <f>'2013-14'!P20</f>
        <v>170000</v>
      </c>
      <c r="M62" s="120">
        <f aca="true" t="shared" si="22" ref="M62:M76">SUM(C62:L62)</f>
        <v>2944683</v>
      </c>
    </row>
    <row r="63" spans="1:14" ht="12.75">
      <c r="A63" s="44"/>
      <c r="B63" s="95" t="s">
        <v>196</v>
      </c>
      <c r="C63" s="132">
        <f>'2013-14'!AQ20</f>
        <v>82500</v>
      </c>
      <c r="D63" s="132">
        <f>'2013-14'!AR20</f>
        <v>41000</v>
      </c>
      <c r="E63" s="132">
        <f>'2013-14'!AS20</f>
        <v>0</v>
      </c>
      <c r="F63" s="132">
        <f>'2013-14'!AT20</f>
        <v>26000</v>
      </c>
      <c r="G63" s="132">
        <f>'2013-14'!AU20</f>
        <v>0</v>
      </c>
      <c r="H63" s="132">
        <f>'2013-14'!AV20</f>
        <v>0</v>
      </c>
      <c r="I63" s="132">
        <f>'2013-14'!AW20</f>
        <v>0</v>
      </c>
      <c r="J63" s="132">
        <f>'2013-14'!AX20</f>
        <v>0</v>
      </c>
      <c r="K63" s="132">
        <f>'2013-14'!AY20</f>
        <v>0</v>
      </c>
      <c r="L63" s="132">
        <f>'2013-14'!AZ20</f>
        <v>0</v>
      </c>
      <c r="M63" s="121">
        <f t="shared" si="22"/>
        <v>149500</v>
      </c>
      <c r="N63" s="44"/>
    </row>
    <row r="64" spans="1:13" ht="12.75">
      <c r="A64" s="44"/>
      <c r="B64" s="95" t="s">
        <v>197</v>
      </c>
      <c r="C64" s="132">
        <f>'2013-14'!BB20</f>
        <v>0</v>
      </c>
      <c r="D64" s="132">
        <f>'2013-14'!BC20</f>
        <v>0</v>
      </c>
      <c r="E64" s="132">
        <f>'2013-14'!BD20</f>
        <v>0</v>
      </c>
      <c r="F64" s="132">
        <f>'2013-14'!BE20</f>
        <v>0</v>
      </c>
      <c r="G64" s="132">
        <f>'2013-14'!BF20</f>
        <v>0</v>
      </c>
      <c r="H64" s="132">
        <f>'2013-14'!BG20</f>
        <v>0</v>
      </c>
      <c r="I64" s="132">
        <f>'2013-14'!BH20</f>
        <v>0</v>
      </c>
      <c r="J64" s="132">
        <f>'2013-14'!BI20</f>
        <v>0</v>
      </c>
      <c r="K64" s="132">
        <f>'2013-14'!BJ20</f>
        <v>0</v>
      </c>
      <c r="L64" s="132">
        <f>'2013-14'!BK20</f>
        <v>0</v>
      </c>
      <c r="M64" s="121">
        <f t="shared" si="22"/>
        <v>0</v>
      </c>
    </row>
    <row r="65" spans="1:14" ht="12.75">
      <c r="A65" s="44"/>
      <c r="B65" s="95" t="s">
        <v>198</v>
      </c>
      <c r="C65" s="132">
        <f>'2013-14'!BM20</f>
        <v>0</v>
      </c>
      <c r="D65" s="132">
        <f>'2013-14'!BN20</f>
        <v>0</v>
      </c>
      <c r="E65" s="132">
        <f>'2013-14'!BO20</f>
        <v>0</v>
      </c>
      <c r="F65" s="132">
        <f>'2013-14'!BP20</f>
        <v>0</v>
      </c>
      <c r="G65" s="132">
        <f>'2013-14'!BQ20</f>
        <v>0</v>
      </c>
      <c r="H65" s="132">
        <f>'2013-14'!BR20</f>
        <v>0</v>
      </c>
      <c r="I65" s="132">
        <f>'2013-14'!BS20</f>
        <v>0</v>
      </c>
      <c r="J65" s="132">
        <f>'2013-14'!BT20</f>
        <v>0</v>
      </c>
      <c r="K65" s="132">
        <f>'2013-14'!BU20</f>
        <v>0</v>
      </c>
      <c r="L65" s="132">
        <f>'2013-14'!BV20</f>
        <v>0</v>
      </c>
      <c r="M65" s="121">
        <f t="shared" si="22"/>
        <v>0</v>
      </c>
      <c r="N65" s="44"/>
    </row>
    <row r="66" spans="1:14" ht="12.75">
      <c r="A66" s="44"/>
      <c r="B66" s="95" t="s">
        <v>199</v>
      </c>
      <c r="C66" s="132">
        <f>'2013-14'!BX20</f>
        <v>52000</v>
      </c>
      <c r="D66" s="132">
        <f>'2013-14'!BY20</f>
        <v>0</v>
      </c>
      <c r="E66" s="132">
        <f>'2013-14'!BZ20</f>
        <v>0</v>
      </c>
      <c r="F66" s="132">
        <f>'2013-14'!CA20</f>
        <v>30000</v>
      </c>
      <c r="G66" s="132">
        <f>'2013-14'!CB20</f>
        <v>0</v>
      </c>
      <c r="H66" s="132">
        <f>'2013-14'!CC20</f>
        <v>4000</v>
      </c>
      <c r="I66" s="132">
        <f>'2013-14'!CD20</f>
        <v>0</v>
      </c>
      <c r="J66" s="132">
        <f>'2013-14'!CE20</f>
        <v>0</v>
      </c>
      <c r="K66" s="132">
        <f>'2013-14'!CF20</f>
        <v>0</v>
      </c>
      <c r="L66" s="132">
        <f>'2013-14'!CG20</f>
        <v>0</v>
      </c>
      <c r="M66" s="121">
        <f t="shared" si="22"/>
        <v>86000</v>
      </c>
      <c r="N66" s="44"/>
    </row>
    <row r="67" spans="1:14" ht="12.75">
      <c r="A67" s="44"/>
      <c r="B67" s="95" t="s">
        <v>200</v>
      </c>
      <c r="C67" s="132">
        <f>'2013-14'!CI20</f>
        <v>0</v>
      </c>
      <c r="D67" s="132">
        <f>'2013-14'!CJ20</f>
        <v>0</v>
      </c>
      <c r="E67" s="132">
        <f>'2013-14'!CK20</f>
        <v>0</v>
      </c>
      <c r="F67" s="132">
        <f>'2013-14'!CL20</f>
        <v>0</v>
      </c>
      <c r="G67" s="132">
        <f>'2013-14'!CM20</f>
        <v>0</v>
      </c>
      <c r="H67" s="132">
        <f>'2013-14'!CN20</f>
        <v>0</v>
      </c>
      <c r="I67" s="132">
        <f>'2013-14'!CO20</f>
        <v>0</v>
      </c>
      <c r="J67" s="132">
        <f>'2013-14'!CP20</f>
        <v>0</v>
      </c>
      <c r="K67" s="132">
        <f>'2013-14'!CQ20</f>
        <v>0</v>
      </c>
      <c r="L67" s="132">
        <f>'2013-14'!CR20</f>
        <v>0</v>
      </c>
      <c r="M67" s="121">
        <f t="shared" si="22"/>
        <v>0</v>
      </c>
      <c r="N67" s="44"/>
    </row>
    <row r="68" spans="1:14" ht="12.75">
      <c r="A68" s="44"/>
      <c r="B68" s="95" t="s">
        <v>201</v>
      </c>
      <c r="C68" s="132">
        <f>'2013-14'!CT20</f>
        <v>39375</v>
      </c>
      <c r="D68" s="132">
        <f>'2013-14'!CU20</f>
        <v>0</v>
      </c>
      <c r="E68" s="132">
        <f>'2013-14'!CV20</f>
        <v>0</v>
      </c>
      <c r="F68" s="132">
        <f>'2013-14'!CW20</f>
        <v>0</v>
      </c>
      <c r="G68" s="132">
        <f>'2013-14'!CX20</f>
        <v>0</v>
      </c>
      <c r="H68" s="132">
        <f>'2013-14'!CY20</f>
        <v>0</v>
      </c>
      <c r="I68" s="132">
        <f>'2013-14'!CZ20</f>
        <v>0</v>
      </c>
      <c r="J68" s="132">
        <f>'2013-14'!DA20</f>
        <v>0</v>
      </c>
      <c r="K68" s="132">
        <f>'2013-14'!DB20</f>
        <v>0</v>
      </c>
      <c r="L68" s="132">
        <f>'2013-14'!DC20</f>
        <v>0</v>
      </c>
      <c r="M68" s="121">
        <f t="shared" si="22"/>
        <v>39375</v>
      </c>
      <c r="N68" s="44"/>
    </row>
    <row r="69" spans="1:14" ht="12.75">
      <c r="A69" s="44"/>
      <c r="B69" s="95" t="s">
        <v>202</v>
      </c>
      <c r="C69" s="132">
        <f>'2013-14'!DE20</f>
        <v>10000</v>
      </c>
      <c r="D69" s="132">
        <f>'2013-14'!DF20</f>
        <v>0</v>
      </c>
      <c r="E69" s="132">
        <f>'2013-14'!DG20</f>
        <v>0</v>
      </c>
      <c r="F69" s="132">
        <f>'2013-14'!DH20</f>
        <v>0</v>
      </c>
      <c r="G69" s="132">
        <f>'2013-14'!DI20</f>
        <v>0</v>
      </c>
      <c r="H69" s="132">
        <f>'2013-14'!DJ20</f>
        <v>0</v>
      </c>
      <c r="I69" s="132">
        <f>'2013-14'!DK20</f>
        <v>0</v>
      </c>
      <c r="J69" s="132">
        <f>'2013-14'!DL20</f>
        <v>0</v>
      </c>
      <c r="K69" s="132">
        <f>'2013-14'!DM20</f>
        <v>0</v>
      </c>
      <c r="L69" s="132">
        <f>'2013-14'!DN20</f>
        <v>0</v>
      </c>
      <c r="M69" s="121">
        <f t="shared" si="22"/>
        <v>10000</v>
      </c>
      <c r="N69" s="44"/>
    </row>
    <row r="70" spans="1:14" ht="12.75">
      <c r="A70" s="44"/>
      <c r="B70" s="95" t="s">
        <v>187</v>
      </c>
      <c r="C70" s="132">
        <f>'2013-14'!DP20</f>
        <v>0</v>
      </c>
      <c r="D70" s="132">
        <f>'2013-14'!DQ20</f>
        <v>0</v>
      </c>
      <c r="E70" s="132">
        <f>'2013-14'!DR20</f>
        <v>0</v>
      </c>
      <c r="F70" s="132">
        <f>'2013-14'!DS20</f>
        <v>0</v>
      </c>
      <c r="G70" s="132">
        <f>'2013-14'!DT20</f>
        <v>0</v>
      </c>
      <c r="H70" s="132">
        <f>'2013-14'!DU20</f>
        <v>0</v>
      </c>
      <c r="I70" s="132">
        <f>'2013-14'!DV20</f>
        <v>0</v>
      </c>
      <c r="J70" s="132">
        <f>'2013-14'!DW20</f>
        <v>0</v>
      </c>
      <c r="K70" s="132">
        <f>'2013-14'!DX20</f>
        <v>0</v>
      </c>
      <c r="L70" s="132">
        <f>'2013-14'!DY20</f>
        <v>0</v>
      </c>
      <c r="M70" s="121">
        <f t="shared" si="22"/>
        <v>0</v>
      </c>
      <c r="N70" s="44"/>
    </row>
    <row r="71" spans="1:14" ht="12.75">
      <c r="A71" s="44"/>
      <c r="B71" s="95" t="s">
        <v>111</v>
      </c>
      <c r="C71" s="132">
        <f>'2013-14'!EA20</f>
        <v>0</v>
      </c>
      <c r="D71" s="132">
        <f>'2013-14'!EB20</f>
        <v>0</v>
      </c>
      <c r="E71" s="132">
        <f>'2013-14'!EC20</f>
        <v>0</v>
      </c>
      <c r="F71" s="132">
        <f>'2013-14'!ED20</f>
        <v>0</v>
      </c>
      <c r="G71" s="132">
        <f>'2013-14'!EE20</f>
        <v>0</v>
      </c>
      <c r="H71" s="132">
        <f>'2013-14'!EF20</f>
        <v>0</v>
      </c>
      <c r="I71" s="132">
        <f>'2013-14'!EG20</f>
        <v>0</v>
      </c>
      <c r="J71" s="132">
        <f>'2013-14'!EH20</f>
        <v>0</v>
      </c>
      <c r="K71" s="132">
        <f>'2013-14'!EI20</f>
        <v>0</v>
      </c>
      <c r="L71" s="132">
        <f>'2013-14'!EJ20</f>
        <v>0</v>
      </c>
      <c r="M71" s="121">
        <f t="shared" si="22"/>
        <v>0</v>
      </c>
      <c r="N71" s="44"/>
    </row>
    <row r="72" spans="1:14" ht="15">
      <c r="A72" s="44"/>
      <c r="B72" s="95" t="s">
        <v>64</v>
      </c>
      <c r="C72" s="188">
        <f>SUM(C63:C71)</f>
        <v>183875</v>
      </c>
      <c r="D72" s="188">
        <f aca="true" t="shared" si="23" ref="D72:L72">SUM(D63:D71)</f>
        <v>41000</v>
      </c>
      <c r="E72" s="188">
        <f t="shared" si="23"/>
        <v>0</v>
      </c>
      <c r="F72" s="188">
        <f t="shared" si="23"/>
        <v>56000</v>
      </c>
      <c r="G72" s="188">
        <f t="shared" si="23"/>
        <v>0</v>
      </c>
      <c r="H72" s="188">
        <f t="shared" si="23"/>
        <v>4000</v>
      </c>
      <c r="I72" s="188">
        <f t="shared" si="23"/>
        <v>0</v>
      </c>
      <c r="J72" s="188">
        <f t="shared" si="23"/>
        <v>0</v>
      </c>
      <c r="K72" s="188">
        <f t="shared" si="23"/>
        <v>0</v>
      </c>
      <c r="L72" s="188">
        <f t="shared" si="23"/>
        <v>0</v>
      </c>
      <c r="M72" s="121">
        <f t="shared" si="22"/>
        <v>284875</v>
      </c>
      <c r="N72" s="44"/>
    </row>
    <row r="73" spans="1:14" ht="12.75">
      <c r="A73" s="44"/>
      <c r="B73" s="95" t="s">
        <v>21</v>
      </c>
      <c r="C73" s="132">
        <f>'2013-14'!EL20</f>
        <v>121660</v>
      </c>
      <c r="D73" s="132">
        <f>'2013-14'!EM20</f>
        <v>0</v>
      </c>
      <c r="E73" s="132">
        <f>'2013-14'!EN20</f>
        <v>152922</v>
      </c>
      <c r="F73" s="132">
        <f>'2013-14'!EO20</f>
        <v>0</v>
      </c>
      <c r="G73" s="132">
        <f>'2013-14'!EP20</f>
        <v>0</v>
      </c>
      <c r="H73" s="132">
        <f>'2013-14'!EQ20</f>
        <v>0</v>
      </c>
      <c r="I73" s="132">
        <f>'2013-14'!ER20</f>
        <v>0</v>
      </c>
      <c r="J73" s="132">
        <f>'2013-14'!ES20</f>
        <v>0</v>
      </c>
      <c r="K73" s="132">
        <f>'2013-14'!ET20</f>
        <v>0</v>
      </c>
      <c r="L73" s="132">
        <f>'2013-14'!EU20</f>
        <v>15400</v>
      </c>
      <c r="M73" s="121">
        <f t="shared" si="22"/>
        <v>289982</v>
      </c>
      <c r="N73" s="44"/>
    </row>
    <row r="74" spans="1:14" ht="30.75" customHeight="1">
      <c r="A74" s="44"/>
      <c r="B74" s="100" t="s">
        <v>23</v>
      </c>
      <c r="C74" s="174">
        <f>C62-C72-C73</f>
        <v>1047348</v>
      </c>
      <c r="D74" s="174">
        <f aca="true" t="shared" si="24" ref="D74:K74">D62-D72-D73</f>
        <v>413000</v>
      </c>
      <c r="E74" s="174">
        <f t="shared" si="24"/>
        <v>313878</v>
      </c>
      <c r="F74" s="174">
        <f t="shared" si="24"/>
        <v>198000</v>
      </c>
      <c r="G74" s="174">
        <f t="shared" si="24"/>
        <v>0</v>
      </c>
      <c r="H74" s="174">
        <f t="shared" si="24"/>
        <v>69000</v>
      </c>
      <c r="I74" s="174">
        <f t="shared" si="24"/>
        <v>0</v>
      </c>
      <c r="J74" s="174">
        <f t="shared" si="24"/>
        <v>174000</v>
      </c>
      <c r="K74" s="174">
        <f t="shared" si="24"/>
        <v>0</v>
      </c>
      <c r="L74" s="174">
        <f>L62-L72-L73</f>
        <v>154600</v>
      </c>
      <c r="M74" s="121">
        <f t="shared" si="22"/>
        <v>2369826</v>
      </c>
      <c r="N74" s="44"/>
    </row>
    <row r="75" spans="1:14" ht="12.75">
      <c r="A75" s="44"/>
      <c r="B75" s="144" t="s">
        <v>68</v>
      </c>
      <c r="C75" s="132">
        <f>'2013-14'!AF20</f>
        <v>135288.3</v>
      </c>
      <c r="D75" s="132">
        <f>'2013-14'!AG20</f>
        <v>45400</v>
      </c>
      <c r="E75" s="132">
        <f>'2013-14'!AH20</f>
        <v>46680</v>
      </c>
      <c r="F75" s="132">
        <f>'2013-14'!AI20</f>
        <v>25400</v>
      </c>
      <c r="G75" s="132">
        <f>'2013-14'!AJ20</f>
        <v>0</v>
      </c>
      <c r="H75" s="132">
        <f>'2013-14'!AK20</f>
        <v>7300</v>
      </c>
      <c r="I75" s="132">
        <f>'2013-14'!AL20</f>
        <v>0</v>
      </c>
      <c r="J75" s="132">
        <f>'2013-14'!AM20</f>
        <v>17400</v>
      </c>
      <c r="K75" s="132">
        <f>'2013-14'!AN20</f>
        <v>0</v>
      </c>
      <c r="L75" s="132">
        <f>'2013-14'!AO20</f>
        <v>17000</v>
      </c>
      <c r="M75" s="121">
        <f t="shared" si="22"/>
        <v>294468.3</v>
      </c>
      <c r="N75" s="44"/>
    </row>
    <row r="76" spans="1:14" ht="13.5" thickBot="1">
      <c r="A76" s="44"/>
      <c r="B76" s="101" t="s">
        <v>83</v>
      </c>
      <c r="C76" s="133">
        <f>'2013-14'!EW20</f>
        <v>912059.7</v>
      </c>
      <c r="D76" s="133">
        <f>'2013-14'!EX20</f>
        <v>367600</v>
      </c>
      <c r="E76" s="133">
        <f>'2013-14'!EY20</f>
        <v>267198</v>
      </c>
      <c r="F76" s="133">
        <f>'2013-14'!EZ20</f>
        <v>172600</v>
      </c>
      <c r="G76" s="133">
        <f>'2013-14'!FA20</f>
        <v>0</v>
      </c>
      <c r="H76" s="133">
        <f>'2013-14'!FB20</f>
        <v>61700</v>
      </c>
      <c r="I76" s="133">
        <f>'2013-14'!FC20</f>
        <v>0</v>
      </c>
      <c r="J76" s="133">
        <f>'2013-14'!FD20</f>
        <v>156600</v>
      </c>
      <c r="K76" s="133">
        <f>'2013-14'!FE20</f>
        <v>0</v>
      </c>
      <c r="L76" s="133">
        <f>'2013-14'!FF20</f>
        <v>137600</v>
      </c>
      <c r="M76" s="124">
        <f t="shared" si="22"/>
        <v>2075357.7</v>
      </c>
      <c r="N76" s="44"/>
    </row>
    <row r="77" spans="1:14" s="7" customFormat="1" ht="12.75">
      <c r="A77" s="88"/>
      <c r="B77" s="141"/>
      <c r="C77" s="142"/>
      <c r="D77" s="142"/>
      <c r="E77" s="142"/>
      <c r="F77" s="142"/>
      <c r="G77" s="142"/>
      <c r="H77" s="142"/>
      <c r="I77" s="142"/>
      <c r="J77" s="142"/>
      <c r="K77" s="142"/>
      <c r="L77" s="142"/>
      <c r="M77" s="140"/>
      <c r="N77" s="88"/>
    </row>
    <row r="78" spans="1:14" ht="13.5" thickBot="1">
      <c r="A78" s="44"/>
      <c r="B78" s="84"/>
      <c r="C78" s="78"/>
      <c r="D78" s="78"/>
      <c r="E78" s="78"/>
      <c r="F78" s="78"/>
      <c r="G78" s="78"/>
      <c r="H78" s="86" t="s">
        <v>16</v>
      </c>
      <c r="I78" s="78"/>
      <c r="J78" s="78"/>
      <c r="K78" s="78"/>
      <c r="L78" s="78"/>
      <c r="M78" s="78"/>
      <c r="N78" s="44"/>
    </row>
    <row r="79" spans="1:14" ht="12.75">
      <c r="A79" s="44"/>
      <c r="B79" s="83"/>
      <c r="C79" s="264" t="s">
        <v>45</v>
      </c>
      <c r="D79" s="265"/>
      <c r="E79" s="265"/>
      <c r="F79" s="265"/>
      <c r="G79" s="265"/>
      <c r="H79" s="265"/>
      <c r="I79" s="265"/>
      <c r="J79" s="265"/>
      <c r="K79" s="265"/>
      <c r="L79" s="265"/>
      <c r="M79" s="266"/>
      <c r="N79" s="44"/>
    </row>
    <row r="80" spans="1:14" ht="111" customHeight="1" thickBot="1">
      <c r="A80" s="44"/>
      <c r="B80" s="99"/>
      <c r="C80" s="126" t="s">
        <v>3</v>
      </c>
      <c r="D80" s="127" t="s">
        <v>4</v>
      </c>
      <c r="E80" s="127" t="s">
        <v>5</v>
      </c>
      <c r="F80" s="127" t="s">
        <v>6</v>
      </c>
      <c r="G80" s="127" t="s">
        <v>10</v>
      </c>
      <c r="H80" s="127" t="s">
        <v>7</v>
      </c>
      <c r="I80" s="127" t="s">
        <v>8</v>
      </c>
      <c r="J80" s="127" t="s">
        <v>13</v>
      </c>
      <c r="K80" s="127" t="s">
        <v>38</v>
      </c>
      <c r="L80" s="127" t="s">
        <v>12</v>
      </c>
      <c r="M80" s="128" t="s">
        <v>2</v>
      </c>
      <c r="N80" s="44"/>
    </row>
    <row r="81" spans="1:14" ht="27" customHeight="1">
      <c r="A81" s="44"/>
      <c r="B81" s="108" t="s">
        <v>9</v>
      </c>
      <c r="C81" s="131">
        <f>'2014-15'!G21</f>
        <v>458167</v>
      </c>
      <c r="D81" s="131">
        <f>'2014-15'!H21</f>
        <v>0</v>
      </c>
      <c r="E81" s="131">
        <f>'2014-15'!I21</f>
        <v>28200</v>
      </c>
      <c r="F81" s="131">
        <f>'2014-15'!J21</f>
        <v>0</v>
      </c>
      <c r="G81" s="131">
        <f>'2014-15'!K21</f>
        <v>0</v>
      </c>
      <c r="H81" s="131">
        <f>'2014-15'!L21</f>
        <v>10000</v>
      </c>
      <c r="I81" s="131">
        <f>'2014-15'!M21</f>
        <v>0</v>
      </c>
      <c r="J81" s="131">
        <f>'2014-15'!N21</f>
        <v>90000</v>
      </c>
      <c r="K81" s="131">
        <f>'2014-15'!O21</f>
        <v>100000</v>
      </c>
      <c r="L81" s="131">
        <f>'2014-15'!P21</f>
        <v>104000</v>
      </c>
      <c r="M81" s="120">
        <f>SUM(C81:L81)</f>
        <v>790367</v>
      </c>
      <c r="N81" s="44"/>
    </row>
    <row r="82" spans="1:14" ht="12.75">
      <c r="A82" s="44"/>
      <c r="B82" s="95" t="s">
        <v>196</v>
      </c>
      <c r="C82" s="132">
        <f>'2014-15'!AQ21</f>
        <v>19500</v>
      </c>
      <c r="D82" s="132">
        <f>'2014-15'!AR21</f>
        <v>0</v>
      </c>
      <c r="E82" s="132">
        <f>'2014-15'!AS21</f>
        <v>0</v>
      </c>
      <c r="F82" s="132">
        <f>'2014-15'!AT21</f>
        <v>0</v>
      </c>
      <c r="G82" s="132">
        <f>'2014-15'!AU21</f>
        <v>0</v>
      </c>
      <c r="H82" s="132">
        <f>'2014-15'!AV21</f>
        <v>0</v>
      </c>
      <c r="I82" s="132">
        <f>'2014-15'!AW21</f>
        <v>0</v>
      </c>
      <c r="J82" s="132">
        <f>'2014-15'!AX21</f>
        <v>0</v>
      </c>
      <c r="K82" s="132">
        <f>'2014-15'!AY21</f>
        <v>0</v>
      </c>
      <c r="L82" s="132">
        <f>'2014-15'!AZ21</f>
        <v>0</v>
      </c>
      <c r="M82" s="121">
        <f aca="true" t="shared" si="25" ref="M82:M94">SUM(C82:L82)</f>
        <v>19500</v>
      </c>
      <c r="N82" s="44"/>
    </row>
    <row r="83" spans="1:14" ht="12.75">
      <c r="A83" s="44"/>
      <c r="B83" s="95" t="s">
        <v>197</v>
      </c>
      <c r="C83" s="132">
        <f>'2014-15'!BB21</f>
        <v>0</v>
      </c>
      <c r="D83" s="132">
        <f>'2014-15'!BC21</f>
        <v>0</v>
      </c>
      <c r="E83" s="132">
        <f>'2014-15'!BD21</f>
        <v>0</v>
      </c>
      <c r="F83" s="132">
        <f>'2014-15'!BE21</f>
        <v>0</v>
      </c>
      <c r="G83" s="132">
        <f>'2014-15'!BF21</f>
        <v>0</v>
      </c>
      <c r="H83" s="132">
        <f>'2014-15'!BG21</f>
        <v>0</v>
      </c>
      <c r="I83" s="132">
        <f>'2014-15'!BH21</f>
        <v>0</v>
      </c>
      <c r="J83" s="132">
        <f>'2014-15'!BI21</f>
        <v>0</v>
      </c>
      <c r="K83" s="132">
        <f>'2014-15'!BJ21</f>
        <v>0</v>
      </c>
      <c r="L83" s="132">
        <f>'2014-15'!BK21</f>
        <v>0</v>
      </c>
      <c r="M83" s="121">
        <f t="shared" si="25"/>
        <v>0</v>
      </c>
      <c r="N83" s="44"/>
    </row>
    <row r="84" spans="1:14" ht="12.75">
      <c r="A84" s="44"/>
      <c r="B84" s="95" t="s">
        <v>198</v>
      </c>
      <c r="C84" s="132">
        <f>'2014-15'!BM21</f>
        <v>0</v>
      </c>
      <c r="D84" s="132">
        <f>'2014-15'!BN21</f>
        <v>0</v>
      </c>
      <c r="E84" s="132">
        <f>'2014-15'!BO21</f>
        <v>0</v>
      </c>
      <c r="F84" s="132">
        <f>'2014-15'!BP21</f>
        <v>0</v>
      </c>
      <c r="G84" s="132">
        <f>'2014-15'!BQ21</f>
        <v>0</v>
      </c>
      <c r="H84" s="132">
        <f>'2014-15'!BR21</f>
        <v>0</v>
      </c>
      <c r="I84" s="132">
        <f>'2014-15'!BS21</f>
        <v>0</v>
      </c>
      <c r="J84" s="132">
        <f>'2014-15'!BT21</f>
        <v>0</v>
      </c>
      <c r="K84" s="132">
        <f>'2014-15'!BU21</f>
        <v>0</v>
      </c>
      <c r="L84" s="132">
        <f>'2014-15'!BV21</f>
        <v>0</v>
      </c>
      <c r="M84" s="121">
        <f>SUM(C84:L84)</f>
        <v>0</v>
      </c>
      <c r="N84" s="44"/>
    </row>
    <row r="85" spans="1:14" ht="12.75">
      <c r="A85" s="44"/>
      <c r="B85" s="95" t="s">
        <v>199</v>
      </c>
      <c r="C85" s="132">
        <f>'2014-15'!BX21</f>
        <v>8000</v>
      </c>
      <c r="D85" s="132">
        <f>'2014-15'!BY21</f>
        <v>0</v>
      </c>
      <c r="E85" s="132">
        <f>'2014-15'!BZ21</f>
        <v>0</v>
      </c>
      <c r="F85" s="132">
        <f>'2014-15'!CA21</f>
        <v>0</v>
      </c>
      <c r="G85" s="132">
        <f>'2014-15'!CB21</f>
        <v>0</v>
      </c>
      <c r="H85" s="132">
        <f>'2014-15'!CC21</f>
        <v>0</v>
      </c>
      <c r="I85" s="132">
        <f>'2014-15'!CD21</f>
        <v>0</v>
      </c>
      <c r="J85" s="132">
        <f>'2014-15'!CE21</f>
        <v>0</v>
      </c>
      <c r="K85" s="132">
        <f>'2014-15'!CF21</f>
        <v>0</v>
      </c>
      <c r="L85" s="132">
        <f>'2014-15'!CG21</f>
        <v>0</v>
      </c>
      <c r="M85" s="121">
        <f aca="true" t="shared" si="26" ref="M85:M90">SUM(C85:L85)</f>
        <v>8000</v>
      </c>
      <c r="N85" s="44"/>
    </row>
    <row r="86" spans="1:14" ht="12.75">
      <c r="A86" s="44"/>
      <c r="B86" s="95" t="s">
        <v>200</v>
      </c>
      <c r="C86" s="132">
        <f>'2014-15'!CI21</f>
        <v>8000</v>
      </c>
      <c r="D86" s="132">
        <f>'2014-15'!CJ21</f>
        <v>0</v>
      </c>
      <c r="E86" s="132">
        <f>'2014-15'!CK21</f>
        <v>0</v>
      </c>
      <c r="F86" s="132">
        <f>'2014-15'!CL21</f>
        <v>0</v>
      </c>
      <c r="G86" s="132">
        <f>'2014-15'!CM21</f>
        <v>0</v>
      </c>
      <c r="H86" s="132">
        <f>'2014-15'!CN21</f>
        <v>1000</v>
      </c>
      <c r="I86" s="132">
        <f>'2014-15'!CO21</f>
        <v>0</v>
      </c>
      <c r="J86" s="132">
        <f>'2014-15'!CP21</f>
        <v>0</v>
      </c>
      <c r="K86" s="132">
        <f>'2014-15'!CQ21</f>
        <v>0</v>
      </c>
      <c r="L86" s="132">
        <f>'2014-15'!CR21</f>
        <v>0</v>
      </c>
      <c r="M86" s="121">
        <f t="shared" si="26"/>
        <v>9000</v>
      </c>
      <c r="N86" s="44"/>
    </row>
    <row r="87" spans="1:14" ht="12.75">
      <c r="A87" s="44"/>
      <c r="B87" s="95" t="s">
        <v>201</v>
      </c>
      <c r="C87" s="132">
        <f>'2014-15'!CT21</f>
        <v>0</v>
      </c>
      <c r="D87" s="132">
        <f>'2014-15'!CU21</f>
        <v>0</v>
      </c>
      <c r="E87" s="132">
        <f>'2014-15'!CV21</f>
        <v>0</v>
      </c>
      <c r="F87" s="132">
        <f>'2014-15'!CW21</f>
        <v>0</v>
      </c>
      <c r="G87" s="132">
        <f>'2014-15'!CX21</f>
        <v>0</v>
      </c>
      <c r="H87" s="132">
        <f>'2014-15'!CY21</f>
        <v>0</v>
      </c>
      <c r="I87" s="132">
        <f>'2014-15'!CZ21</f>
        <v>0</v>
      </c>
      <c r="J87" s="132">
        <f>'2014-15'!DA21</f>
        <v>0</v>
      </c>
      <c r="K87" s="132">
        <f>'2014-15'!DB21</f>
        <v>0</v>
      </c>
      <c r="L87" s="132">
        <f>'2014-15'!DC21</f>
        <v>0</v>
      </c>
      <c r="M87" s="121">
        <f t="shared" si="26"/>
        <v>0</v>
      </c>
      <c r="N87" s="44"/>
    </row>
    <row r="88" spans="1:14" ht="12.75">
      <c r="A88" s="44"/>
      <c r="B88" s="95" t="s">
        <v>202</v>
      </c>
      <c r="C88" s="132">
        <f>'2014-15'!DE21</f>
        <v>0</v>
      </c>
      <c r="D88" s="132">
        <f>'2014-15'!DF21</f>
        <v>0</v>
      </c>
      <c r="E88" s="132">
        <f>'2014-15'!DG21</f>
        <v>0</v>
      </c>
      <c r="F88" s="132">
        <f>'2014-15'!DH21</f>
        <v>0</v>
      </c>
      <c r="G88" s="132">
        <f>'2014-15'!DI21</f>
        <v>0</v>
      </c>
      <c r="H88" s="132">
        <f>'2014-15'!DJ21</f>
        <v>0</v>
      </c>
      <c r="I88" s="132">
        <f>'2014-15'!DK21</f>
        <v>0</v>
      </c>
      <c r="J88" s="132">
        <f>'2014-15'!DL21</f>
        <v>0</v>
      </c>
      <c r="K88" s="132">
        <f>'2014-15'!DM21</f>
        <v>0</v>
      </c>
      <c r="L88" s="132">
        <f>'2014-15'!DN21</f>
        <v>0</v>
      </c>
      <c r="M88" s="121">
        <f t="shared" si="26"/>
        <v>0</v>
      </c>
      <c r="N88" s="44"/>
    </row>
    <row r="89" spans="1:14" ht="12.75">
      <c r="A89" s="44"/>
      <c r="B89" s="95" t="s">
        <v>187</v>
      </c>
      <c r="C89" s="132">
        <f>'2014-15'!DP21</f>
        <v>0</v>
      </c>
      <c r="D89" s="132">
        <f>'2014-15'!DQ21</f>
        <v>0</v>
      </c>
      <c r="E89" s="132">
        <f>'2014-15'!DR21</f>
        <v>0</v>
      </c>
      <c r="F89" s="132">
        <f>'2014-15'!DS21</f>
        <v>0</v>
      </c>
      <c r="G89" s="132">
        <f>'2014-15'!DT21</f>
        <v>0</v>
      </c>
      <c r="H89" s="132">
        <f>'2014-15'!DU21</f>
        <v>0</v>
      </c>
      <c r="I89" s="132">
        <f>'2014-15'!DV21</f>
        <v>0</v>
      </c>
      <c r="J89" s="132">
        <f>'2014-15'!DW21</f>
        <v>0</v>
      </c>
      <c r="K89" s="132">
        <f>'2014-15'!DX21</f>
        <v>0</v>
      </c>
      <c r="L89" s="132">
        <f>'2014-15'!DY21</f>
        <v>0</v>
      </c>
      <c r="M89" s="121">
        <f t="shared" si="26"/>
        <v>0</v>
      </c>
      <c r="N89" s="44"/>
    </row>
    <row r="90" spans="1:14" ht="12.75">
      <c r="A90" s="44"/>
      <c r="B90" s="95" t="s">
        <v>111</v>
      </c>
      <c r="C90" s="132">
        <f>'2014-15'!EA21</f>
        <v>0</v>
      </c>
      <c r="D90" s="132">
        <f>'2014-15'!EB21</f>
        <v>0</v>
      </c>
      <c r="E90" s="132">
        <f>'2014-15'!EC21</f>
        <v>0</v>
      </c>
      <c r="F90" s="132">
        <f>'2014-15'!ED21</f>
        <v>0</v>
      </c>
      <c r="G90" s="132">
        <f>'2014-15'!EE21</f>
        <v>0</v>
      </c>
      <c r="H90" s="132">
        <f>'2014-15'!EF21</f>
        <v>0</v>
      </c>
      <c r="I90" s="132">
        <f>'2014-15'!EG21</f>
        <v>0</v>
      </c>
      <c r="J90" s="132">
        <f>'2014-15'!EH21</f>
        <v>0</v>
      </c>
      <c r="K90" s="132">
        <f>'2014-15'!EI21</f>
        <v>0</v>
      </c>
      <c r="L90" s="132">
        <f>'2014-15'!EJ21</f>
        <v>0</v>
      </c>
      <c r="M90" s="121">
        <f t="shared" si="26"/>
        <v>0</v>
      </c>
      <c r="N90" s="44"/>
    </row>
    <row r="91" spans="1:14" ht="12.75">
      <c r="A91" s="44"/>
      <c r="B91" s="95" t="s">
        <v>64</v>
      </c>
      <c r="C91" s="46">
        <f>SUM(C82:C90)</f>
        <v>35500</v>
      </c>
      <c r="D91" s="46">
        <f aca="true" t="shared" si="27" ref="D91:L91">SUM(D82:D90)</f>
        <v>0</v>
      </c>
      <c r="E91" s="46">
        <f t="shared" si="27"/>
        <v>0</v>
      </c>
      <c r="F91" s="46">
        <f t="shared" si="27"/>
        <v>0</v>
      </c>
      <c r="G91" s="46">
        <f t="shared" si="27"/>
        <v>0</v>
      </c>
      <c r="H91" s="46">
        <f t="shared" si="27"/>
        <v>1000</v>
      </c>
      <c r="I91" s="46">
        <f t="shared" si="27"/>
        <v>0</v>
      </c>
      <c r="J91" s="46">
        <f t="shared" si="27"/>
        <v>0</v>
      </c>
      <c r="K91" s="46">
        <f t="shared" si="27"/>
        <v>0</v>
      </c>
      <c r="L91" s="46">
        <f t="shared" si="27"/>
        <v>0</v>
      </c>
      <c r="M91" s="121">
        <f t="shared" si="25"/>
        <v>36500</v>
      </c>
      <c r="N91" s="44"/>
    </row>
    <row r="92" spans="1:14" ht="12.75">
      <c r="A92" s="44"/>
      <c r="B92" s="95" t="s">
        <v>21</v>
      </c>
      <c r="C92" s="132">
        <f>'2014-15'!EL21</f>
        <v>91245</v>
      </c>
      <c r="D92" s="132">
        <f>'2014-15'!EM21</f>
        <v>0</v>
      </c>
      <c r="E92" s="132">
        <f>'2014-15'!EN21</f>
        <v>18018</v>
      </c>
      <c r="F92" s="132">
        <f>'2014-15'!EO21</f>
        <v>0</v>
      </c>
      <c r="G92" s="132">
        <f>'2014-15'!EP21</f>
        <v>0</v>
      </c>
      <c r="H92" s="132">
        <f>'2014-15'!EQ21</f>
        <v>0</v>
      </c>
      <c r="I92" s="132">
        <f>'2014-15'!ER21</f>
        <v>0</v>
      </c>
      <c r="J92" s="132">
        <f>'2014-15'!ES21</f>
        <v>0</v>
      </c>
      <c r="K92" s="132">
        <f>'2014-15'!ET21</f>
        <v>0</v>
      </c>
      <c r="L92" s="132">
        <f>'2014-15'!EU21</f>
        <v>11550</v>
      </c>
      <c r="M92" s="121">
        <f t="shared" si="25"/>
        <v>120813</v>
      </c>
      <c r="N92" s="44"/>
    </row>
    <row r="93" spans="1:14" ht="30" customHeight="1">
      <c r="A93" s="44"/>
      <c r="B93" s="100" t="s">
        <v>23</v>
      </c>
      <c r="C93" s="46">
        <f>C81-C91-C92</f>
        <v>331422</v>
      </c>
      <c r="D93" s="46">
        <f aca="true" t="shared" si="28" ref="D93:L93">D81-D91-D92</f>
        <v>0</v>
      </c>
      <c r="E93" s="46">
        <f t="shared" si="28"/>
        <v>10182</v>
      </c>
      <c r="F93" s="46">
        <f t="shared" si="28"/>
        <v>0</v>
      </c>
      <c r="G93" s="46">
        <f t="shared" si="28"/>
        <v>0</v>
      </c>
      <c r="H93" s="46">
        <f t="shared" si="28"/>
        <v>9000</v>
      </c>
      <c r="I93" s="46">
        <f t="shared" si="28"/>
        <v>0</v>
      </c>
      <c r="J93" s="46">
        <f t="shared" si="28"/>
        <v>90000</v>
      </c>
      <c r="K93" s="46">
        <f t="shared" si="28"/>
        <v>100000</v>
      </c>
      <c r="L93" s="46">
        <f t="shared" si="28"/>
        <v>92450</v>
      </c>
      <c r="M93" s="121">
        <f t="shared" si="25"/>
        <v>633054</v>
      </c>
      <c r="N93" s="44"/>
    </row>
    <row r="94" spans="1:14" ht="12.75">
      <c r="A94" s="44"/>
      <c r="B94" s="144" t="s">
        <v>68</v>
      </c>
      <c r="C94" s="132">
        <f>'2014-15'!AF21</f>
        <v>45816.7</v>
      </c>
      <c r="D94" s="132">
        <f>'2014-15'!AG21</f>
        <v>0</v>
      </c>
      <c r="E94" s="132">
        <f>'2014-15'!AH21</f>
        <v>2820</v>
      </c>
      <c r="F94" s="132">
        <f>'2014-15'!AI21</f>
        <v>0</v>
      </c>
      <c r="G94" s="132">
        <f>'2014-15'!AJ21</f>
        <v>0</v>
      </c>
      <c r="H94" s="132">
        <f>'2014-15'!AK21</f>
        <v>1000</v>
      </c>
      <c r="I94" s="132">
        <f>'2014-15'!AL21</f>
        <v>0</v>
      </c>
      <c r="J94" s="132">
        <f>'2014-15'!AM21</f>
        <v>9000</v>
      </c>
      <c r="K94" s="132">
        <f>'2014-15'!AN21</f>
        <v>10000</v>
      </c>
      <c r="L94" s="132">
        <f>'2014-15'!AO21</f>
        <v>10400</v>
      </c>
      <c r="M94" s="121">
        <f t="shared" si="25"/>
        <v>79036.7</v>
      </c>
      <c r="N94" s="44"/>
    </row>
    <row r="95" spans="1:14" ht="13.5" thickBot="1">
      <c r="A95" s="44"/>
      <c r="B95" s="101" t="s">
        <v>83</v>
      </c>
      <c r="C95" s="133">
        <f>'2014-15'!EW21</f>
        <v>285605.3</v>
      </c>
      <c r="D95" s="133">
        <f>'2014-15'!EX21</f>
        <v>0</v>
      </c>
      <c r="E95" s="133">
        <f>'2014-15'!EY21</f>
        <v>7362</v>
      </c>
      <c r="F95" s="133">
        <f>'2014-15'!EZ21</f>
        <v>0</v>
      </c>
      <c r="G95" s="133">
        <f>'2014-15'!FA21</f>
        <v>0</v>
      </c>
      <c r="H95" s="133">
        <f>'2014-15'!FB21</f>
        <v>8000</v>
      </c>
      <c r="I95" s="133">
        <f>'2014-15'!FC21</f>
        <v>0</v>
      </c>
      <c r="J95" s="133">
        <f>'2014-15'!FD21</f>
        <v>81000</v>
      </c>
      <c r="K95" s="133">
        <f>'2014-15'!FE21</f>
        <v>90000</v>
      </c>
      <c r="L95" s="133">
        <f>'2014-15'!FF21</f>
        <v>82050</v>
      </c>
      <c r="M95" s="124">
        <f>SUM(C95:L95)</f>
        <v>554017.3</v>
      </c>
      <c r="N95" s="44"/>
    </row>
    <row r="96" spans="1:14" ht="12.75">
      <c r="A96" s="44"/>
      <c r="B96" s="83"/>
      <c r="C96" s="44"/>
      <c r="D96" s="44"/>
      <c r="E96" s="44"/>
      <c r="F96" s="44"/>
      <c r="G96" s="44"/>
      <c r="H96" s="44"/>
      <c r="I96" s="44"/>
      <c r="J96" s="44"/>
      <c r="K96" s="44"/>
      <c r="L96" s="44"/>
      <c r="M96" s="44"/>
      <c r="N96" s="44"/>
    </row>
    <row r="97" spans="1:14" ht="13.5" thickBot="1">
      <c r="A97" s="44"/>
      <c r="B97" s="83"/>
      <c r="C97" s="263" t="s">
        <v>17</v>
      </c>
      <c r="D97" s="263"/>
      <c r="E97" s="263"/>
      <c r="F97" s="263"/>
      <c r="G97" s="263"/>
      <c r="H97" s="263"/>
      <c r="I97" s="263"/>
      <c r="J97" s="263"/>
      <c r="K97" s="263"/>
      <c r="L97" s="263"/>
      <c r="M97" s="263"/>
      <c r="N97" s="44"/>
    </row>
    <row r="98" spans="1:14" ht="12.75">
      <c r="A98" s="44"/>
      <c r="B98" s="83"/>
      <c r="C98" s="264" t="s">
        <v>45</v>
      </c>
      <c r="D98" s="265"/>
      <c r="E98" s="265"/>
      <c r="F98" s="265"/>
      <c r="G98" s="265"/>
      <c r="H98" s="265"/>
      <c r="I98" s="265"/>
      <c r="J98" s="265"/>
      <c r="K98" s="265"/>
      <c r="L98" s="265"/>
      <c r="M98" s="266"/>
      <c r="N98" s="44"/>
    </row>
    <row r="99" spans="1:14" ht="111" customHeight="1" thickBot="1">
      <c r="A99" s="44"/>
      <c r="B99" s="99"/>
      <c r="C99" s="126" t="s">
        <v>3</v>
      </c>
      <c r="D99" s="127" t="s">
        <v>4</v>
      </c>
      <c r="E99" s="127" t="s">
        <v>5</v>
      </c>
      <c r="F99" s="127" t="s">
        <v>6</v>
      </c>
      <c r="G99" s="127" t="s">
        <v>10</v>
      </c>
      <c r="H99" s="127" t="s">
        <v>7</v>
      </c>
      <c r="I99" s="127" t="s">
        <v>8</v>
      </c>
      <c r="J99" s="127" t="s">
        <v>13</v>
      </c>
      <c r="K99" s="127" t="s">
        <v>38</v>
      </c>
      <c r="L99" s="127" t="s">
        <v>12</v>
      </c>
      <c r="M99" s="128" t="s">
        <v>2</v>
      </c>
      <c r="N99" s="44"/>
    </row>
    <row r="100" spans="1:14" ht="33.75" customHeight="1">
      <c r="A100" s="44"/>
      <c r="B100" s="108" t="s">
        <v>9</v>
      </c>
      <c r="C100" s="146">
        <f>'2015-16'!G16</f>
        <v>0</v>
      </c>
      <c r="D100" s="146">
        <f>'2015-16'!H16</f>
        <v>0</v>
      </c>
      <c r="E100" s="146">
        <f>'2015-16'!I16</f>
        <v>0</v>
      </c>
      <c r="F100" s="146">
        <f>'2015-16'!J16</f>
        <v>0</v>
      </c>
      <c r="G100" s="146">
        <f>'2015-16'!K16</f>
        <v>0</v>
      </c>
      <c r="H100" s="146">
        <f>'2015-16'!L16</f>
        <v>0</v>
      </c>
      <c r="I100" s="146">
        <f>'2015-16'!M16</f>
        <v>0</v>
      </c>
      <c r="J100" s="146">
        <f>'2015-16'!N16</f>
        <v>0</v>
      </c>
      <c r="K100" s="146">
        <f>'2015-16'!O16</f>
        <v>0</v>
      </c>
      <c r="L100" s="146">
        <f>'2015-16'!P16</f>
        <v>0</v>
      </c>
      <c r="M100" s="120">
        <f aca="true" t="shared" si="29" ref="M100:M114">SUM(C100:L100)</f>
        <v>0</v>
      </c>
      <c r="N100" s="44"/>
    </row>
    <row r="101" spans="1:14" ht="12.75">
      <c r="A101" s="44"/>
      <c r="B101" s="95" t="s">
        <v>196</v>
      </c>
      <c r="C101" s="114">
        <f>'2015-16'!AQ16</f>
        <v>0</v>
      </c>
      <c r="D101" s="114">
        <f>'2015-16'!AR16</f>
        <v>0</v>
      </c>
      <c r="E101" s="114">
        <f>'2015-16'!AS16</f>
        <v>0</v>
      </c>
      <c r="F101" s="114">
        <f>'2015-16'!AT16</f>
        <v>0</v>
      </c>
      <c r="G101" s="114">
        <f>'2015-16'!AU16</f>
        <v>0</v>
      </c>
      <c r="H101" s="114">
        <f>'2015-16'!AV16</f>
        <v>0</v>
      </c>
      <c r="I101" s="114">
        <f>'2015-16'!AW16</f>
        <v>0</v>
      </c>
      <c r="J101" s="114">
        <f>'2015-16'!AX16</f>
        <v>0</v>
      </c>
      <c r="K101" s="114">
        <f>'2015-16'!AY16</f>
        <v>0</v>
      </c>
      <c r="L101" s="114">
        <f>'2015-16'!AZ16</f>
        <v>0</v>
      </c>
      <c r="M101" s="121">
        <f t="shared" si="29"/>
        <v>0</v>
      </c>
      <c r="N101" s="44"/>
    </row>
    <row r="102" spans="1:14" ht="12.75">
      <c r="A102" s="44"/>
      <c r="B102" s="95" t="s">
        <v>197</v>
      </c>
      <c r="C102" s="114">
        <f>'2015-16'!BB16</f>
        <v>0</v>
      </c>
      <c r="D102" s="114">
        <f>'2015-16'!BC16</f>
        <v>0</v>
      </c>
      <c r="E102" s="114">
        <f>'2015-16'!BD16</f>
        <v>0</v>
      </c>
      <c r="F102" s="114">
        <f>'2015-16'!BE16</f>
        <v>0</v>
      </c>
      <c r="G102" s="114">
        <f>'2015-16'!BF16</f>
        <v>0</v>
      </c>
      <c r="H102" s="114">
        <f>'2015-16'!BG16</f>
        <v>0</v>
      </c>
      <c r="I102" s="114">
        <f>'2015-16'!BH16</f>
        <v>0</v>
      </c>
      <c r="J102" s="114">
        <f>'2015-16'!BI16</f>
        <v>0</v>
      </c>
      <c r="K102" s="114">
        <f>'2015-16'!BJ16</f>
        <v>0</v>
      </c>
      <c r="L102" s="114">
        <f>'2015-16'!BK16</f>
        <v>0</v>
      </c>
      <c r="M102" s="121">
        <f t="shared" si="29"/>
        <v>0</v>
      </c>
      <c r="N102" s="44"/>
    </row>
    <row r="103" spans="1:14" ht="12.75">
      <c r="A103" s="44"/>
      <c r="B103" s="95" t="s">
        <v>198</v>
      </c>
      <c r="C103" s="114">
        <f>'2015-16'!BM16</f>
        <v>0</v>
      </c>
      <c r="D103" s="114">
        <f>'2015-16'!BN16</f>
        <v>0</v>
      </c>
      <c r="E103" s="114">
        <f>'2015-16'!BO16</f>
        <v>0</v>
      </c>
      <c r="F103" s="114">
        <f>'2015-16'!BP16</f>
        <v>0</v>
      </c>
      <c r="G103" s="114">
        <f>'2015-16'!BQ16</f>
        <v>0</v>
      </c>
      <c r="H103" s="114">
        <f>'2015-16'!BR16</f>
        <v>0</v>
      </c>
      <c r="I103" s="114">
        <f>'2015-16'!BS16</f>
        <v>0</v>
      </c>
      <c r="J103" s="114">
        <f>'2015-16'!BT16</f>
        <v>0</v>
      </c>
      <c r="K103" s="114">
        <f>'2015-16'!BU16</f>
        <v>0</v>
      </c>
      <c r="L103" s="114">
        <f>'2015-16'!BV16</f>
        <v>0</v>
      </c>
      <c r="M103" s="121">
        <f t="shared" si="29"/>
        <v>0</v>
      </c>
      <c r="N103" s="44"/>
    </row>
    <row r="104" spans="1:14" ht="12.75">
      <c r="A104" s="44"/>
      <c r="B104" s="95" t="s">
        <v>199</v>
      </c>
      <c r="C104" s="114">
        <f>'2015-16'!BX16</f>
        <v>0</v>
      </c>
      <c r="D104" s="114">
        <f>'2015-16'!BY16</f>
        <v>0</v>
      </c>
      <c r="E104" s="114">
        <f>'2015-16'!BZ16</f>
        <v>0</v>
      </c>
      <c r="F104" s="114">
        <f>'2015-16'!CA16</f>
        <v>0</v>
      </c>
      <c r="G104" s="114">
        <f>'2015-16'!CB16</f>
        <v>0</v>
      </c>
      <c r="H104" s="114">
        <f>'2015-16'!CC16</f>
        <v>0</v>
      </c>
      <c r="I104" s="114">
        <f>'2015-16'!CD16</f>
        <v>0</v>
      </c>
      <c r="J104" s="114">
        <f>'2015-16'!CE16</f>
        <v>0</v>
      </c>
      <c r="K104" s="114">
        <f>'2015-16'!CF16</f>
        <v>0</v>
      </c>
      <c r="L104" s="114">
        <f>'2015-16'!CG16</f>
        <v>0</v>
      </c>
      <c r="M104" s="121">
        <f t="shared" si="29"/>
        <v>0</v>
      </c>
      <c r="N104" s="44"/>
    </row>
    <row r="105" spans="1:14" ht="12.75">
      <c r="A105" s="44"/>
      <c r="B105" s="95" t="s">
        <v>200</v>
      </c>
      <c r="C105" s="114">
        <f>'2015-16'!CI16</f>
        <v>0</v>
      </c>
      <c r="D105" s="114">
        <f>'2015-16'!CJ16</f>
        <v>0</v>
      </c>
      <c r="E105" s="114">
        <f>'2015-16'!CK16</f>
        <v>0</v>
      </c>
      <c r="F105" s="114">
        <f>'2015-16'!CL16</f>
        <v>0</v>
      </c>
      <c r="G105" s="114">
        <f>'2015-16'!CM16</f>
        <v>0</v>
      </c>
      <c r="H105" s="114">
        <f>'2015-16'!CN16</f>
        <v>0</v>
      </c>
      <c r="I105" s="114">
        <f>'2015-16'!CO16</f>
        <v>0</v>
      </c>
      <c r="J105" s="114">
        <f>'2015-16'!CP16</f>
        <v>0</v>
      </c>
      <c r="K105" s="114">
        <f>'2015-16'!CQ16</f>
        <v>0</v>
      </c>
      <c r="L105" s="114">
        <f>'2015-16'!CR16</f>
        <v>0</v>
      </c>
      <c r="M105" s="121">
        <f t="shared" si="29"/>
        <v>0</v>
      </c>
      <c r="N105" s="44"/>
    </row>
    <row r="106" spans="1:14" ht="12.75">
      <c r="A106" s="44"/>
      <c r="B106" s="95" t="s">
        <v>201</v>
      </c>
      <c r="C106" s="114">
        <f>'2015-16'!CT16</f>
        <v>0</v>
      </c>
      <c r="D106" s="114">
        <f>'2015-16'!CU16</f>
        <v>0</v>
      </c>
      <c r="E106" s="114">
        <f>'2015-16'!CV16</f>
        <v>0</v>
      </c>
      <c r="F106" s="114">
        <f>'2015-16'!CW16</f>
        <v>0</v>
      </c>
      <c r="G106" s="114">
        <f>'2015-16'!CX16</f>
        <v>0</v>
      </c>
      <c r="H106" s="114">
        <f>'2015-16'!CY16</f>
        <v>0</v>
      </c>
      <c r="I106" s="114">
        <f>'2015-16'!CZ16</f>
        <v>0</v>
      </c>
      <c r="J106" s="114">
        <f>'2015-16'!DA16</f>
        <v>0</v>
      </c>
      <c r="K106" s="114">
        <f>'2015-16'!DB16</f>
        <v>0</v>
      </c>
      <c r="L106" s="114">
        <f>'2015-16'!DC16</f>
        <v>0</v>
      </c>
      <c r="M106" s="121">
        <f t="shared" si="29"/>
        <v>0</v>
      </c>
      <c r="N106" s="44"/>
    </row>
    <row r="107" spans="1:14" ht="12.75">
      <c r="A107" s="44"/>
      <c r="B107" s="95" t="s">
        <v>202</v>
      </c>
      <c r="C107" s="114">
        <f>'2015-16'!DE16</f>
        <v>0</v>
      </c>
      <c r="D107" s="114">
        <f>'2015-16'!DF16</f>
        <v>0</v>
      </c>
      <c r="E107" s="114">
        <f>'2015-16'!DG16</f>
        <v>0</v>
      </c>
      <c r="F107" s="114">
        <f>'2015-16'!DH16</f>
        <v>0</v>
      </c>
      <c r="G107" s="114">
        <f>'2015-16'!DI16</f>
        <v>0</v>
      </c>
      <c r="H107" s="114">
        <f>'2015-16'!DJ16</f>
        <v>0</v>
      </c>
      <c r="I107" s="114">
        <f>'2015-16'!DK16</f>
        <v>0</v>
      </c>
      <c r="J107" s="114">
        <f>'2015-16'!DL16</f>
        <v>0</v>
      </c>
      <c r="K107" s="114">
        <f>'2015-16'!DM16</f>
        <v>0</v>
      </c>
      <c r="L107" s="114">
        <f>'2015-16'!DN16</f>
        <v>0</v>
      </c>
      <c r="M107" s="121">
        <f t="shared" si="29"/>
        <v>0</v>
      </c>
      <c r="N107" s="44"/>
    </row>
    <row r="108" spans="1:14" ht="12.75">
      <c r="A108" s="44"/>
      <c r="B108" s="95" t="s">
        <v>187</v>
      </c>
      <c r="C108" s="114">
        <f>'2015-16'!DP16</f>
        <v>0</v>
      </c>
      <c r="D108" s="114">
        <f>'2015-16'!DQ16</f>
        <v>0</v>
      </c>
      <c r="E108" s="114">
        <f>'2015-16'!DR16</f>
        <v>0</v>
      </c>
      <c r="F108" s="114">
        <f>'2015-16'!DS16</f>
        <v>0</v>
      </c>
      <c r="G108" s="114">
        <f>'2015-16'!DT16</f>
        <v>0</v>
      </c>
      <c r="H108" s="114">
        <f>'2015-16'!DU16</f>
        <v>0</v>
      </c>
      <c r="I108" s="114">
        <f>'2015-16'!DV16</f>
        <v>0</v>
      </c>
      <c r="J108" s="114">
        <f>'2015-16'!DW16</f>
        <v>0</v>
      </c>
      <c r="K108" s="114">
        <f>'2015-16'!DX16</f>
        <v>0</v>
      </c>
      <c r="L108" s="114">
        <f>'2015-16'!DY16</f>
        <v>0</v>
      </c>
      <c r="M108" s="121">
        <f t="shared" si="29"/>
        <v>0</v>
      </c>
      <c r="N108" s="44"/>
    </row>
    <row r="109" spans="1:14" ht="12.75">
      <c r="A109" s="44"/>
      <c r="B109" s="95" t="s">
        <v>111</v>
      </c>
      <c r="C109" s="114">
        <f>'2015-16'!EA16</f>
        <v>0</v>
      </c>
      <c r="D109" s="114">
        <f>'2015-16'!EB16</f>
        <v>0</v>
      </c>
      <c r="E109" s="114">
        <f>'2015-16'!EC16</f>
        <v>0</v>
      </c>
      <c r="F109" s="114">
        <f>'2015-16'!ED16</f>
        <v>0</v>
      </c>
      <c r="G109" s="114">
        <f>'2015-16'!EE16</f>
        <v>0</v>
      </c>
      <c r="H109" s="114">
        <f>'2015-16'!EF16</f>
        <v>0</v>
      </c>
      <c r="I109" s="114">
        <f>'2015-16'!EG16</f>
        <v>0</v>
      </c>
      <c r="J109" s="114">
        <f>'2015-16'!EH16</f>
        <v>0</v>
      </c>
      <c r="K109" s="114">
        <f>'2015-16'!EI16</f>
        <v>0</v>
      </c>
      <c r="L109" s="114">
        <f>'2015-16'!EJ16</f>
        <v>0</v>
      </c>
      <c r="M109" s="121">
        <f t="shared" si="29"/>
        <v>0</v>
      </c>
      <c r="N109" s="44"/>
    </row>
    <row r="110" spans="1:14" ht="12.75">
      <c r="A110" s="44"/>
      <c r="B110" s="95" t="s">
        <v>64</v>
      </c>
      <c r="C110" s="46">
        <f>SUM(C101:C109)</f>
        <v>0</v>
      </c>
      <c r="D110" s="46">
        <f aca="true" t="shared" si="30" ref="D110:L110">SUM(D101:D109)</f>
        <v>0</v>
      </c>
      <c r="E110" s="46">
        <f t="shared" si="30"/>
        <v>0</v>
      </c>
      <c r="F110" s="46">
        <f t="shared" si="30"/>
        <v>0</v>
      </c>
      <c r="G110" s="46">
        <f t="shared" si="30"/>
        <v>0</v>
      </c>
      <c r="H110" s="46">
        <f t="shared" si="30"/>
        <v>0</v>
      </c>
      <c r="I110" s="46">
        <f t="shared" si="30"/>
        <v>0</v>
      </c>
      <c r="J110" s="46">
        <f t="shared" si="30"/>
        <v>0</v>
      </c>
      <c r="K110" s="46">
        <f t="shared" si="30"/>
        <v>0</v>
      </c>
      <c r="L110" s="46">
        <f t="shared" si="30"/>
        <v>0</v>
      </c>
      <c r="M110" s="121">
        <f t="shared" si="29"/>
        <v>0</v>
      </c>
      <c r="N110" s="44"/>
    </row>
    <row r="111" spans="1:14" ht="12.75">
      <c r="A111" s="44"/>
      <c r="B111" s="95" t="s">
        <v>21</v>
      </c>
      <c r="C111" s="114">
        <f>'2015-16'!EL16</f>
        <v>0</v>
      </c>
      <c r="D111" s="114">
        <f>'2015-16'!EM16</f>
        <v>0</v>
      </c>
      <c r="E111" s="114">
        <f>'2015-16'!EN16</f>
        <v>0</v>
      </c>
      <c r="F111" s="114">
        <f>'2015-16'!EO16</f>
        <v>0</v>
      </c>
      <c r="G111" s="114">
        <f>'2015-16'!EP16</f>
        <v>0</v>
      </c>
      <c r="H111" s="114">
        <f>'2015-16'!EQ16</f>
        <v>0</v>
      </c>
      <c r="I111" s="114">
        <f>'2015-16'!ER16</f>
        <v>0</v>
      </c>
      <c r="J111" s="114">
        <f>'2015-16'!ES16</f>
        <v>0</v>
      </c>
      <c r="K111" s="114">
        <f>'2015-16'!ET16</f>
        <v>0</v>
      </c>
      <c r="L111" s="114">
        <f>'2015-16'!EU16</f>
        <v>0</v>
      </c>
      <c r="M111" s="121">
        <f t="shared" si="29"/>
        <v>0</v>
      </c>
      <c r="N111" s="44"/>
    </row>
    <row r="112" spans="1:14" ht="27.75" customHeight="1">
      <c r="A112" s="44"/>
      <c r="B112" s="100" t="s">
        <v>23</v>
      </c>
      <c r="C112" s="46">
        <f>C100-C110-C111</f>
        <v>0</v>
      </c>
      <c r="D112" s="46">
        <f aca="true" t="shared" si="31" ref="D112:L112">D100-D110-D111</f>
        <v>0</v>
      </c>
      <c r="E112" s="46">
        <f t="shared" si="31"/>
        <v>0</v>
      </c>
      <c r="F112" s="46">
        <f t="shared" si="31"/>
        <v>0</v>
      </c>
      <c r="G112" s="46">
        <f t="shared" si="31"/>
        <v>0</v>
      </c>
      <c r="H112" s="46">
        <f t="shared" si="31"/>
        <v>0</v>
      </c>
      <c r="I112" s="46">
        <f t="shared" si="31"/>
        <v>0</v>
      </c>
      <c r="J112" s="46">
        <f t="shared" si="31"/>
        <v>0</v>
      </c>
      <c r="K112" s="46">
        <f t="shared" si="31"/>
        <v>0</v>
      </c>
      <c r="L112" s="46">
        <f t="shared" si="31"/>
        <v>0</v>
      </c>
      <c r="M112" s="121">
        <f t="shared" si="29"/>
        <v>0</v>
      </c>
      <c r="N112" s="44"/>
    </row>
    <row r="113" spans="1:14" ht="12.75">
      <c r="A113" s="44"/>
      <c r="B113" s="144" t="s">
        <v>1</v>
      </c>
      <c r="C113" s="114">
        <f>'2015-16'!AF16</f>
        <v>0</v>
      </c>
      <c r="D113" s="114">
        <f>'2015-16'!AG16</f>
        <v>0</v>
      </c>
      <c r="E113" s="114">
        <f>'2015-16'!AH16</f>
        <v>0</v>
      </c>
      <c r="F113" s="114">
        <f>'2015-16'!AI16</f>
        <v>0</v>
      </c>
      <c r="G113" s="114">
        <f>'2015-16'!AJ16</f>
        <v>0</v>
      </c>
      <c r="H113" s="114">
        <f>'2015-16'!AK16</f>
        <v>0</v>
      </c>
      <c r="I113" s="114">
        <f>'2015-16'!AL16</f>
        <v>0</v>
      </c>
      <c r="J113" s="114">
        <f>'2015-16'!AM16</f>
        <v>0</v>
      </c>
      <c r="K113" s="114">
        <f>'2015-16'!AN16</f>
        <v>0</v>
      </c>
      <c r="L113" s="114">
        <f>'2015-16'!AO16</f>
        <v>0</v>
      </c>
      <c r="M113" s="121">
        <f t="shared" si="29"/>
        <v>0</v>
      </c>
      <c r="N113" s="44"/>
    </row>
    <row r="114" spans="1:14" ht="13.5" thickBot="1">
      <c r="A114" s="44"/>
      <c r="B114" s="101" t="s">
        <v>83</v>
      </c>
      <c r="C114" s="125">
        <f>'2015-16'!EW16</f>
        <v>0</v>
      </c>
      <c r="D114" s="125">
        <f>'2015-16'!EX16</f>
        <v>0</v>
      </c>
      <c r="E114" s="125">
        <f>'2015-16'!EY16</f>
        <v>0</v>
      </c>
      <c r="F114" s="125">
        <f>'2015-16'!EZ16</f>
        <v>0</v>
      </c>
      <c r="G114" s="125">
        <f>'2015-16'!FA16</f>
        <v>0</v>
      </c>
      <c r="H114" s="125">
        <f>'2015-16'!FB16</f>
        <v>0</v>
      </c>
      <c r="I114" s="125">
        <f>'2015-16'!FC16</f>
        <v>0</v>
      </c>
      <c r="J114" s="125">
        <f>'2015-16'!FD16</f>
        <v>0</v>
      </c>
      <c r="K114" s="125">
        <f>'2015-16'!FE16</f>
        <v>0</v>
      </c>
      <c r="L114" s="125">
        <f>'2015-16'!FF16</f>
        <v>0</v>
      </c>
      <c r="M114" s="124">
        <f t="shared" si="29"/>
        <v>0</v>
      </c>
      <c r="N114" s="44"/>
    </row>
    <row r="115" spans="1:14" ht="12.75">
      <c r="A115" s="44"/>
      <c r="B115" s="83"/>
      <c r="C115" s="44"/>
      <c r="D115" s="44"/>
      <c r="E115" s="44"/>
      <c r="F115" s="44"/>
      <c r="G115" s="44"/>
      <c r="H115" s="44"/>
      <c r="I115" s="44"/>
      <c r="J115" s="44"/>
      <c r="K115" s="44"/>
      <c r="L115" s="44"/>
      <c r="M115" s="44"/>
      <c r="N115" s="44"/>
    </row>
    <row r="116" spans="1:14" ht="12.75">
      <c r="A116" s="44"/>
      <c r="B116" s="83"/>
      <c r="C116" s="44"/>
      <c r="D116" s="44"/>
      <c r="E116" s="44"/>
      <c r="F116" s="44"/>
      <c r="G116" s="44"/>
      <c r="H116" s="44"/>
      <c r="I116" s="44"/>
      <c r="J116" s="44"/>
      <c r="K116" s="44"/>
      <c r="L116" s="44"/>
      <c r="M116" s="44"/>
      <c r="N116" s="44"/>
    </row>
    <row r="117" spans="1:14" ht="12.75">
      <c r="A117" s="44"/>
      <c r="B117" s="83"/>
      <c r="C117" s="44"/>
      <c r="D117" s="44"/>
      <c r="E117" s="44"/>
      <c r="F117" s="44"/>
      <c r="G117" s="44"/>
      <c r="H117" s="44"/>
      <c r="I117" s="44"/>
      <c r="J117" s="44"/>
      <c r="K117" s="44"/>
      <c r="L117" s="44"/>
      <c r="M117" s="44"/>
      <c r="N117" s="44"/>
    </row>
    <row r="118" spans="1:14" ht="12.75">
      <c r="A118" s="44"/>
      <c r="B118" s="83"/>
      <c r="C118" s="44"/>
      <c r="D118" s="44"/>
      <c r="E118" s="44"/>
      <c r="F118" s="44"/>
      <c r="G118" s="44"/>
      <c r="H118" s="44"/>
      <c r="I118" s="44"/>
      <c r="J118" s="44"/>
      <c r="K118" s="44"/>
      <c r="L118" s="44"/>
      <c r="M118" s="44"/>
      <c r="N118" s="44"/>
    </row>
    <row r="119" spans="1:14" ht="12.75">
      <c r="A119" s="44"/>
      <c r="B119" s="83"/>
      <c r="C119" s="44"/>
      <c r="D119" s="44"/>
      <c r="E119" s="44"/>
      <c r="F119" s="44"/>
      <c r="G119" s="44"/>
      <c r="H119" s="44"/>
      <c r="I119" s="44"/>
      <c r="J119" s="44"/>
      <c r="K119" s="44"/>
      <c r="L119" s="44"/>
      <c r="M119" s="44"/>
      <c r="N119" s="44"/>
    </row>
    <row r="120" spans="1:14" ht="12.75">
      <c r="A120" s="44"/>
      <c r="B120" s="83"/>
      <c r="C120" s="44"/>
      <c r="D120" s="44"/>
      <c r="E120" s="44"/>
      <c r="F120" s="44"/>
      <c r="G120" s="44"/>
      <c r="H120" s="44"/>
      <c r="I120" s="44"/>
      <c r="J120" s="44"/>
      <c r="K120" s="44"/>
      <c r="L120" s="44"/>
      <c r="M120" s="44"/>
      <c r="N120" s="44"/>
    </row>
    <row r="121" spans="1:14" ht="12.75">
      <c r="A121" s="44"/>
      <c r="B121" s="83"/>
      <c r="C121" s="44"/>
      <c r="D121" s="44"/>
      <c r="E121" s="44"/>
      <c r="F121" s="44"/>
      <c r="G121" s="44"/>
      <c r="H121" s="44"/>
      <c r="I121" s="44"/>
      <c r="J121" s="44"/>
      <c r="K121" s="44"/>
      <c r="L121" s="44"/>
      <c r="M121" s="44"/>
      <c r="N121" s="44"/>
    </row>
    <row r="122" spans="1:14" ht="12.75">
      <c r="A122" s="44"/>
      <c r="B122" s="83"/>
      <c r="C122" s="44"/>
      <c r="D122" s="44"/>
      <c r="E122" s="44"/>
      <c r="F122" s="44"/>
      <c r="G122" s="44"/>
      <c r="H122" s="44"/>
      <c r="I122" s="44"/>
      <c r="J122" s="44"/>
      <c r="K122" s="44"/>
      <c r="L122" s="44"/>
      <c r="M122" s="44"/>
      <c r="N122" s="44"/>
    </row>
    <row r="123" spans="1:14" ht="12.75">
      <c r="A123" s="44"/>
      <c r="B123" s="83"/>
      <c r="C123" s="44"/>
      <c r="D123" s="44"/>
      <c r="E123" s="44"/>
      <c r="F123" s="44"/>
      <c r="G123" s="44"/>
      <c r="H123" s="44"/>
      <c r="I123" s="44"/>
      <c r="J123" s="44"/>
      <c r="K123" s="44"/>
      <c r="L123" s="44"/>
      <c r="M123" s="44"/>
      <c r="N123" s="44"/>
    </row>
    <row r="124" spans="1:14" ht="12.75">
      <c r="A124" s="44"/>
      <c r="B124" s="83"/>
      <c r="C124" s="44"/>
      <c r="D124" s="44"/>
      <c r="E124" s="44"/>
      <c r="F124" s="44"/>
      <c r="G124" s="44"/>
      <c r="H124" s="44"/>
      <c r="I124" s="44"/>
      <c r="J124" s="44"/>
      <c r="K124" s="44"/>
      <c r="L124" s="44"/>
      <c r="M124" s="44"/>
      <c r="N124" s="44"/>
    </row>
    <row r="125" spans="1:14" ht="12.75">
      <c r="A125" s="44"/>
      <c r="B125" s="83"/>
      <c r="C125" s="44"/>
      <c r="D125" s="44"/>
      <c r="E125" s="44"/>
      <c r="F125" s="44"/>
      <c r="G125" s="44"/>
      <c r="H125" s="44"/>
      <c r="I125" s="44"/>
      <c r="J125" s="44"/>
      <c r="K125" s="44"/>
      <c r="L125" s="44"/>
      <c r="M125" s="44"/>
      <c r="N125" s="44"/>
    </row>
    <row r="126" spans="1:14" ht="12.75">
      <c r="A126" s="44"/>
      <c r="B126" s="83"/>
      <c r="C126" s="44"/>
      <c r="D126" s="44"/>
      <c r="E126" s="44"/>
      <c r="F126" s="44"/>
      <c r="G126" s="44"/>
      <c r="H126" s="44"/>
      <c r="I126" s="44"/>
      <c r="J126" s="44"/>
      <c r="K126" s="44"/>
      <c r="L126" s="44"/>
      <c r="M126" s="44"/>
      <c r="N126" s="44"/>
    </row>
    <row r="127" spans="1:14" ht="12.75">
      <c r="A127" s="44"/>
      <c r="B127" s="83"/>
      <c r="C127" s="44"/>
      <c r="D127" s="44"/>
      <c r="E127" s="44"/>
      <c r="F127" s="44"/>
      <c r="G127" s="44"/>
      <c r="H127" s="44"/>
      <c r="I127" s="44"/>
      <c r="J127" s="44"/>
      <c r="K127" s="44"/>
      <c r="L127" s="44"/>
      <c r="M127" s="44"/>
      <c r="N127" s="44"/>
    </row>
    <row r="128" spans="1:14" ht="12.75">
      <c r="A128" s="44"/>
      <c r="B128" s="83"/>
      <c r="C128" s="44"/>
      <c r="D128" s="44"/>
      <c r="E128" s="44"/>
      <c r="F128" s="44"/>
      <c r="G128" s="44"/>
      <c r="H128" s="44"/>
      <c r="I128" s="44"/>
      <c r="J128" s="44"/>
      <c r="K128" s="44"/>
      <c r="L128" s="44"/>
      <c r="M128" s="44"/>
      <c r="N128" s="44"/>
    </row>
    <row r="129" spans="1:14" ht="12.75">
      <c r="A129" s="44"/>
      <c r="B129" s="83"/>
      <c r="C129" s="44"/>
      <c r="D129" s="44"/>
      <c r="E129" s="44"/>
      <c r="F129" s="44"/>
      <c r="G129" s="44"/>
      <c r="H129" s="44"/>
      <c r="I129" s="44"/>
      <c r="J129" s="44"/>
      <c r="K129" s="44"/>
      <c r="L129" s="44"/>
      <c r="M129" s="44"/>
      <c r="N129" s="44"/>
    </row>
    <row r="130" spans="1:14" ht="12.75">
      <c r="A130" s="44"/>
      <c r="B130" s="83"/>
      <c r="C130" s="44"/>
      <c r="D130" s="44"/>
      <c r="E130" s="44"/>
      <c r="F130" s="44"/>
      <c r="G130" s="44"/>
      <c r="H130" s="44"/>
      <c r="I130" s="44"/>
      <c r="J130" s="44"/>
      <c r="K130" s="44"/>
      <c r="L130" s="44"/>
      <c r="M130" s="44"/>
      <c r="N130" s="44"/>
    </row>
    <row r="131" spans="1:14" ht="12.75">
      <c r="A131" s="44"/>
      <c r="B131" s="83"/>
      <c r="C131" s="44"/>
      <c r="D131" s="44"/>
      <c r="E131" s="44"/>
      <c r="F131" s="44"/>
      <c r="G131" s="44"/>
      <c r="H131" s="44"/>
      <c r="I131" s="44"/>
      <c r="J131" s="44"/>
      <c r="K131" s="44"/>
      <c r="L131" s="44"/>
      <c r="M131" s="44"/>
      <c r="N131" s="44"/>
    </row>
    <row r="132" spans="1:14" ht="12.75">
      <c r="A132" s="44"/>
      <c r="B132" s="83"/>
      <c r="C132" s="44"/>
      <c r="D132" s="44"/>
      <c r="E132" s="44"/>
      <c r="F132" s="44"/>
      <c r="G132" s="44"/>
      <c r="H132" s="44"/>
      <c r="I132" s="44"/>
      <c r="J132" s="44"/>
      <c r="K132" s="44"/>
      <c r="L132" s="44"/>
      <c r="M132" s="44"/>
      <c r="N132" s="44"/>
    </row>
    <row r="133" spans="1:14" ht="12.75">
      <c r="A133" s="44"/>
      <c r="B133" s="83"/>
      <c r="C133" s="44"/>
      <c r="D133" s="44"/>
      <c r="E133" s="44"/>
      <c r="F133" s="44"/>
      <c r="G133" s="44"/>
      <c r="H133" s="44"/>
      <c r="I133" s="44"/>
      <c r="J133" s="44"/>
      <c r="K133" s="44"/>
      <c r="L133" s="44"/>
      <c r="M133" s="44"/>
      <c r="N133" s="44"/>
    </row>
    <row r="134" spans="1:14" ht="12.75">
      <c r="A134" s="44"/>
      <c r="B134" s="83"/>
      <c r="C134" s="44"/>
      <c r="D134" s="44"/>
      <c r="E134" s="44"/>
      <c r="F134" s="44"/>
      <c r="G134" s="44"/>
      <c r="H134" s="44"/>
      <c r="I134" s="44"/>
      <c r="J134" s="44"/>
      <c r="K134" s="44"/>
      <c r="L134" s="44"/>
      <c r="M134" s="44"/>
      <c r="N134" s="44"/>
    </row>
    <row r="135" spans="1:14" ht="12.75">
      <c r="A135" s="44"/>
      <c r="B135" s="83"/>
      <c r="C135" s="44"/>
      <c r="D135" s="44"/>
      <c r="E135" s="44"/>
      <c r="F135" s="44"/>
      <c r="G135" s="44"/>
      <c r="H135" s="44"/>
      <c r="I135" s="44"/>
      <c r="J135" s="44"/>
      <c r="K135" s="44"/>
      <c r="L135" s="44"/>
      <c r="M135" s="44"/>
      <c r="N135" s="44"/>
    </row>
    <row r="136" spans="1:14" ht="12.75">
      <c r="A136" s="44"/>
      <c r="B136" s="83"/>
      <c r="C136" s="44"/>
      <c r="D136" s="44"/>
      <c r="E136" s="44"/>
      <c r="F136" s="44"/>
      <c r="G136" s="44"/>
      <c r="H136" s="44"/>
      <c r="I136" s="44"/>
      <c r="J136" s="44"/>
      <c r="K136" s="44"/>
      <c r="L136" s="44"/>
      <c r="M136" s="44"/>
      <c r="N136" s="44"/>
    </row>
  </sheetData>
  <sheetProtection/>
  <mergeCells count="11">
    <mergeCell ref="C98:M98"/>
    <mergeCell ref="C97:M97"/>
    <mergeCell ref="C60:M60"/>
    <mergeCell ref="C59:M59"/>
    <mergeCell ref="C3:M3"/>
    <mergeCell ref="C2:M2"/>
    <mergeCell ref="C41:M41"/>
    <mergeCell ref="C40:M40"/>
    <mergeCell ref="C22:M22"/>
    <mergeCell ref="C21:M21"/>
    <mergeCell ref="C79:M79"/>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55" r:id="rId3"/>
  <legacyDrawing r:id="rId2"/>
</worksheet>
</file>

<file path=xl/worksheets/sheet4.xml><?xml version="1.0" encoding="utf-8"?>
<worksheet xmlns="http://schemas.openxmlformats.org/spreadsheetml/2006/main" xmlns:r="http://schemas.openxmlformats.org/officeDocument/2006/relationships">
  <sheetPr codeName="Sheet13"/>
  <dimension ref="A1:FQ33"/>
  <sheetViews>
    <sheetView view="pageBreakPreview" zoomScale="70" zoomScaleNormal="70" zoomScaleSheetLayoutView="70" zoomScalePageLayoutView="0" workbookViewId="0" topLeftCell="A1">
      <selection activeCell="C1" sqref="C1"/>
    </sheetView>
  </sheetViews>
  <sheetFormatPr defaultColWidth="9.00390625" defaultRowHeight="12.75"/>
  <cols>
    <col min="1" max="1" width="9.00390625" style="0" customWidth="1"/>
    <col min="2" max="2" width="28.875" style="0" bestFit="1" customWidth="1"/>
    <col min="3" max="3" width="31.375" style="0" bestFit="1" customWidth="1"/>
    <col min="4" max="4" width="32.00390625" style="0" bestFit="1" customWidth="1"/>
    <col min="5" max="5" width="3.375" style="0" hidden="1" customWidth="1"/>
    <col min="6" max="6" width="4.00390625" style="0" hidden="1" customWidth="1"/>
    <col min="7" max="7" width="11.625" style="0" bestFit="1" customWidth="1"/>
    <col min="8" max="8" width="10.625" style="0" bestFit="1" customWidth="1"/>
    <col min="9" max="9" width="11.625" style="0" bestFit="1" customWidth="1"/>
    <col min="10" max="10" width="10.625" style="0" bestFit="1" customWidth="1"/>
    <col min="11" max="11" width="5.25390625" style="0" bestFit="1" customWidth="1"/>
    <col min="12" max="12" width="9.625" style="0" bestFit="1" customWidth="1"/>
    <col min="13" max="15" width="5.25390625" style="0" bestFit="1" customWidth="1"/>
    <col min="16" max="16" width="10.625" style="0" bestFit="1" customWidth="1"/>
    <col min="17" max="17" width="13.00390625" style="0" bestFit="1" customWidth="1"/>
    <col min="18" max="18" width="5.50390625" style="0" bestFit="1" customWidth="1"/>
    <col min="19" max="19" width="4.50390625" style="0" bestFit="1" customWidth="1"/>
    <col min="20" max="21" width="4.25390625" style="0" bestFit="1" customWidth="1"/>
    <col min="22" max="23" width="4.50390625" style="0" bestFit="1" customWidth="1"/>
    <col min="24" max="27" width="4.25390625" style="0" bestFit="1" customWidth="1"/>
    <col min="28" max="29" width="4.50390625" style="0" bestFit="1" customWidth="1"/>
    <col min="30" max="30" width="5.50390625" style="0" bestFit="1" customWidth="1"/>
    <col min="32" max="32" width="10.625" style="0" bestFit="1" customWidth="1"/>
    <col min="33" max="33" width="9.625" style="0" bestFit="1" customWidth="1"/>
    <col min="34" max="34" width="10.625" style="0" bestFit="1" customWidth="1"/>
    <col min="35" max="35" width="9.625" style="0" bestFit="1" customWidth="1"/>
    <col min="36" max="36" width="5.25390625" style="0" bestFit="1" customWidth="1"/>
    <col min="37" max="37" width="8.00390625" style="0" bestFit="1" customWidth="1"/>
    <col min="38" max="40" width="5.25390625" style="0" bestFit="1" customWidth="1"/>
    <col min="41" max="41" width="9.625" style="0" bestFit="1" customWidth="1"/>
    <col min="43" max="44" width="10.625" style="0" bestFit="1" customWidth="1"/>
    <col min="45" max="45" width="5.25390625" style="0" bestFit="1" customWidth="1"/>
    <col min="46" max="46" width="9.625" style="0" bestFit="1" customWidth="1"/>
    <col min="47" max="52" width="5.25390625" style="0" bestFit="1" customWidth="1"/>
    <col min="54" max="63" width="5.25390625" style="0" bestFit="1" customWidth="1"/>
    <col min="64" max="64" width="0" style="0" hidden="1" customWidth="1"/>
    <col min="65" max="74" width="5.25390625" style="0" bestFit="1" customWidth="1"/>
    <col min="75" max="75" width="0" style="0" hidden="1" customWidth="1"/>
    <col min="76" max="76" width="9.625" style="0" bestFit="1" customWidth="1"/>
    <col min="77" max="85" width="5.25390625" style="0" bestFit="1" customWidth="1"/>
    <col min="87" max="96" width="5.25390625" style="0" bestFit="1" customWidth="1"/>
    <col min="97" max="97" width="0" style="0" hidden="1" customWidth="1"/>
    <col min="98" max="107" width="5.25390625" style="0" bestFit="1" customWidth="1"/>
    <col min="108" max="108" width="0" style="0" hidden="1" customWidth="1"/>
    <col min="109" max="118" width="5.25390625" style="0" bestFit="1" customWidth="1"/>
    <col min="119" max="119" width="0" style="0" hidden="1" customWidth="1"/>
    <col min="120" max="129" width="5.25390625" style="0" bestFit="1" customWidth="1"/>
    <col min="130" max="130" width="0" style="0" hidden="1" customWidth="1"/>
    <col min="131" max="140" width="5.25390625" style="0" bestFit="1" customWidth="1"/>
    <col min="141" max="141" width="0" style="0" hidden="1" customWidth="1"/>
    <col min="142" max="142" width="10.625" style="0" bestFit="1" customWidth="1"/>
    <col min="143" max="143" width="5.25390625" style="0" bestFit="1" customWidth="1"/>
    <col min="144" max="144" width="10.625" style="0" bestFit="1" customWidth="1"/>
    <col min="145" max="146" width="5.25390625" style="0" bestFit="1" customWidth="1"/>
    <col min="147" max="147" width="9.625" style="0" bestFit="1" customWidth="1"/>
    <col min="148" max="151" width="5.25390625" style="0" bestFit="1" customWidth="1"/>
    <col min="153" max="153" width="11.625" style="0" bestFit="1" customWidth="1"/>
    <col min="154" max="156" width="10.625" style="0" bestFit="1" customWidth="1"/>
    <col min="157" max="157" width="5.25390625" style="0" bestFit="1" customWidth="1"/>
    <col min="158" max="158" width="9.625" style="0" bestFit="1" customWidth="1"/>
    <col min="159" max="161" width="5.25390625" style="0" bestFit="1" customWidth="1"/>
    <col min="162" max="162" width="10.625" style="0" bestFit="1" customWidth="1"/>
    <col min="164" max="164" width="7.125" style="0" bestFit="1" customWidth="1"/>
    <col min="165" max="165" width="9.375" style="0" bestFit="1" customWidth="1"/>
    <col min="166" max="166" width="10.625" style="0" bestFit="1" customWidth="1"/>
    <col min="167" max="167" width="6.75390625" style="0" bestFit="1" customWidth="1"/>
    <col min="168" max="168" width="9.00390625" style="0" bestFit="1" customWidth="1"/>
    <col min="169" max="169" width="16.125" style="0" bestFit="1" customWidth="1"/>
    <col min="170" max="170" width="16.375" style="0" bestFit="1" customWidth="1"/>
    <col min="171" max="171" width="10.125" style="0" bestFit="1" customWidth="1"/>
    <col min="172" max="172" width="15.00390625" style="0" bestFit="1" customWidth="1"/>
    <col min="173" max="173" width="6.75390625" style="0" bestFit="1" customWidth="1"/>
    <col min="174" max="174" width="0" style="0" hidden="1" customWidth="1"/>
  </cols>
  <sheetData>
    <row r="1" spans="1:3" ht="12.75">
      <c r="A1" s="7"/>
      <c r="B1" s="134" t="s">
        <v>78</v>
      </c>
      <c r="C1" s="23"/>
    </row>
    <row r="3" ht="13.5" thickBot="1"/>
    <row r="4" spans="2:163" ht="12.75">
      <c r="B4" s="4"/>
      <c r="C4" s="4"/>
      <c r="D4" s="4"/>
      <c r="E4" s="4"/>
      <c r="F4" s="4"/>
      <c r="G4" s="269" t="s">
        <v>110</v>
      </c>
      <c r="H4" s="269"/>
      <c r="I4" s="269"/>
      <c r="J4" s="269"/>
      <c r="K4" s="269"/>
      <c r="L4" s="269"/>
      <c r="M4" s="269"/>
      <c r="N4" s="269"/>
      <c r="O4" s="269"/>
      <c r="P4" s="269"/>
      <c r="Q4" s="57"/>
      <c r="R4" s="270" t="s">
        <v>46</v>
      </c>
      <c r="S4" s="270"/>
      <c r="T4" s="270"/>
      <c r="U4" s="270"/>
      <c r="V4" s="270"/>
      <c r="W4" s="270"/>
      <c r="X4" s="270"/>
      <c r="Y4" s="270"/>
      <c r="Z4" s="270"/>
      <c r="AA4" s="270"/>
      <c r="AB4" s="270"/>
      <c r="AC4" s="270"/>
      <c r="AD4" s="270"/>
      <c r="AE4" s="57"/>
      <c r="AF4" s="268" t="s">
        <v>66</v>
      </c>
      <c r="AG4" s="268"/>
      <c r="AH4" s="268"/>
      <c r="AI4" s="268"/>
      <c r="AJ4" s="268"/>
      <c r="AK4" s="268"/>
      <c r="AL4" s="268"/>
      <c r="AM4" s="268"/>
      <c r="AN4" s="268"/>
      <c r="AO4" s="268"/>
      <c r="AP4" s="57"/>
      <c r="AQ4" s="268" t="s">
        <v>196</v>
      </c>
      <c r="AR4" s="268"/>
      <c r="AS4" s="268"/>
      <c r="AT4" s="268"/>
      <c r="AU4" s="268"/>
      <c r="AV4" s="268"/>
      <c r="AW4" s="268"/>
      <c r="AX4" s="268"/>
      <c r="AY4" s="268"/>
      <c r="AZ4" s="268"/>
      <c r="BA4" s="57"/>
      <c r="BB4" s="268" t="s">
        <v>197</v>
      </c>
      <c r="BC4" s="268"/>
      <c r="BD4" s="268"/>
      <c r="BE4" s="268"/>
      <c r="BF4" s="268"/>
      <c r="BG4" s="268"/>
      <c r="BH4" s="268"/>
      <c r="BI4" s="268"/>
      <c r="BJ4" s="268"/>
      <c r="BK4" s="271"/>
      <c r="BL4" s="58"/>
      <c r="BM4" s="267" t="s">
        <v>198</v>
      </c>
      <c r="BN4" s="268"/>
      <c r="BO4" s="268"/>
      <c r="BP4" s="268"/>
      <c r="BQ4" s="268"/>
      <c r="BR4" s="268"/>
      <c r="BS4" s="268"/>
      <c r="BT4" s="268"/>
      <c r="BU4" s="268"/>
      <c r="BV4" s="268"/>
      <c r="BW4" s="57"/>
      <c r="BX4" s="267" t="s">
        <v>199</v>
      </c>
      <c r="BY4" s="268"/>
      <c r="BZ4" s="268"/>
      <c r="CA4" s="268"/>
      <c r="CB4" s="268"/>
      <c r="CC4" s="268"/>
      <c r="CD4" s="268"/>
      <c r="CE4" s="268"/>
      <c r="CF4" s="268"/>
      <c r="CG4" s="268"/>
      <c r="CH4" s="57"/>
      <c r="CI4" s="267" t="s">
        <v>200</v>
      </c>
      <c r="CJ4" s="268"/>
      <c r="CK4" s="268"/>
      <c r="CL4" s="268"/>
      <c r="CM4" s="268"/>
      <c r="CN4" s="268"/>
      <c r="CO4" s="268"/>
      <c r="CP4" s="268"/>
      <c r="CQ4" s="268"/>
      <c r="CR4" s="268"/>
      <c r="CS4" s="57"/>
      <c r="CT4" s="267" t="s">
        <v>201</v>
      </c>
      <c r="CU4" s="268"/>
      <c r="CV4" s="268"/>
      <c r="CW4" s="268"/>
      <c r="CX4" s="268"/>
      <c r="CY4" s="268"/>
      <c r="CZ4" s="268"/>
      <c r="DA4" s="268"/>
      <c r="DB4" s="268"/>
      <c r="DC4" s="268"/>
      <c r="DD4" s="57"/>
      <c r="DE4" s="267" t="s">
        <v>202</v>
      </c>
      <c r="DF4" s="268"/>
      <c r="DG4" s="268"/>
      <c r="DH4" s="268"/>
      <c r="DI4" s="268"/>
      <c r="DJ4" s="268"/>
      <c r="DK4" s="268"/>
      <c r="DL4" s="268"/>
      <c r="DM4" s="268"/>
      <c r="DN4" s="268"/>
      <c r="DO4" s="57"/>
      <c r="DP4" s="267" t="s">
        <v>188</v>
      </c>
      <c r="DQ4" s="268"/>
      <c r="DR4" s="268"/>
      <c r="DS4" s="268"/>
      <c r="DT4" s="268"/>
      <c r="DU4" s="268"/>
      <c r="DV4" s="268"/>
      <c r="DW4" s="268"/>
      <c r="DX4" s="268"/>
      <c r="DY4" s="268"/>
      <c r="DZ4" s="57"/>
      <c r="EA4" s="267" t="s">
        <v>189</v>
      </c>
      <c r="EB4" s="268"/>
      <c r="EC4" s="268"/>
      <c r="ED4" s="268"/>
      <c r="EE4" s="268"/>
      <c r="EF4" s="268"/>
      <c r="EG4" s="268"/>
      <c r="EH4" s="268"/>
      <c r="EI4" s="268"/>
      <c r="EJ4" s="268"/>
      <c r="EK4" s="57"/>
      <c r="EL4" s="268" t="s">
        <v>65</v>
      </c>
      <c r="EM4" s="268"/>
      <c r="EN4" s="268"/>
      <c r="EO4" s="268"/>
      <c r="EP4" s="268"/>
      <c r="EQ4" s="268"/>
      <c r="ER4" s="268"/>
      <c r="ES4" s="268"/>
      <c r="ET4" s="268"/>
      <c r="EU4" s="268"/>
      <c r="EV4" s="57"/>
      <c r="EW4" s="268" t="s">
        <v>83</v>
      </c>
      <c r="EX4" s="268"/>
      <c r="EY4" s="268"/>
      <c r="EZ4" s="268"/>
      <c r="FA4" s="268"/>
      <c r="FB4" s="268"/>
      <c r="FC4" s="268"/>
      <c r="FD4" s="268"/>
      <c r="FE4" s="268"/>
      <c r="FF4" s="268"/>
      <c r="FG4" s="59"/>
    </row>
    <row r="5" spans="2:164" ht="153.75">
      <c r="B5" s="4"/>
      <c r="C5" s="4"/>
      <c r="D5" s="4"/>
      <c r="E5" s="4"/>
      <c r="F5" s="4"/>
      <c r="G5" s="60" t="s">
        <v>3</v>
      </c>
      <c r="H5" s="60" t="s">
        <v>4</v>
      </c>
      <c r="I5" s="60" t="s">
        <v>5</v>
      </c>
      <c r="J5" s="60" t="s">
        <v>6</v>
      </c>
      <c r="K5" s="60" t="s">
        <v>10</v>
      </c>
      <c r="L5" s="60" t="s">
        <v>7</v>
      </c>
      <c r="M5" s="60" t="s">
        <v>8</v>
      </c>
      <c r="N5" s="60" t="s">
        <v>148</v>
      </c>
      <c r="O5" s="60" t="s">
        <v>38</v>
      </c>
      <c r="P5" s="60" t="s">
        <v>12</v>
      </c>
      <c r="Q5" s="58"/>
      <c r="R5" s="103" t="s">
        <v>67</v>
      </c>
      <c r="S5" s="61" t="s">
        <v>196</v>
      </c>
      <c r="T5" s="61" t="s">
        <v>197</v>
      </c>
      <c r="U5" s="61" t="s">
        <v>198</v>
      </c>
      <c r="V5" s="61" t="s">
        <v>199</v>
      </c>
      <c r="W5" s="61" t="s">
        <v>200</v>
      </c>
      <c r="X5" s="61" t="s">
        <v>201</v>
      </c>
      <c r="Y5" s="61" t="s">
        <v>202</v>
      </c>
      <c r="Z5" s="61" t="s">
        <v>190</v>
      </c>
      <c r="AA5" s="61" t="s">
        <v>111</v>
      </c>
      <c r="AB5" s="61" t="s">
        <v>65</v>
      </c>
      <c r="AC5" s="61" t="s">
        <v>83</v>
      </c>
      <c r="AD5" s="62" t="s">
        <v>2</v>
      </c>
      <c r="AE5" s="63"/>
      <c r="AF5" s="64" t="s">
        <v>3</v>
      </c>
      <c r="AG5" s="65" t="s">
        <v>4</v>
      </c>
      <c r="AH5" s="65" t="s">
        <v>5</v>
      </c>
      <c r="AI5" s="65" t="s">
        <v>6</v>
      </c>
      <c r="AJ5" s="65" t="s">
        <v>10</v>
      </c>
      <c r="AK5" s="65" t="s">
        <v>7</v>
      </c>
      <c r="AL5" s="65" t="s">
        <v>8</v>
      </c>
      <c r="AM5" s="65" t="s">
        <v>148</v>
      </c>
      <c r="AN5" s="65" t="s">
        <v>38</v>
      </c>
      <c r="AO5" s="66" t="s">
        <v>12</v>
      </c>
      <c r="AP5" s="58"/>
      <c r="AQ5" s="64" t="s">
        <v>3</v>
      </c>
      <c r="AR5" s="65" t="s">
        <v>4</v>
      </c>
      <c r="AS5" s="65" t="s">
        <v>5</v>
      </c>
      <c r="AT5" s="65" t="s">
        <v>6</v>
      </c>
      <c r="AU5" s="65" t="s">
        <v>10</v>
      </c>
      <c r="AV5" s="65" t="s">
        <v>7</v>
      </c>
      <c r="AW5" s="65" t="s">
        <v>8</v>
      </c>
      <c r="AX5" s="65" t="s">
        <v>148</v>
      </c>
      <c r="AY5" s="65" t="s">
        <v>38</v>
      </c>
      <c r="AZ5" s="66" t="s">
        <v>12</v>
      </c>
      <c r="BA5" s="58"/>
      <c r="BB5" s="64" t="s">
        <v>3</v>
      </c>
      <c r="BC5" s="65" t="s">
        <v>4</v>
      </c>
      <c r="BD5" s="65" t="s">
        <v>5</v>
      </c>
      <c r="BE5" s="65" t="s">
        <v>6</v>
      </c>
      <c r="BF5" s="65" t="s">
        <v>10</v>
      </c>
      <c r="BG5" s="65" t="s">
        <v>7</v>
      </c>
      <c r="BH5" s="65" t="s">
        <v>8</v>
      </c>
      <c r="BI5" s="65" t="s">
        <v>148</v>
      </c>
      <c r="BJ5" s="65" t="s">
        <v>38</v>
      </c>
      <c r="BK5" s="66" t="s">
        <v>12</v>
      </c>
      <c r="BL5" s="67"/>
      <c r="BM5" s="64" t="s">
        <v>3</v>
      </c>
      <c r="BN5" s="65" t="s">
        <v>4</v>
      </c>
      <c r="BO5" s="65" t="s">
        <v>5</v>
      </c>
      <c r="BP5" s="65" t="s">
        <v>6</v>
      </c>
      <c r="BQ5" s="65" t="s">
        <v>10</v>
      </c>
      <c r="BR5" s="65" t="s">
        <v>7</v>
      </c>
      <c r="BS5" s="65" t="s">
        <v>8</v>
      </c>
      <c r="BT5" s="65" t="s">
        <v>148</v>
      </c>
      <c r="BU5" s="65" t="s">
        <v>38</v>
      </c>
      <c r="BV5" s="66" t="s">
        <v>12</v>
      </c>
      <c r="BW5" s="63"/>
      <c r="BX5" s="64" t="s">
        <v>3</v>
      </c>
      <c r="BY5" s="65" t="s">
        <v>4</v>
      </c>
      <c r="BZ5" s="65" t="s">
        <v>5</v>
      </c>
      <c r="CA5" s="65" t="s">
        <v>6</v>
      </c>
      <c r="CB5" s="65" t="s">
        <v>10</v>
      </c>
      <c r="CC5" s="65" t="s">
        <v>7</v>
      </c>
      <c r="CD5" s="65" t="s">
        <v>8</v>
      </c>
      <c r="CE5" s="65" t="s">
        <v>148</v>
      </c>
      <c r="CF5" s="65" t="s">
        <v>38</v>
      </c>
      <c r="CG5" s="66" t="s">
        <v>12</v>
      </c>
      <c r="CH5" s="63"/>
      <c r="CI5" s="64" t="s">
        <v>3</v>
      </c>
      <c r="CJ5" s="65" t="s">
        <v>4</v>
      </c>
      <c r="CK5" s="65" t="s">
        <v>5</v>
      </c>
      <c r="CL5" s="65" t="s">
        <v>6</v>
      </c>
      <c r="CM5" s="65" t="s">
        <v>10</v>
      </c>
      <c r="CN5" s="65" t="s">
        <v>7</v>
      </c>
      <c r="CO5" s="65" t="s">
        <v>8</v>
      </c>
      <c r="CP5" s="65" t="s">
        <v>148</v>
      </c>
      <c r="CQ5" s="65" t="s">
        <v>38</v>
      </c>
      <c r="CR5" s="66" t="s">
        <v>12</v>
      </c>
      <c r="CS5" s="63"/>
      <c r="CT5" s="64" t="s">
        <v>3</v>
      </c>
      <c r="CU5" s="65" t="s">
        <v>4</v>
      </c>
      <c r="CV5" s="65" t="s">
        <v>5</v>
      </c>
      <c r="CW5" s="65" t="s">
        <v>6</v>
      </c>
      <c r="CX5" s="65" t="s">
        <v>10</v>
      </c>
      <c r="CY5" s="65" t="s">
        <v>7</v>
      </c>
      <c r="CZ5" s="65" t="s">
        <v>8</v>
      </c>
      <c r="DA5" s="65" t="s">
        <v>148</v>
      </c>
      <c r="DB5" s="65" t="s">
        <v>38</v>
      </c>
      <c r="DC5" s="66" t="s">
        <v>12</v>
      </c>
      <c r="DD5" s="63"/>
      <c r="DE5" s="64" t="s">
        <v>3</v>
      </c>
      <c r="DF5" s="65" t="s">
        <v>4</v>
      </c>
      <c r="DG5" s="65" t="s">
        <v>5</v>
      </c>
      <c r="DH5" s="65" t="s">
        <v>6</v>
      </c>
      <c r="DI5" s="65" t="s">
        <v>10</v>
      </c>
      <c r="DJ5" s="65" t="s">
        <v>7</v>
      </c>
      <c r="DK5" s="65" t="s">
        <v>8</v>
      </c>
      <c r="DL5" s="65" t="s">
        <v>148</v>
      </c>
      <c r="DM5" s="65" t="s">
        <v>38</v>
      </c>
      <c r="DN5" s="66" t="s">
        <v>12</v>
      </c>
      <c r="DO5" s="63"/>
      <c r="DP5" s="64" t="s">
        <v>3</v>
      </c>
      <c r="DQ5" s="65" t="s">
        <v>4</v>
      </c>
      <c r="DR5" s="65" t="s">
        <v>5</v>
      </c>
      <c r="DS5" s="65" t="s">
        <v>6</v>
      </c>
      <c r="DT5" s="65" t="s">
        <v>10</v>
      </c>
      <c r="DU5" s="65" t="s">
        <v>7</v>
      </c>
      <c r="DV5" s="65" t="s">
        <v>8</v>
      </c>
      <c r="DW5" s="65" t="s">
        <v>148</v>
      </c>
      <c r="DX5" s="65" t="s">
        <v>38</v>
      </c>
      <c r="DY5" s="66" t="s">
        <v>12</v>
      </c>
      <c r="DZ5" s="63"/>
      <c r="EA5" s="64" t="s">
        <v>3</v>
      </c>
      <c r="EB5" s="65" t="s">
        <v>4</v>
      </c>
      <c r="EC5" s="65" t="s">
        <v>5</v>
      </c>
      <c r="ED5" s="65" t="s">
        <v>6</v>
      </c>
      <c r="EE5" s="65" t="s">
        <v>10</v>
      </c>
      <c r="EF5" s="65" t="s">
        <v>7</v>
      </c>
      <c r="EG5" s="65" t="s">
        <v>8</v>
      </c>
      <c r="EH5" s="65" t="s">
        <v>148</v>
      </c>
      <c r="EI5" s="65" t="s">
        <v>38</v>
      </c>
      <c r="EJ5" s="66" t="s">
        <v>12</v>
      </c>
      <c r="EK5" s="63"/>
      <c r="EL5" s="64" t="s">
        <v>3</v>
      </c>
      <c r="EM5" s="65" t="s">
        <v>4</v>
      </c>
      <c r="EN5" s="65" t="s">
        <v>5</v>
      </c>
      <c r="EO5" s="65" t="s">
        <v>6</v>
      </c>
      <c r="EP5" s="65" t="s">
        <v>10</v>
      </c>
      <c r="EQ5" s="65" t="s">
        <v>7</v>
      </c>
      <c r="ER5" s="65" t="s">
        <v>8</v>
      </c>
      <c r="ES5" s="65" t="s">
        <v>148</v>
      </c>
      <c r="ET5" s="65" t="s">
        <v>38</v>
      </c>
      <c r="EU5" s="66" t="s">
        <v>12</v>
      </c>
      <c r="EV5" s="63"/>
      <c r="EW5" s="64" t="s">
        <v>3</v>
      </c>
      <c r="EX5" s="65" t="s">
        <v>4</v>
      </c>
      <c r="EY5" s="65" t="s">
        <v>5</v>
      </c>
      <c r="EZ5" s="65" t="s">
        <v>6</v>
      </c>
      <c r="FA5" s="65" t="s">
        <v>10</v>
      </c>
      <c r="FB5" s="65" t="s">
        <v>7</v>
      </c>
      <c r="FC5" s="65" t="s">
        <v>8</v>
      </c>
      <c r="FD5" s="65" t="s">
        <v>148</v>
      </c>
      <c r="FE5" s="65" t="s">
        <v>38</v>
      </c>
      <c r="FF5" s="66" t="s">
        <v>12</v>
      </c>
      <c r="FG5" s="68"/>
      <c r="FH5" t="s">
        <v>92</v>
      </c>
    </row>
    <row r="6" spans="2:173" ht="12.75">
      <c r="B6" s="69" t="s">
        <v>49</v>
      </c>
      <c r="C6" s="69" t="s">
        <v>48</v>
      </c>
      <c r="D6" s="69" t="s">
        <v>47</v>
      </c>
      <c r="E6" s="69"/>
      <c r="F6" s="69"/>
      <c r="G6" s="70"/>
      <c r="H6" s="70"/>
      <c r="I6" s="70"/>
      <c r="J6" s="70"/>
      <c r="K6" s="70"/>
      <c r="L6" s="70"/>
      <c r="M6" s="70"/>
      <c r="N6" s="70"/>
      <c r="O6" s="70"/>
      <c r="P6" s="71"/>
      <c r="Q6" s="72"/>
      <c r="R6" s="73"/>
      <c r="S6" s="70"/>
      <c r="T6" s="70"/>
      <c r="U6" s="70"/>
      <c r="V6" s="70"/>
      <c r="W6" s="70"/>
      <c r="X6" s="70"/>
      <c r="Y6" s="70"/>
      <c r="Z6" s="70"/>
      <c r="AA6" s="70"/>
      <c r="AB6" s="70"/>
      <c r="AC6" s="70"/>
      <c r="AD6" s="71"/>
      <c r="AE6" s="74"/>
      <c r="AF6" s="73"/>
      <c r="AG6" s="70"/>
      <c r="AH6" s="70"/>
      <c r="AI6" s="70"/>
      <c r="AJ6" s="70"/>
      <c r="AK6" s="70"/>
      <c r="AL6" s="70"/>
      <c r="AM6" s="70"/>
      <c r="AN6" s="70"/>
      <c r="AO6" s="71"/>
      <c r="AP6" s="67"/>
      <c r="AQ6" s="73"/>
      <c r="AR6" s="70"/>
      <c r="AS6" s="70"/>
      <c r="AT6" s="70"/>
      <c r="AU6" s="70"/>
      <c r="AV6" s="70"/>
      <c r="AW6" s="70"/>
      <c r="AX6" s="70"/>
      <c r="AY6" s="70"/>
      <c r="AZ6" s="71"/>
      <c r="BA6" s="67"/>
      <c r="BB6" s="73"/>
      <c r="BC6" s="70"/>
      <c r="BD6" s="70"/>
      <c r="BE6" s="70"/>
      <c r="BF6" s="70"/>
      <c r="BG6" s="70"/>
      <c r="BH6" s="70"/>
      <c r="BI6" s="70"/>
      <c r="BJ6" s="70"/>
      <c r="BK6" s="71"/>
      <c r="BL6" s="72"/>
      <c r="BM6" s="73"/>
      <c r="BN6" s="70"/>
      <c r="BO6" s="70"/>
      <c r="BP6" s="70"/>
      <c r="BQ6" s="70"/>
      <c r="BR6" s="70"/>
      <c r="BS6" s="70"/>
      <c r="BT6" s="70"/>
      <c r="BU6" s="70"/>
      <c r="BV6" s="71"/>
      <c r="BW6" s="74"/>
      <c r="BX6" s="73"/>
      <c r="BY6" s="73"/>
      <c r="BZ6" s="73"/>
      <c r="CA6" s="73"/>
      <c r="CB6" s="73"/>
      <c r="CC6" s="73"/>
      <c r="CD6" s="73"/>
      <c r="CE6" s="73"/>
      <c r="CF6" s="73"/>
      <c r="CG6" s="73"/>
      <c r="CH6" s="74"/>
      <c r="CI6" s="73"/>
      <c r="CJ6" s="73"/>
      <c r="CK6" s="73"/>
      <c r="CL6" s="73"/>
      <c r="CM6" s="73"/>
      <c r="CN6" s="73"/>
      <c r="CO6" s="73"/>
      <c r="CP6" s="73"/>
      <c r="CQ6" s="73"/>
      <c r="CR6" s="73"/>
      <c r="CS6" s="74"/>
      <c r="CT6" s="73"/>
      <c r="CU6" s="73"/>
      <c r="CV6" s="73"/>
      <c r="CW6" s="73"/>
      <c r="CX6" s="73"/>
      <c r="CY6" s="73"/>
      <c r="CZ6" s="73"/>
      <c r="DA6" s="73"/>
      <c r="DB6" s="73"/>
      <c r="DC6" s="73"/>
      <c r="DD6" s="74"/>
      <c r="DE6" s="73"/>
      <c r="DF6" s="73"/>
      <c r="DG6" s="73"/>
      <c r="DH6" s="73"/>
      <c r="DI6" s="73"/>
      <c r="DJ6" s="73"/>
      <c r="DK6" s="73"/>
      <c r="DL6" s="73"/>
      <c r="DM6" s="73"/>
      <c r="DN6" s="73"/>
      <c r="DO6" s="74"/>
      <c r="DP6" s="73"/>
      <c r="DQ6" s="73"/>
      <c r="DR6" s="73"/>
      <c r="DS6" s="73"/>
      <c r="DT6" s="73"/>
      <c r="DU6" s="73"/>
      <c r="DV6" s="73"/>
      <c r="DW6" s="73"/>
      <c r="DX6" s="73"/>
      <c r="DY6" s="73"/>
      <c r="DZ6" s="74"/>
      <c r="EA6" s="73"/>
      <c r="EB6" s="73"/>
      <c r="EC6" s="73"/>
      <c r="ED6" s="73"/>
      <c r="EE6" s="73"/>
      <c r="EF6" s="73"/>
      <c r="EG6" s="73"/>
      <c r="EH6" s="73"/>
      <c r="EI6" s="73"/>
      <c r="EJ6" s="73"/>
      <c r="EK6" s="74"/>
      <c r="EL6" s="73"/>
      <c r="EM6" s="70"/>
      <c r="EN6" s="70"/>
      <c r="EO6" s="70"/>
      <c r="EP6" s="70"/>
      <c r="EQ6" s="70"/>
      <c r="ER6" s="70"/>
      <c r="ES6" s="70"/>
      <c r="ET6" s="70"/>
      <c r="EU6" s="71"/>
      <c r="EV6" s="74"/>
      <c r="EW6" s="73"/>
      <c r="EX6" s="70"/>
      <c r="EY6" s="70"/>
      <c r="EZ6" s="70"/>
      <c r="FA6" s="70"/>
      <c r="FB6" s="70"/>
      <c r="FC6" s="70"/>
      <c r="FD6" s="70"/>
      <c r="FE6" s="70"/>
      <c r="FF6" s="71"/>
      <c r="FG6" s="72"/>
      <c r="FH6" t="s">
        <v>3</v>
      </c>
      <c r="FI6" t="s">
        <v>4</v>
      </c>
      <c r="FJ6" t="s">
        <v>5</v>
      </c>
      <c r="FK6" t="s">
        <v>6</v>
      </c>
      <c r="FL6" t="s">
        <v>10</v>
      </c>
      <c r="FM6" t="s">
        <v>7</v>
      </c>
      <c r="FN6" t="s">
        <v>8</v>
      </c>
      <c r="FO6" t="s">
        <v>13</v>
      </c>
      <c r="FP6" t="s">
        <v>38</v>
      </c>
      <c r="FQ6" t="s">
        <v>12</v>
      </c>
    </row>
    <row r="7" spans="2:173" s="168" customFormat="1" ht="38.25">
      <c r="B7" s="169" t="s">
        <v>123</v>
      </c>
      <c r="C7" s="182" t="s">
        <v>146</v>
      </c>
      <c r="D7" s="170" t="s">
        <v>113</v>
      </c>
      <c r="E7" s="170"/>
      <c r="F7" s="170"/>
      <c r="G7" s="169">
        <v>150000</v>
      </c>
      <c r="H7" s="169">
        <v>50000</v>
      </c>
      <c r="I7" s="169"/>
      <c r="J7" s="169">
        <v>5000</v>
      </c>
      <c r="K7" s="169"/>
      <c r="L7" s="169"/>
      <c r="M7" s="169"/>
      <c r="N7" s="169"/>
      <c r="O7" s="169"/>
      <c r="P7" s="169"/>
      <c r="Q7" s="171"/>
      <c r="R7" s="172">
        <v>0.1</v>
      </c>
      <c r="S7" s="172">
        <v>0.25</v>
      </c>
      <c r="T7" s="172"/>
      <c r="U7" s="172"/>
      <c r="V7" s="172"/>
      <c r="W7" s="172"/>
      <c r="X7" s="172"/>
      <c r="Y7" s="172"/>
      <c r="Z7" s="172"/>
      <c r="AA7" s="172"/>
      <c r="AB7" s="172"/>
      <c r="AC7" s="172">
        <v>0.65</v>
      </c>
      <c r="AD7" s="173">
        <f aca="true" t="shared" si="0" ref="AD7:AD19">SUM(R7:AC7)</f>
        <v>1</v>
      </c>
      <c r="AE7" s="135"/>
      <c r="AF7" s="174">
        <f aca="true" t="shared" si="1" ref="AF7:AO7">$R$7*G7</f>
        <v>15000</v>
      </c>
      <c r="AG7" s="174">
        <f t="shared" si="1"/>
        <v>5000</v>
      </c>
      <c r="AH7" s="174">
        <f t="shared" si="1"/>
        <v>0</v>
      </c>
      <c r="AI7" s="174">
        <f t="shared" si="1"/>
        <v>500</v>
      </c>
      <c r="AJ7" s="174">
        <f t="shared" si="1"/>
        <v>0</v>
      </c>
      <c r="AK7" s="174">
        <f t="shared" si="1"/>
        <v>0</v>
      </c>
      <c r="AL7" s="174">
        <f t="shared" si="1"/>
        <v>0</v>
      </c>
      <c r="AM7" s="174">
        <f t="shared" si="1"/>
        <v>0</v>
      </c>
      <c r="AN7" s="174">
        <f t="shared" si="1"/>
        <v>0</v>
      </c>
      <c r="AO7" s="174">
        <f t="shared" si="1"/>
        <v>0</v>
      </c>
      <c r="AP7" s="135"/>
      <c r="AQ7" s="174">
        <f aca="true" t="shared" si="2" ref="AQ7:AZ7">$S$7*G7</f>
        <v>37500</v>
      </c>
      <c r="AR7" s="174">
        <f t="shared" si="2"/>
        <v>12500</v>
      </c>
      <c r="AS7" s="174">
        <f t="shared" si="2"/>
        <v>0</v>
      </c>
      <c r="AT7" s="174">
        <f t="shared" si="2"/>
        <v>1250</v>
      </c>
      <c r="AU7" s="174">
        <f t="shared" si="2"/>
        <v>0</v>
      </c>
      <c r="AV7" s="174">
        <f t="shared" si="2"/>
        <v>0</v>
      </c>
      <c r="AW7" s="174">
        <f t="shared" si="2"/>
        <v>0</v>
      </c>
      <c r="AX7" s="174">
        <f t="shared" si="2"/>
        <v>0</v>
      </c>
      <c r="AY7" s="174">
        <f t="shared" si="2"/>
        <v>0</v>
      </c>
      <c r="AZ7" s="174">
        <f t="shared" si="2"/>
        <v>0</v>
      </c>
      <c r="BA7" s="136"/>
      <c r="BB7" s="174">
        <f aca="true" t="shared" si="3" ref="BB7:BK7">$T$7*G7</f>
        <v>0</v>
      </c>
      <c r="BC7" s="174">
        <f t="shared" si="3"/>
        <v>0</v>
      </c>
      <c r="BD7" s="174">
        <f t="shared" si="3"/>
        <v>0</v>
      </c>
      <c r="BE7" s="174">
        <f t="shared" si="3"/>
        <v>0</v>
      </c>
      <c r="BF7" s="174">
        <f t="shared" si="3"/>
        <v>0</v>
      </c>
      <c r="BG7" s="174">
        <f t="shared" si="3"/>
        <v>0</v>
      </c>
      <c r="BH7" s="174">
        <f t="shared" si="3"/>
        <v>0</v>
      </c>
      <c r="BI7" s="174">
        <f t="shared" si="3"/>
        <v>0</v>
      </c>
      <c r="BJ7" s="174">
        <f t="shared" si="3"/>
        <v>0</v>
      </c>
      <c r="BK7" s="174">
        <f t="shared" si="3"/>
        <v>0</v>
      </c>
      <c r="BL7" s="175"/>
      <c r="BM7" s="174">
        <f aca="true" t="shared" si="4" ref="BM7:BV7">$U$7*G7</f>
        <v>0</v>
      </c>
      <c r="BN7" s="174">
        <f t="shared" si="4"/>
        <v>0</v>
      </c>
      <c r="BO7" s="174">
        <f t="shared" si="4"/>
        <v>0</v>
      </c>
      <c r="BP7" s="174">
        <f t="shared" si="4"/>
        <v>0</v>
      </c>
      <c r="BQ7" s="174">
        <f t="shared" si="4"/>
        <v>0</v>
      </c>
      <c r="BR7" s="174">
        <f t="shared" si="4"/>
        <v>0</v>
      </c>
      <c r="BS7" s="174">
        <f t="shared" si="4"/>
        <v>0</v>
      </c>
      <c r="BT7" s="174">
        <f t="shared" si="4"/>
        <v>0</v>
      </c>
      <c r="BU7" s="174">
        <f t="shared" si="4"/>
        <v>0</v>
      </c>
      <c r="BV7" s="174">
        <f t="shared" si="4"/>
        <v>0</v>
      </c>
      <c r="BW7" s="136"/>
      <c r="BX7" s="174">
        <f aca="true" t="shared" si="5" ref="BX7:CG7">$V$7*G7</f>
        <v>0</v>
      </c>
      <c r="BY7" s="174">
        <f t="shared" si="5"/>
        <v>0</v>
      </c>
      <c r="BZ7" s="174">
        <f t="shared" si="5"/>
        <v>0</v>
      </c>
      <c r="CA7" s="174">
        <f t="shared" si="5"/>
        <v>0</v>
      </c>
      <c r="CB7" s="174">
        <f t="shared" si="5"/>
        <v>0</v>
      </c>
      <c r="CC7" s="174">
        <f t="shared" si="5"/>
        <v>0</v>
      </c>
      <c r="CD7" s="174">
        <f t="shared" si="5"/>
        <v>0</v>
      </c>
      <c r="CE7" s="174">
        <f t="shared" si="5"/>
        <v>0</v>
      </c>
      <c r="CF7" s="174">
        <f t="shared" si="5"/>
        <v>0</v>
      </c>
      <c r="CG7" s="174">
        <f t="shared" si="5"/>
        <v>0</v>
      </c>
      <c r="CH7" s="136"/>
      <c r="CI7" s="174">
        <f aca="true" t="shared" si="6" ref="CI7:CR7">$W$7*G7</f>
        <v>0</v>
      </c>
      <c r="CJ7" s="174">
        <f t="shared" si="6"/>
        <v>0</v>
      </c>
      <c r="CK7" s="174">
        <f t="shared" si="6"/>
        <v>0</v>
      </c>
      <c r="CL7" s="174">
        <f t="shared" si="6"/>
        <v>0</v>
      </c>
      <c r="CM7" s="174">
        <f t="shared" si="6"/>
        <v>0</v>
      </c>
      <c r="CN7" s="174">
        <f t="shared" si="6"/>
        <v>0</v>
      </c>
      <c r="CO7" s="174">
        <f t="shared" si="6"/>
        <v>0</v>
      </c>
      <c r="CP7" s="174">
        <f t="shared" si="6"/>
        <v>0</v>
      </c>
      <c r="CQ7" s="174">
        <f t="shared" si="6"/>
        <v>0</v>
      </c>
      <c r="CR7" s="174">
        <f t="shared" si="6"/>
        <v>0</v>
      </c>
      <c r="CS7" s="136"/>
      <c r="CT7" s="174">
        <f aca="true" t="shared" si="7" ref="CT7:DC7">$X$7*G7</f>
        <v>0</v>
      </c>
      <c r="CU7" s="174">
        <f t="shared" si="7"/>
        <v>0</v>
      </c>
      <c r="CV7" s="174">
        <f t="shared" si="7"/>
        <v>0</v>
      </c>
      <c r="CW7" s="174">
        <f t="shared" si="7"/>
        <v>0</v>
      </c>
      <c r="CX7" s="174">
        <f t="shared" si="7"/>
        <v>0</v>
      </c>
      <c r="CY7" s="174">
        <f t="shared" si="7"/>
        <v>0</v>
      </c>
      <c r="CZ7" s="174">
        <f t="shared" si="7"/>
        <v>0</v>
      </c>
      <c r="DA7" s="174">
        <f t="shared" si="7"/>
        <v>0</v>
      </c>
      <c r="DB7" s="174">
        <f t="shared" si="7"/>
        <v>0</v>
      </c>
      <c r="DC7" s="174">
        <f t="shared" si="7"/>
        <v>0</v>
      </c>
      <c r="DD7" s="136"/>
      <c r="DE7" s="174">
        <f aca="true" t="shared" si="8" ref="DE7:DN7">$Y$7*G7</f>
        <v>0</v>
      </c>
      <c r="DF7" s="174">
        <f t="shared" si="8"/>
        <v>0</v>
      </c>
      <c r="DG7" s="174">
        <f t="shared" si="8"/>
        <v>0</v>
      </c>
      <c r="DH7" s="174">
        <f t="shared" si="8"/>
        <v>0</v>
      </c>
      <c r="DI7" s="174">
        <f t="shared" si="8"/>
        <v>0</v>
      </c>
      <c r="DJ7" s="174">
        <f t="shared" si="8"/>
        <v>0</v>
      </c>
      <c r="DK7" s="174">
        <f t="shared" si="8"/>
        <v>0</v>
      </c>
      <c r="DL7" s="174">
        <f t="shared" si="8"/>
        <v>0</v>
      </c>
      <c r="DM7" s="174">
        <f t="shared" si="8"/>
        <v>0</v>
      </c>
      <c r="DN7" s="174">
        <f t="shared" si="8"/>
        <v>0</v>
      </c>
      <c r="DO7" s="136"/>
      <c r="DP7" s="174">
        <f aca="true" t="shared" si="9" ref="DP7:DY7">$Z$7*G7</f>
        <v>0</v>
      </c>
      <c r="DQ7" s="174">
        <f t="shared" si="9"/>
        <v>0</v>
      </c>
      <c r="DR7" s="174">
        <f t="shared" si="9"/>
        <v>0</v>
      </c>
      <c r="DS7" s="174">
        <f t="shared" si="9"/>
        <v>0</v>
      </c>
      <c r="DT7" s="174">
        <f t="shared" si="9"/>
        <v>0</v>
      </c>
      <c r="DU7" s="174">
        <f t="shared" si="9"/>
        <v>0</v>
      </c>
      <c r="DV7" s="174">
        <f t="shared" si="9"/>
        <v>0</v>
      </c>
      <c r="DW7" s="174">
        <f t="shared" si="9"/>
        <v>0</v>
      </c>
      <c r="DX7" s="174">
        <f t="shared" si="9"/>
        <v>0</v>
      </c>
      <c r="DY7" s="174">
        <f t="shared" si="9"/>
        <v>0</v>
      </c>
      <c r="DZ7" s="136"/>
      <c r="EA7" s="174">
        <f aca="true" t="shared" si="10" ref="EA7:EJ7">$AA$7*G7</f>
        <v>0</v>
      </c>
      <c r="EB7" s="174">
        <f t="shared" si="10"/>
        <v>0</v>
      </c>
      <c r="EC7" s="174">
        <f t="shared" si="10"/>
        <v>0</v>
      </c>
      <c r="ED7" s="174">
        <f t="shared" si="10"/>
        <v>0</v>
      </c>
      <c r="EE7" s="174">
        <f t="shared" si="10"/>
        <v>0</v>
      </c>
      <c r="EF7" s="174">
        <f t="shared" si="10"/>
        <v>0</v>
      </c>
      <c r="EG7" s="174">
        <f t="shared" si="10"/>
        <v>0</v>
      </c>
      <c r="EH7" s="174">
        <f t="shared" si="10"/>
        <v>0</v>
      </c>
      <c r="EI7" s="174">
        <f t="shared" si="10"/>
        <v>0</v>
      </c>
      <c r="EJ7" s="174">
        <f t="shared" si="10"/>
        <v>0</v>
      </c>
      <c r="EK7" s="136"/>
      <c r="EL7" s="174">
        <f aca="true" t="shared" si="11" ref="EL7:EU7">$AB$7*G7</f>
        <v>0</v>
      </c>
      <c r="EM7" s="174">
        <f t="shared" si="11"/>
        <v>0</v>
      </c>
      <c r="EN7" s="174">
        <f t="shared" si="11"/>
        <v>0</v>
      </c>
      <c r="EO7" s="174">
        <f t="shared" si="11"/>
        <v>0</v>
      </c>
      <c r="EP7" s="174">
        <f t="shared" si="11"/>
        <v>0</v>
      </c>
      <c r="EQ7" s="174">
        <f t="shared" si="11"/>
        <v>0</v>
      </c>
      <c r="ER7" s="174">
        <f t="shared" si="11"/>
        <v>0</v>
      </c>
      <c r="ES7" s="174">
        <f t="shared" si="11"/>
        <v>0</v>
      </c>
      <c r="ET7" s="174">
        <f t="shared" si="11"/>
        <v>0</v>
      </c>
      <c r="EU7" s="174">
        <f t="shared" si="11"/>
        <v>0</v>
      </c>
      <c r="EV7" s="136"/>
      <c r="EW7" s="174">
        <f aca="true" t="shared" si="12" ref="EW7:FF7">$AC$7*G7</f>
        <v>97500</v>
      </c>
      <c r="EX7" s="174">
        <f t="shared" si="12"/>
        <v>32500</v>
      </c>
      <c r="EY7" s="174">
        <f t="shared" si="12"/>
        <v>0</v>
      </c>
      <c r="EZ7" s="174">
        <f t="shared" si="12"/>
        <v>3250</v>
      </c>
      <c r="FA7" s="174">
        <f t="shared" si="12"/>
        <v>0</v>
      </c>
      <c r="FB7" s="174">
        <f t="shared" si="12"/>
        <v>0</v>
      </c>
      <c r="FC7" s="174">
        <f t="shared" si="12"/>
        <v>0</v>
      </c>
      <c r="FD7" s="174">
        <f t="shared" si="12"/>
        <v>0</v>
      </c>
      <c r="FE7" s="174">
        <f t="shared" si="12"/>
        <v>0</v>
      </c>
      <c r="FF7" s="174">
        <f t="shared" si="12"/>
        <v>0</v>
      </c>
      <c r="FG7" s="175"/>
      <c r="FH7" s="168" t="b">
        <f>SUM(AF7,AQ7,BB7,BM7,BX7,CI7,CT7,DE7,DP7,EA7,EL7,EW7)=G7</f>
        <v>1</v>
      </c>
      <c r="FI7" s="168" t="b">
        <f aca="true" t="shared" si="13" ref="FI7:FQ20">SUM(AG7,AR7,BC7,BN7,BY7,CJ7,CU7,DF7,DQ7,EB7,EM7,EX7)=H7</f>
        <v>1</v>
      </c>
      <c r="FJ7" s="168" t="b">
        <f t="shared" si="13"/>
        <v>1</v>
      </c>
      <c r="FK7" s="168" t="b">
        <f t="shared" si="13"/>
        <v>1</v>
      </c>
      <c r="FL7" s="168" t="b">
        <f t="shared" si="13"/>
        <v>1</v>
      </c>
      <c r="FM7" s="168" t="b">
        <f t="shared" si="13"/>
        <v>1</v>
      </c>
      <c r="FN7" s="168" t="b">
        <f t="shared" si="13"/>
        <v>1</v>
      </c>
      <c r="FO7" s="168" t="b">
        <f t="shared" si="13"/>
        <v>1</v>
      </c>
      <c r="FP7" s="168" t="b">
        <f t="shared" si="13"/>
        <v>1</v>
      </c>
      <c r="FQ7" s="168" t="b">
        <f t="shared" si="13"/>
        <v>1</v>
      </c>
    </row>
    <row r="8" spans="2:173" s="168" customFormat="1" ht="38.25">
      <c r="B8" s="169" t="s">
        <v>125</v>
      </c>
      <c r="C8" s="182" t="s">
        <v>192</v>
      </c>
      <c r="D8" s="169" t="s">
        <v>114</v>
      </c>
      <c r="E8" s="169"/>
      <c r="F8" s="169"/>
      <c r="G8" s="169"/>
      <c r="H8" s="169"/>
      <c r="I8" s="169"/>
      <c r="J8" s="169"/>
      <c r="K8" s="169"/>
      <c r="L8" s="169"/>
      <c r="M8" s="169"/>
      <c r="N8" s="169"/>
      <c r="O8" s="169"/>
      <c r="P8" s="176"/>
      <c r="Q8" s="171"/>
      <c r="R8" s="172"/>
      <c r="S8" s="172"/>
      <c r="T8" s="172"/>
      <c r="U8" s="172"/>
      <c r="V8" s="172"/>
      <c r="W8" s="172"/>
      <c r="X8" s="172"/>
      <c r="Y8" s="172"/>
      <c r="Z8" s="172"/>
      <c r="AA8" s="172"/>
      <c r="AB8" s="172"/>
      <c r="AC8" s="172"/>
      <c r="AD8" s="177"/>
      <c r="AE8" s="135"/>
      <c r="AF8" s="174">
        <f aca="true" t="shared" si="14" ref="AF8:AO8">$R$8*G8</f>
        <v>0</v>
      </c>
      <c r="AG8" s="174">
        <f t="shared" si="14"/>
        <v>0</v>
      </c>
      <c r="AH8" s="174">
        <f t="shared" si="14"/>
        <v>0</v>
      </c>
      <c r="AI8" s="174">
        <f t="shared" si="14"/>
        <v>0</v>
      </c>
      <c r="AJ8" s="174">
        <f t="shared" si="14"/>
        <v>0</v>
      </c>
      <c r="AK8" s="174">
        <f t="shared" si="14"/>
        <v>0</v>
      </c>
      <c r="AL8" s="174">
        <f t="shared" si="14"/>
        <v>0</v>
      </c>
      <c r="AM8" s="174">
        <f t="shared" si="14"/>
        <v>0</v>
      </c>
      <c r="AN8" s="174">
        <f t="shared" si="14"/>
        <v>0</v>
      </c>
      <c r="AO8" s="174">
        <f t="shared" si="14"/>
        <v>0</v>
      </c>
      <c r="AP8" s="135"/>
      <c r="AQ8" s="174">
        <f aca="true" t="shared" si="15" ref="AQ8:AZ8">$S$8*G8</f>
        <v>0</v>
      </c>
      <c r="AR8" s="174">
        <f t="shared" si="15"/>
        <v>0</v>
      </c>
      <c r="AS8" s="174">
        <f t="shared" si="15"/>
        <v>0</v>
      </c>
      <c r="AT8" s="174">
        <f t="shared" si="15"/>
        <v>0</v>
      </c>
      <c r="AU8" s="174">
        <f t="shared" si="15"/>
        <v>0</v>
      </c>
      <c r="AV8" s="174">
        <f t="shared" si="15"/>
        <v>0</v>
      </c>
      <c r="AW8" s="174">
        <f t="shared" si="15"/>
        <v>0</v>
      </c>
      <c r="AX8" s="174">
        <f t="shared" si="15"/>
        <v>0</v>
      </c>
      <c r="AY8" s="174">
        <f t="shared" si="15"/>
        <v>0</v>
      </c>
      <c r="AZ8" s="174">
        <f t="shared" si="15"/>
        <v>0</v>
      </c>
      <c r="BA8" s="135"/>
      <c r="BB8" s="174">
        <f aca="true" t="shared" si="16" ref="BB8:BK8">$T$8*G8</f>
        <v>0</v>
      </c>
      <c r="BC8" s="174">
        <f t="shared" si="16"/>
        <v>0</v>
      </c>
      <c r="BD8" s="174">
        <f t="shared" si="16"/>
        <v>0</v>
      </c>
      <c r="BE8" s="174">
        <f t="shared" si="16"/>
        <v>0</v>
      </c>
      <c r="BF8" s="174">
        <f t="shared" si="16"/>
        <v>0</v>
      </c>
      <c r="BG8" s="174">
        <f t="shared" si="16"/>
        <v>0</v>
      </c>
      <c r="BH8" s="174">
        <f t="shared" si="16"/>
        <v>0</v>
      </c>
      <c r="BI8" s="174">
        <f t="shared" si="16"/>
        <v>0</v>
      </c>
      <c r="BJ8" s="174">
        <f t="shared" si="16"/>
        <v>0</v>
      </c>
      <c r="BK8" s="174">
        <f t="shared" si="16"/>
        <v>0</v>
      </c>
      <c r="BL8" s="178"/>
      <c r="BM8" s="174">
        <f aca="true" t="shared" si="17" ref="BM8:BV8">$U$8*G8</f>
        <v>0</v>
      </c>
      <c r="BN8" s="174">
        <f t="shared" si="17"/>
        <v>0</v>
      </c>
      <c r="BO8" s="174">
        <f t="shared" si="17"/>
        <v>0</v>
      </c>
      <c r="BP8" s="174">
        <f t="shared" si="17"/>
        <v>0</v>
      </c>
      <c r="BQ8" s="174">
        <f t="shared" si="17"/>
        <v>0</v>
      </c>
      <c r="BR8" s="174">
        <f t="shared" si="17"/>
        <v>0</v>
      </c>
      <c r="BS8" s="174">
        <f t="shared" si="17"/>
        <v>0</v>
      </c>
      <c r="BT8" s="174">
        <f t="shared" si="17"/>
        <v>0</v>
      </c>
      <c r="BU8" s="174">
        <f t="shared" si="17"/>
        <v>0</v>
      </c>
      <c r="BV8" s="174">
        <f t="shared" si="17"/>
        <v>0</v>
      </c>
      <c r="BW8" s="135"/>
      <c r="BX8" s="174">
        <f aca="true" t="shared" si="18" ref="BX8:CG8">$V$8*G8</f>
        <v>0</v>
      </c>
      <c r="BY8" s="174">
        <f t="shared" si="18"/>
        <v>0</v>
      </c>
      <c r="BZ8" s="174">
        <f t="shared" si="18"/>
        <v>0</v>
      </c>
      <c r="CA8" s="174">
        <f t="shared" si="18"/>
        <v>0</v>
      </c>
      <c r="CB8" s="174">
        <f t="shared" si="18"/>
        <v>0</v>
      </c>
      <c r="CC8" s="174">
        <f t="shared" si="18"/>
        <v>0</v>
      </c>
      <c r="CD8" s="174">
        <f t="shared" si="18"/>
        <v>0</v>
      </c>
      <c r="CE8" s="174">
        <f t="shared" si="18"/>
        <v>0</v>
      </c>
      <c r="CF8" s="174">
        <f t="shared" si="18"/>
        <v>0</v>
      </c>
      <c r="CG8" s="174">
        <f t="shared" si="18"/>
        <v>0</v>
      </c>
      <c r="CH8" s="135"/>
      <c r="CI8" s="174">
        <f>$W$8*G8</f>
        <v>0</v>
      </c>
      <c r="CJ8" s="174">
        <f aca="true" t="shared" si="19" ref="CJ8:CR8">$W$8*H8</f>
        <v>0</v>
      </c>
      <c r="CK8" s="174">
        <f t="shared" si="19"/>
        <v>0</v>
      </c>
      <c r="CL8" s="174">
        <f t="shared" si="19"/>
        <v>0</v>
      </c>
      <c r="CM8" s="174">
        <f t="shared" si="19"/>
        <v>0</v>
      </c>
      <c r="CN8" s="174">
        <f t="shared" si="19"/>
        <v>0</v>
      </c>
      <c r="CO8" s="174">
        <f t="shared" si="19"/>
        <v>0</v>
      </c>
      <c r="CP8" s="174">
        <f t="shared" si="19"/>
        <v>0</v>
      </c>
      <c r="CQ8" s="174">
        <f t="shared" si="19"/>
        <v>0</v>
      </c>
      <c r="CR8" s="174">
        <f t="shared" si="19"/>
        <v>0</v>
      </c>
      <c r="CS8" s="135"/>
      <c r="CT8" s="174">
        <f aca="true" t="shared" si="20" ref="CT8:DC8">$X$8*G8</f>
        <v>0</v>
      </c>
      <c r="CU8" s="174">
        <f t="shared" si="20"/>
        <v>0</v>
      </c>
      <c r="CV8" s="174">
        <f t="shared" si="20"/>
        <v>0</v>
      </c>
      <c r="CW8" s="174">
        <f t="shared" si="20"/>
        <v>0</v>
      </c>
      <c r="CX8" s="174">
        <f t="shared" si="20"/>
        <v>0</v>
      </c>
      <c r="CY8" s="174">
        <f t="shared" si="20"/>
        <v>0</v>
      </c>
      <c r="CZ8" s="174">
        <f t="shared" si="20"/>
        <v>0</v>
      </c>
      <c r="DA8" s="174">
        <f t="shared" si="20"/>
        <v>0</v>
      </c>
      <c r="DB8" s="174">
        <f t="shared" si="20"/>
        <v>0</v>
      </c>
      <c r="DC8" s="174">
        <f t="shared" si="20"/>
        <v>0</v>
      </c>
      <c r="DD8" s="135"/>
      <c r="DE8" s="174">
        <f aca="true" t="shared" si="21" ref="DE8:DN8">$Y$8*G8</f>
        <v>0</v>
      </c>
      <c r="DF8" s="174">
        <f t="shared" si="21"/>
        <v>0</v>
      </c>
      <c r="DG8" s="174">
        <f t="shared" si="21"/>
        <v>0</v>
      </c>
      <c r="DH8" s="174">
        <f t="shared" si="21"/>
        <v>0</v>
      </c>
      <c r="DI8" s="174">
        <f t="shared" si="21"/>
        <v>0</v>
      </c>
      <c r="DJ8" s="174">
        <f t="shared" si="21"/>
        <v>0</v>
      </c>
      <c r="DK8" s="174">
        <f t="shared" si="21"/>
        <v>0</v>
      </c>
      <c r="DL8" s="174">
        <f t="shared" si="21"/>
        <v>0</v>
      </c>
      <c r="DM8" s="174">
        <f t="shared" si="21"/>
        <v>0</v>
      </c>
      <c r="DN8" s="174">
        <f t="shared" si="21"/>
        <v>0</v>
      </c>
      <c r="DO8" s="135"/>
      <c r="DP8" s="174">
        <f aca="true" t="shared" si="22" ref="DP8:DY8">$Z$8*G8</f>
        <v>0</v>
      </c>
      <c r="DQ8" s="174">
        <f t="shared" si="22"/>
        <v>0</v>
      </c>
      <c r="DR8" s="174">
        <f t="shared" si="22"/>
        <v>0</v>
      </c>
      <c r="DS8" s="174">
        <f t="shared" si="22"/>
        <v>0</v>
      </c>
      <c r="DT8" s="174">
        <f t="shared" si="22"/>
        <v>0</v>
      </c>
      <c r="DU8" s="174">
        <f t="shared" si="22"/>
        <v>0</v>
      </c>
      <c r="DV8" s="174">
        <f t="shared" si="22"/>
        <v>0</v>
      </c>
      <c r="DW8" s="174">
        <f t="shared" si="22"/>
        <v>0</v>
      </c>
      <c r="DX8" s="174">
        <f t="shared" si="22"/>
        <v>0</v>
      </c>
      <c r="DY8" s="174">
        <f t="shared" si="22"/>
        <v>0</v>
      </c>
      <c r="DZ8" s="135"/>
      <c r="EA8" s="174">
        <f aca="true" t="shared" si="23" ref="EA8:EJ8">$AA$8*G8</f>
        <v>0</v>
      </c>
      <c r="EB8" s="174">
        <f t="shared" si="23"/>
        <v>0</v>
      </c>
      <c r="EC8" s="174">
        <f t="shared" si="23"/>
        <v>0</v>
      </c>
      <c r="ED8" s="174">
        <f t="shared" si="23"/>
        <v>0</v>
      </c>
      <c r="EE8" s="174">
        <f t="shared" si="23"/>
        <v>0</v>
      </c>
      <c r="EF8" s="174">
        <f t="shared" si="23"/>
        <v>0</v>
      </c>
      <c r="EG8" s="174">
        <f t="shared" si="23"/>
        <v>0</v>
      </c>
      <c r="EH8" s="174">
        <f t="shared" si="23"/>
        <v>0</v>
      </c>
      <c r="EI8" s="174">
        <f t="shared" si="23"/>
        <v>0</v>
      </c>
      <c r="EJ8" s="174">
        <f t="shared" si="23"/>
        <v>0</v>
      </c>
      <c r="EK8" s="135"/>
      <c r="EL8" s="174">
        <f aca="true" t="shared" si="24" ref="EL8:EU8">$AB$8*G8</f>
        <v>0</v>
      </c>
      <c r="EM8" s="174">
        <f t="shared" si="24"/>
        <v>0</v>
      </c>
      <c r="EN8" s="174">
        <f t="shared" si="24"/>
        <v>0</v>
      </c>
      <c r="EO8" s="174">
        <f t="shared" si="24"/>
        <v>0</v>
      </c>
      <c r="EP8" s="174">
        <f t="shared" si="24"/>
        <v>0</v>
      </c>
      <c r="EQ8" s="174">
        <f t="shared" si="24"/>
        <v>0</v>
      </c>
      <c r="ER8" s="174">
        <f t="shared" si="24"/>
        <v>0</v>
      </c>
      <c r="ES8" s="174">
        <f t="shared" si="24"/>
        <v>0</v>
      </c>
      <c r="ET8" s="174">
        <f t="shared" si="24"/>
        <v>0</v>
      </c>
      <c r="EU8" s="174">
        <f t="shared" si="24"/>
        <v>0</v>
      </c>
      <c r="EV8" s="135"/>
      <c r="EW8" s="174">
        <f aca="true" t="shared" si="25" ref="EW8:FF8">$AC$8*G8</f>
        <v>0</v>
      </c>
      <c r="EX8" s="174">
        <f t="shared" si="25"/>
        <v>0</v>
      </c>
      <c r="EY8" s="174">
        <f t="shared" si="25"/>
        <v>0</v>
      </c>
      <c r="EZ8" s="174">
        <f t="shared" si="25"/>
        <v>0</v>
      </c>
      <c r="FA8" s="174">
        <f t="shared" si="25"/>
        <v>0</v>
      </c>
      <c r="FB8" s="174">
        <f t="shared" si="25"/>
        <v>0</v>
      </c>
      <c r="FC8" s="174">
        <f t="shared" si="25"/>
        <v>0</v>
      </c>
      <c r="FD8" s="174">
        <f t="shared" si="25"/>
        <v>0</v>
      </c>
      <c r="FE8" s="174">
        <f t="shared" si="25"/>
        <v>0</v>
      </c>
      <c r="FF8" s="174">
        <f t="shared" si="25"/>
        <v>0</v>
      </c>
      <c r="FG8" s="178"/>
      <c r="FH8" s="168" t="b">
        <f aca="true" t="shared" si="26" ref="FH8:FH20">SUM(AF8,AQ8,BB8,BM8,BX8,CI8,CT8,DE8,DP8,EA8,EL8,EW8)=G8</f>
        <v>1</v>
      </c>
      <c r="FI8" s="168" t="b">
        <f t="shared" si="13"/>
        <v>1</v>
      </c>
      <c r="FJ8" s="168" t="b">
        <f t="shared" si="13"/>
        <v>1</v>
      </c>
      <c r="FK8" s="168" t="b">
        <f t="shared" si="13"/>
        <v>1</v>
      </c>
      <c r="FL8" s="168" t="b">
        <f t="shared" si="13"/>
        <v>1</v>
      </c>
      <c r="FM8" s="168" t="b">
        <f t="shared" si="13"/>
        <v>1</v>
      </c>
      <c r="FN8" s="168" t="b">
        <f t="shared" si="13"/>
        <v>1</v>
      </c>
      <c r="FO8" s="168" t="b">
        <f t="shared" si="13"/>
        <v>1</v>
      </c>
      <c r="FP8" s="168" t="b">
        <f t="shared" si="13"/>
        <v>1</v>
      </c>
      <c r="FQ8" s="168" t="b">
        <f t="shared" si="13"/>
        <v>1</v>
      </c>
    </row>
    <row r="9" spans="2:173" s="168" customFormat="1" ht="38.25">
      <c r="B9" s="169" t="s">
        <v>125</v>
      </c>
      <c r="C9" s="182" t="s">
        <v>203</v>
      </c>
      <c r="D9" s="169" t="s">
        <v>114</v>
      </c>
      <c r="E9" s="169"/>
      <c r="F9" s="169"/>
      <c r="G9" s="169"/>
      <c r="H9" s="169"/>
      <c r="I9" s="169"/>
      <c r="J9" s="169"/>
      <c r="K9" s="169"/>
      <c r="L9" s="169"/>
      <c r="M9" s="169"/>
      <c r="N9" s="169"/>
      <c r="O9" s="169"/>
      <c r="P9" s="176"/>
      <c r="Q9" s="171"/>
      <c r="R9" s="172"/>
      <c r="S9" s="172"/>
      <c r="T9" s="172"/>
      <c r="U9" s="172"/>
      <c r="V9" s="172"/>
      <c r="W9" s="172"/>
      <c r="X9" s="172"/>
      <c r="Y9" s="172"/>
      <c r="Z9" s="172"/>
      <c r="AA9" s="172"/>
      <c r="AB9" s="172"/>
      <c r="AC9" s="172"/>
      <c r="AD9" s="177"/>
      <c r="AE9" s="135"/>
      <c r="AF9" s="174">
        <f>$R$9*G9</f>
        <v>0</v>
      </c>
      <c r="AG9" s="174">
        <f aca="true" t="shared" si="27" ref="AG9:AO9">$R$9*H9</f>
        <v>0</v>
      </c>
      <c r="AH9" s="174">
        <f t="shared" si="27"/>
        <v>0</v>
      </c>
      <c r="AI9" s="174">
        <f t="shared" si="27"/>
        <v>0</v>
      </c>
      <c r="AJ9" s="174">
        <f t="shared" si="27"/>
        <v>0</v>
      </c>
      <c r="AK9" s="174">
        <f t="shared" si="27"/>
        <v>0</v>
      </c>
      <c r="AL9" s="174">
        <f t="shared" si="27"/>
        <v>0</v>
      </c>
      <c r="AM9" s="174">
        <f t="shared" si="27"/>
        <v>0</v>
      </c>
      <c r="AN9" s="174">
        <f t="shared" si="27"/>
        <v>0</v>
      </c>
      <c r="AO9" s="174">
        <f t="shared" si="27"/>
        <v>0</v>
      </c>
      <c r="AP9" s="135"/>
      <c r="AQ9" s="174">
        <f>$S$9*G9</f>
        <v>0</v>
      </c>
      <c r="AR9" s="174">
        <f aca="true" t="shared" si="28" ref="AR9:AZ9">$S$9*H9</f>
        <v>0</v>
      </c>
      <c r="AS9" s="174">
        <f t="shared" si="28"/>
        <v>0</v>
      </c>
      <c r="AT9" s="174">
        <f t="shared" si="28"/>
        <v>0</v>
      </c>
      <c r="AU9" s="174">
        <f t="shared" si="28"/>
        <v>0</v>
      </c>
      <c r="AV9" s="174">
        <f t="shared" si="28"/>
        <v>0</v>
      </c>
      <c r="AW9" s="174">
        <f t="shared" si="28"/>
        <v>0</v>
      </c>
      <c r="AX9" s="174">
        <f t="shared" si="28"/>
        <v>0</v>
      </c>
      <c r="AY9" s="174">
        <f t="shared" si="28"/>
        <v>0</v>
      </c>
      <c r="AZ9" s="174">
        <f t="shared" si="28"/>
        <v>0</v>
      </c>
      <c r="BA9" s="135"/>
      <c r="BB9" s="174">
        <f>$T$9*G9</f>
        <v>0</v>
      </c>
      <c r="BC9" s="174">
        <f aca="true" t="shared" si="29" ref="BC9:BK9">$T$9*H9</f>
        <v>0</v>
      </c>
      <c r="BD9" s="174">
        <f t="shared" si="29"/>
        <v>0</v>
      </c>
      <c r="BE9" s="174">
        <f t="shared" si="29"/>
        <v>0</v>
      </c>
      <c r="BF9" s="174">
        <f t="shared" si="29"/>
        <v>0</v>
      </c>
      <c r="BG9" s="174">
        <f t="shared" si="29"/>
        <v>0</v>
      </c>
      <c r="BH9" s="174">
        <f t="shared" si="29"/>
        <v>0</v>
      </c>
      <c r="BI9" s="174">
        <f t="shared" si="29"/>
        <v>0</v>
      </c>
      <c r="BJ9" s="174">
        <f t="shared" si="29"/>
        <v>0</v>
      </c>
      <c r="BK9" s="174">
        <f t="shared" si="29"/>
        <v>0</v>
      </c>
      <c r="BL9" s="178"/>
      <c r="BM9" s="174">
        <f>$U$9*G9</f>
        <v>0</v>
      </c>
      <c r="BN9" s="174">
        <f aca="true" t="shared" si="30" ref="BN9:BV9">$U$9*H9</f>
        <v>0</v>
      </c>
      <c r="BO9" s="174">
        <f t="shared" si="30"/>
        <v>0</v>
      </c>
      <c r="BP9" s="174">
        <f t="shared" si="30"/>
        <v>0</v>
      </c>
      <c r="BQ9" s="174">
        <f t="shared" si="30"/>
        <v>0</v>
      </c>
      <c r="BR9" s="174">
        <f t="shared" si="30"/>
        <v>0</v>
      </c>
      <c r="BS9" s="174">
        <f t="shared" si="30"/>
        <v>0</v>
      </c>
      <c r="BT9" s="174">
        <f t="shared" si="30"/>
        <v>0</v>
      </c>
      <c r="BU9" s="174">
        <f t="shared" si="30"/>
        <v>0</v>
      </c>
      <c r="BV9" s="174">
        <f t="shared" si="30"/>
        <v>0</v>
      </c>
      <c r="BW9" s="135"/>
      <c r="BX9" s="174">
        <f>$V$9*G9</f>
        <v>0</v>
      </c>
      <c r="BY9" s="174">
        <f aca="true" t="shared" si="31" ref="BY9:CG9">$V$9*H9</f>
        <v>0</v>
      </c>
      <c r="BZ9" s="174">
        <f t="shared" si="31"/>
        <v>0</v>
      </c>
      <c r="CA9" s="174">
        <f t="shared" si="31"/>
        <v>0</v>
      </c>
      <c r="CB9" s="174">
        <f t="shared" si="31"/>
        <v>0</v>
      </c>
      <c r="CC9" s="174">
        <f t="shared" si="31"/>
        <v>0</v>
      </c>
      <c r="CD9" s="174">
        <f t="shared" si="31"/>
        <v>0</v>
      </c>
      <c r="CE9" s="174">
        <f t="shared" si="31"/>
        <v>0</v>
      </c>
      <c r="CF9" s="174">
        <f t="shared" si="31"/>
        <v>0</v>
      </c>
      <c r="CG9" s="174">
        <f t="shared" si="31"/>
        <v>0</v>
      </c>
      <c r="CH9" s="135"/>
      <c r="CI9" s="174">
        <f>$W$9*G9</f>
        <v>0</v>
      </c>
      <c r="CJ9" s="174">
        <f aca="true" t="shared" si="32" ref="CJ9:CR9">$W$9*H9</f>
        <v>0</v>
      </c>
      <c r="CK9" s="174">
        <f t="shared" si="32"/>
        <v>0</v>
      </c>
      <c r="CL9" s="174">
        <f t="shared" si="32"/>
        <v>0</v>
      </c>
      <c r="CM9" s="174">
        <f t="shared" si="32"/>
        <v>0</v>
      </c>
      <c r="CN9" s="174">
        <f t="shared" si="32"/>
        <v>0</v>
      </c>
      <c r="CO9" s="174">
        <f t="shared" si="32"/>
        <v>0</v>
      </c>
      <c r="CP9" s="174">
        <f t="shared" si="32"/>
        <v>0</v>
      </c>
      <c r="CQ9" s="174">
        <f t="shared" si="32"/>
        <v>0</v>
      </c>
      <c r="CR9" s="174">
        <f t="shared" si="32"/>
        <v>0</v>
      </c>
      <c r="CS9" s="135"/>
      <c r="CT9" s="174">
        <f>$X$9*G9</f>
        <v>0</v>
      </c>
      <c r="CU9" s="174">
        <f aca="true" t="shared" si="33" ref="CU9:DC9">$X$9*H9</f>
        <v>0</v>
      </c>
      <c r="CV9" s="174">
        <f t="shared" si="33"/>
        <v>0</v>
      </c>
      <c r="CW9" s="174">
        <f t="shared" si="33"/>
        <v>0</v>
      </c>
      <c r="CX9" s="174">
        <f t="shared" si="33"/>
        <v>0</v>
      </c>
      <c r="CY9" s="174">
        <f t="shared" si="33"/>
        <v>0</v>
      </c>
      <c r="CZ9" s="174">
        <f t="shared" si="33"/>
        <v>0</v>
      </c>
      <c r="DA9" s="174">
        <f t="shared" si="33"/>
        <v>0</v>
      </c>
      <c r="DB9" s="174">
        <f t="shared" si="33"/>
        <v>0</v>
      </c>
      <c r="DC9" s="174">
        <f t="shared" si="33"/>
        <v>0</v>
      </c>
      <c r="DD9" s="135"/>
      <c r="DE9" s="174">
        <f>$Y$9*G9</f>
        <v>0</v>
      </c>
      <c r="DF9" s="174">
        <f aca="true" t="shared" si="34" ref="DF9:DN9">$Y$9*H9</f>
        <v>0</v>
      </c>
      <c r="DG9" s="174">
        <f t="shared" si="34"/>
        <v>0</v>
      </c>
      <c r="DH9" s="174">
        <f t="shared" si="34"/>
        <v>0</v>
      </c>
      <c r="DI9" s="174">
        <f t="shared" si="34"/>
        <v>0</v>
      </c>
      <c r="DJ9" s="174">
        <f t="shared" si="34"/>
        <v>0</v>
      </c>
      <c r="DK9" s="174">
        <f t="shared" si="34"/>
        <v>0</v>
      </c>
      <c r="DL9" s="174">
        <f t="shared" si="34"/>
        <v>0</v>
      </c>
      <c r="DM9" s="174">
        <f t="shared" si="34"/>
        <v>0</v>
      </c>
      <c r="DN9" s="174">
        <f t="shared" si="34"/>
        <v>0</v>
      </c>
      <c r="DO9" s="135"/>
      <c r="DP9" s="174">
        <f>$Z$9*G9</f>
        <v>0</v>
      </c>
      <c r="DQ9" s="174">
        <f aca="true" t="shared" si="35" ref="DQ9:DY9">$Z$9*H9</f>
        <v>0</v>
      </c>
      <c r="DR9" s="174">
        <f t="shared" si="35"/>
        <v>0</v>
      </c>
      <c r="DS9" s="174">
        <f t="shared" si="35"/>
        <v>0</v>
      </c>
      <c r="DT9" s="174">
        <f t="shared" si="35"/>
        <v>0</v>
      </c>
      <c r="DU9" s="174">
        <f t="shared" si="35"/>
        <v>0</v>
      </c>
      <c r="DV9" s="174">
        <f t="shared" si="35"/>
        <v>0</v>
      </c>
      <c r="DW9" s="174">
        <f t="shared" si="35"/>
        <v>0</v>
      </c>
      <c r="DX9" s="174">
        <f t="shared" si="35"/>
        <v>0</v>
      </c>
      <c r="DY9" s="174">
        <f t="shared" si="35"/>
        <v>0</v>
      </c>
      <c r="DZ9" s="135"/>
      <c r="EA9" s="174">
        <f>$AA$9*G9</f>
        <v>0</v>
      </c>
      <c r="EB9" s="174">
        <f aca="true" t="shared" si="36" ref="EB9:EJ9">$AA$9*H9</f>
        <v>0</v>
      </c>
      <c r="EC9" s="174">
        <f t="shared" si="36"/>
        <v>0</v>
      </c>
      <c r="ED9" s="174">
        <f t="shared" si="36"/>
        <v>0</v>
      </c>
      <c r="EE9" s="174">
        <f t="shared" si="36"/>
        <v>0</v>
      </c>
      <c r="EF9" s="174">
        <f t="shared" si="36"/>
        <v>0</v>
      </c>
      <c r="EG9" s="174">
        <f t="shared" si="36"/>
        <v>0</v>
      </c>
      <c r="EH9" s="174">
        <f t="shared" si="36"/>
        <v>0</v>
      </c>
      <c r="EI9" s="174">
        <f t="shared" si="36"/>
        <v>0</v>
      </c>
      <c r="EJ9" s="174">
        <f t="shared" si="36"/>
        <v>0</v>
      </c>
      <c r="EK9" s="135"/>
      <c r="EL9" s="174">
        <f>$AB$9*G9</f>
        <v>0</v>
      </c>
      <c r="EM9" s="174">
        <f aca="true" t="shared" si="37" ref="EM9:EU9">$AB$9*H9</f>
        <v>0</v>
      </c>
      <c r="EN9" s="174">
        <f t="shared" si="37"/>
        <v>0</v>
      </c>
      <c r="EO9" s="174">
        <f t="shared" si="37"/>
        <v>0</v>
      </c>
      <c r="EP9" s="174">
        <f t="shared" si="37"/>
        <v>0</v>
      </c>
      <c r="EQ9" s="174">
        <f t="shared" si="37"/>
        <v>0</v>
      </c>
      <c r="ER9" s="174">
        <f t="shared" si="37"/>
        <v>0</v>
      </c>
      <c r="ES9" s="174">
        <f t="shared" si="37"/>
        <v>0</v>
      </c>
      <c r="ET9" s="174">
        <f t="shared" si="37"/>
        <v>0</v>
      </c>
      <c r="EU9" s="174">
        <f t="shared" si="37"/>
        <v>0</v>
      </c>
      <c r="EV9" s="135"/>
      <c r="EW9" s="174">
        <f>$AC$9*G9</f>
        <v>0</v>
      </c>
      <c r="EX9" s="174">
        <f aca="true" t="shared" si="38" ref="EX9:FF9">$AC$9*H9</f>
        <v>0</v>
      </c>
      <c r="EY9" s="174">
        <f t="shared" si="38"/>
        <v>0</v>
      </c>
      <c r="EZ9" s="174">
        <f t="shared" si="38"/>
        <v>0</v>
      </c>
      <c r="FA9" s="174">
        <f t="shared" si="38"/>
        <v>0</v>
      </c>
      <c r="FB9" s="174">
        <f t="shared" si="38"/>
        <v>0</v>
      </c>
      <c r="FC9" s="174">
        <f t="shared" si="38"/>
        <v>0</v>
      </c>
      <c r="FD9" s="174">
        <f t="shared" si="38"/>
        <v>0</v>
      </c>
      <c r="FE9" s="174">
        <f t="shared" si="38"/>
        <v>0</v>
      </c>
      <c r="FF9" s="174">
        <f t="shared" si="38"/>
        <v>0</v>
      </c>
      <c r="FG9" s="178"/>
      <c r="FH9" s="168" t="b">
        <f t="shared" si="26"/>
        <v>1</v>
      </c>
      <c r="FI9" s="168" t="b">
        <f t="shared" si="13"/>
        <v>1</v>
      </c>
      <c r="FJ9" s="168" t="b">
        <f t="shared" si="13"/>
        <v>1</v>
      </c>
      <c r="FK9" s="168" t="b">
        <f t="shared" si="13"/>
        <v>1</v>
      </c>
      <c r="FL9" s="168" t="b">
        <f t="shared" si="13"/>
        <v>1</v>
      </c>
      <c r="FM9" s="168" t="b">
        <f t="shared" si="13"/>
        <v>1</v>
      </c>
      <c r="FN9" s="168" t="b">
        <f t="shared" si="13"/>
        <v>1</v>
      </c>
      <c r="FO9" s="168" t="b">
        <f t="shared" si="13"/>
        <v>1</v>
      </c>
      <c r="FP9" s="168" t="b">
        <f t="shared" si="13"/>
        <v>1</v>
      </c>
      <c r="FQ9" s="168" t="b">
        <f t="shared" si="13"/>
        <v>1</v>
      </c>
    </row>
    <row r="10" spans="2:173" s="168" customFormat="1" ht="51">
      <c r="B10" s="169" t="s">
        <v>125</v>
      </c>
      <c r="C10" s="182" t="s">
        <v>142</v>
      </c>
      <c r="D10" s="169" t="s">
        <v>114</v>
      </c>
      <c r="E10" s="169"/>
      <c r="F10" s="169"/>
      <c r="G10" s="169">
        <v>27500</v>
      </c>
      <c r="H10" s="169"/>
      <c r="I10" s="169"/>
      <c r="J10" s="169"/>
      <c r="K10" s="169"/>
      <c r="L10" s="169"/>
      <c r="M10" s="169"/>
      <c r="N10" s="169"/>
      <c r="O10" s="169"/>
      <c r="P10" s="176"/>
      <c r="Q10" s="171"/>
      <c r="R10" s="172">
        <v>0.1</v>
      </c>
      <c r="S10" s="172"/>
      <c r="T10" s="172"/>
      <c r="U10" s="172"/>
      <c r="V10" s="172"/>
      <c r="W10" s="172"/>
      <c r="X10" s="172"/>
      <c r="Y10" s="172"/>
      <c r="Z10" s="172"/>
      <c r="AA10" s="172"/>
      <c r="AB10" s="172"/>
      <c r="AC10" s="172">
        <v>0.9</v>
      </c>
      <c r="AD10" s="177">
        <f t="shared" si="0"/>
        <v>1</v>
      </c>
      <c r="AE10" s="135"/>
      <c r="AF10" s="174">
        <f>$R$10*G10</f>
        <v>2750</v>
      </c>
      <c r="AG10" s="174">
        <f aca="true" t="shared" si="39" ref="AG10:AO10">$R$10*H10</f>
        <v>0</v>
      </c>
      <c r="AH10" s="174">
        <f t="shared" si="39"/>
        <v>0</v>
      </c>
      <c r="AI10" s="174">
        <f t="shared" si="39"/>
        <v>0</v>
      </c>
      <c r="AJ10" s="174">
        <f t="shared" si="39"/>
        <v>0</v>
      </c>
      <c r="AK10" s="174">
        <f t="shared" si="39"/>
        <v>0</v>
      </c>
      <c r="AL10" s="174">
        <f t="shared" si="39"/>
        <v>0</v>
      </c>
      <c r="AM10" s="174">
        <f t="shared" si="39"/>
        <v>0</v>
      </c>
      <c r="AN10" s="174">
        <f t="shared" si="39"/>
        <v>0</v>
      </c>
      <c r="AO10" s="174">
        <f t="shared" si="39"/>
        <v>0</v>
      </c>
      <c r="AP10" s="135"/>
      <c r="AQ10" s="174">
        <f>$S$10*G10</f>
        <v>0</v>
      </c>
      <c r="AR10" s="174">
        <f aca="true" t="shared" si="40" ref="AR10:AZ10">$S$10*H10</f>
        <v>0</v>
      </c>
      <c r="AS10" s="174">
        <f t="shared" si="40"/>
        <v>0</v>
      </c>
      <c r="AT10" s="174">
        <f t="shared" si="40"/>
        <v>0</v>
      </c>
      <c r="AU10" s="174">
        <f t="shared" si="40"/>
        <v>0</v>
      </c>
      <c r="AV10" s="174">
        <f t="shared" si="40"/>
        <v>0</v>
      </c>
      <c r="AW10" s="174">
        <f t="shared" si="40"/>
        <v>0</v>
      </c>
      <c r="AX10" s="174">
        <f t="shared" si="40"/>
        <v>0</v>
      </c>
      <c r="AY10" s="174">
        <f t="shared" si="40"/>
        <v>0</v>
      </c>
      <c r="AZ10" s="174">
        <f t="shared" si="40"/>
        <v>0</v>
      </c>
      <c r="BA10" s="135"/>
      <c r="BB10" s="174">
        <f>$T$10*G10</f>
        <v>0</v>
      </c>
      <c r="BC10" s="174">
        <f aca="true" t="shared" si="41" ref="BC10:BK10">$T$10*H10</f>
        <v>0</v>
      </c>
      <c r="BD10" s="174">
        <f t="shared" si="41"/>
        <v>0</v>
      </c>
      <c r="BE10" s="174">
        <f t="shared" si="41"/>
        <v>0</v>
      </c>
      <c r="BF10" s="174">
        <f t="shared" si="41"/>
        <v>0</v>
      </c>
      <c r="BG10" s="174">
        <f t="shared" si="41"/>
        <v>0</v>
      </c>
      <c r="BH10" s="174">
        <f t="shared" si="41"/>
        <v>0</v>
      </c>
      <c r="BI10" s="174">
        <f t="shared" si="41"/>
        <v>0</v>
      </c>
      <c r="BJ10" s="174">
        <f t="shared" si="41"/>
        <v>0</v>
      </c>
      <c r="BK10" s="174">
        <f t="shared" si="41"/>
        <v>0</v>
      </c>
      <c r="BL10" s="178"/>
      <c r="BM10" s="174">
        <f>$U$10*G10</f>
        <v>0</v>
      </c>
      <c r="BN10" s="174">
        <f aca="true" t="shared" si="42" ref="BN10:BV10">$U$10*H10</f>
        <v>0</v>
      </c>
      <c r="BO10" s="174">
        <f t="shared" si="42"/>
        <v>0</v>
      </c>
      <c r="BP10" s="174">
        <f t="shared" si="42"/>
        <v>0</v>
      </c>
      <c r="BQ10" s="174">
        <f t="shared" si="42"/>
        <v>0</v>
      </c>
      <c r="BR10" s="174">
        <f t="shared" si="42"/>
        <v>0</v>
      </c>
      <c r="BS10" s="174">
        <f t="shared" si="42"/>
        <v>0</v>
      </c>
      <c r="BT10" s="174">
        <f t="shared" si="42"/>
        <v>0</v>
      </c>
      <c r="BU10" s="174">
        <f t="shared" si="42"/>
        <v>0</v>
      </c>
      <c r="BV10" s="174">
        <f t="shared" si="42"/>
        <v>0</v>
      </c>
      <c r="BW10" s="135"/>
      <c r="BX10" s="174">
        <f>$V$10*G10</f>
        <v>0</v>
      </c>
      <c r="BY10" s="174">
        <f aca="true" t="shared" si="43" ref="BY10:CG10">$V$10*H10</f>
        <v>0</v>
      </c>
      <c r="BZ10" s="174">
        <f t="shared" si="43"/>
        <v>0</v>
      </c>
      <c r="CA10" s="174">
        <f t="shared" si="43"/>
        <v>0</v>
      </c>
      <c r="CB10" s="174">
        <f t="shared" si="43"/>
        <v>0</v>
      </c>
      <c r="CC10" s="174">
        <f t="shared" si="43"/>
        <v>0</v>
      </c>
      <c r="CD10" s="174">
        <f t="shared" si="43"/>
        <v>0</v>
      </c>
      <c r="CE10" s="174">
        <f t="shared" si="43"/>
        <v>0</v>
      </c>
      <c r="CF10" s="174">
        <f t="shared" si="43"/>
        <v>0</v>
      </c>
      <c r="CG10" s="174">
        <f t="shared" si="43"/>
        <v>0</v>
      </c>
      <c r="CH10" s="135"/>
      <c r="CI10" s="174">
        <f>$W$10*G10</f>
        <v>0</v>
      </c>
      <c r="CJ10" s="174">
        <f aca="true" t="shared" si="44" ref="CJ10:CR10">$W$10*H10</f>
        <v>0</v>
      </c>
      <c r="CK10" s="174">
        <f t="shared" si="44"/>
        <v>0</v>
      </c>
      <c r="CL10" s="174">
        <f t="shared" si="44"/>
        <v>0</v>
      </c>
      <c r="CM10" s="174">
        <f t="shared" si="44"/>
        <v>0</v>
      </c>
      <c r="CN10" s="174">
        <f t="shared" si="44"/>
        <v>0</v>
      </c>
      <c r="CO10" s="174">
        <f t="shared" si="44"/>
        <v>0</v>
      </c>
      <c r="CP10" s="174">
        <f t="shared" si="44"/>
        <v>0</v>
      </c>
      <c r="CQ10" s="174">
        <f t="shared" si="44"/>
        <v>0</v>
      </c>
      <c r="CR10" s="174">
        <f t="shared" si="44"/>
        <v>0</v>
      </c>
      <c r="CS10" s="135"/>
      <c r="CT10" s="174">
        <f>$X$10*G10</f>
        <v>0</v>
      </c>
      <c r="CU10" s="174">
        <f aca="true" t="shared" si="45" ref="CU10:DC10">$X$10*H10</f>
        <v>0</v>
      </c>
      <c r="CV10" s="174">
        <f t="shared" si="45"/>
        <v>0</v>
      </c>
      <c r="CW10" s="174">
        <f t="shared" si="45"/>
        <v>0</v>
      </c>
      <c r="CX10" s="174">
        <f t="shared" si="45"/>
        <v>0</v>
      </c>
      <c r="CY10" s="174">
        <f t="shared" si="45"/>
        <v>0</v>
      </c>
      <c r="CZ10" s="174">
        <f t="shared" si="45"/>
        <v>0</v>
      </c>
      <c r="DA10" s="174">
        <f t="shared" si="45"/>
        <v>0</v>
      </c>
      <c r="DB10" s="174">
        <f t="shared" si="45"/>
        <v>0</v>
      </c>
      <c r="DC10" s="174">
        <f t="shared" si="45"/>
        <v>0</v>
      </c>
      <c r="DD10" s="135"/>
      <c r="DE10" s="174">
        <f>$Y$10*G10</f>
        <v>0</v>
      </c>
      <c r="DF10" s="174">
        <f aca="true" t="shared" si="46" ref="DF10:DN10">$Y$10*H10</f>
        <v>0</v>
      </c>
      <c r="DG10" s="174">
        <f t="shared" si="46"/>
        <v>0</v>
      </c>
      <c r="DH10" s="174">
        <f t="shared" si="46"/>
        <v>0</v>
      </c>
      <c r="DI10" s="174">
        <f t="shared" si="46"/>
        <v>0</v>
      </c>
      <c r="DJ10" s="174">
        <f t="shared" si="46"/>
        <v>0</v>
      </c>
      <c r="DK10" s="174">
        <f t="shared" si="46"/>
        <v>0</v>
      </c>
      <c r="DL10" s="174">
        <f t="shared" si="46"/>
        <v>0</v>
      </c>
      <c r="DM10" s="174">
        <f t="shared" si="46"/>
        <v>0</v>
      </c>
      <c r="DN10" s="174">
        <f t="shared" si="46"/>
        <v>0</v>
      </c>
      <c r="DO10" s="135"/>
      <c r="DP10" s="174">
        <f>$Z$10*G10</f>
        <v>0</v>
      </c>
      <c r="DQ10" s="174">
        <f aca="true" t="shared" si="47" ref="DQ10:DY10">$Z$10*H10</f>
        <v>0</v>
      </c>
      <c r="DR10" s="174">
        <f t="shared" si="47"/>
        <v>0</v>
      </c>
      <c r="DS10" s="174">
        <f t="shared" si="47"/>
        <v>0</v>
      </c>
      <c r="DT10" s="174">
        <f t="shared" si="47"/>
        <v>0</v>
      </c>
      <c r="DU10" s="174">
        <f t="shared" si="47"/>
        <v>0</v>
      </c>
      <c r="DV10" s="174">
        <f t="shared" si="47"/>
        <v>0</v>
      </c>
      <c r="DW10" s="174">
        <f t="shared" si="47"/>
        <v>0</v>
      </c>
      <c r="DX10" s="174">
        <f t="shared" si="47"/>
        <v>0</v>
      </c>
      <c r="DY10" s="174">
        <f t="shared" si="47"/>
        <v>0</v>
      </c>
      <c r="DZ10" s="135"/>
      <c r="EA10" s="174">
        <f>$AA$10*G10</f>
        <v>0</v>
      </c>
      <c r="EB10" s="174">
        <f aca="true" t="shared" si="48" ref="EB10:EJ10">$AA$10*H10</f>
        <v>0</v>
      </c>
      <c r="EC10" s="174">
        <f t="shared" si="48"/>
        <v>0</v>
      </c>
      <c r="ED10" s="174">
        <f t="shared" si="48"/>
        <v>0</v>
      </c>
      <c r="EE10" s="174">
        <f t="shared" si="48"/>
        <v>0</v>
      </c>
      <c r="EF10" s="174">
        <f t="shared" si="48"/>
        <v>0</v>
      </c>
      <c r="EG10" s="174">
        <f t="shared" si="48"/>
        <v>0</v>
      </c>
      <c r="EH10" s="174">
        <f t="shared" si="48"/>
        <v>0</v>
      </c>
      <c r="EI10" s="174">
        <f t="shared" si="48"/>
        <v>0</v>
      </c>
      <c r="EJ10" s="174">
        <f t="shared" si="48"/>
        <v>0</v>
      </c>
      <c r="EK10" s="135"/>
      <c r="EL10" s="174">
        <f>$AB$10*G10</f>
        <v>0</v>
      </c>
      <c r="EM10" s="174">
        <f aca="true" t="shared" si="49" ref="EM10:EU10">$AB$10*H10</f>
        <v>0</v>
      </c>
      <c r="EN10" s="174">
        <f t="shared" si="49"/>
        <v>0</v>
      </c>
      <c r="EO10" s="174">
        <f t="shared" si="49"/>
        <v>0</v>
      </c>
      <c r="EP10" s="174">
        <f t="shared" si="49"/>
        <v>0</v>
      </c>
      <c r="EQ10" s="174">
        <f t="shared" si="49"/>
        <v>0</v>
      </c>
      <c r="ER10" s="174">
        <f t="shared" si="49"/>
        <v>0</v>
      </c>
      <c r="ES10" s="174">
        <f t="shared" si="49"/>
        <v>0</v>
      </c>
      <c r="ET10" s="174">
        <f t="shared" si="49"/>
        <v>0</v>
      </c>
      <c r="EU10" s="174">
        <f t="shared" si="49"/>
        <v>0</v>
      </c>
      <c r="EV10" s="135"/>
      <c r="EW10" s="174">
        <f>$AC$10*G10</f>
        <v>24750</v>
      </c>
      <c r="EX10" s="174">
        <f aca="true" t="shared" si="50" ref="EX10:FF10">$AC$10*H10</f>
        <v>0</v>
      </c>
      <c r="EY10" s="174">
        <f t="shared" si="50"/>
        <v>0</v>
      </c>
      <c r="EZ10" s="174">
        <f t="shared" si="50"/>
        <v>0</v>
      </c>
      <c r="FA10" s="174">
        <f t="shared" si="50"/>
        <v>0</v>
      </c>
      <c r="FB10" s="174">
        <f t="shared" si="50"/>
        <v>0</v>
      </c>
      <c r="FC10" s="174">
        <f t="shared" si="50"/>
        <v>0</v>
      </c>
      <c r="FD10" s="174">
        <f t="shared" si="50"/>
        <v>0</v>
      </c>
      <c r="FE10" s="174">
        <f t="shared" si="50"/>
        <v>0</v>
      </c>
      <c r="FF10" s="174">
        <f t="shared" si="50"/>
        <v>0</v>
      </c>
      <c r="FG10" s="178"/>
      <c r="FH10" s="168" t="b">
        <f t="shared" si="26"/>
        <v>1</v>
      </c>
      <c r="FI10" s="168" t="b">
        <f t="shared" si="13"/>
        <v>1</v>
      </c>
      <c r="FJ10" s="168" t="b">
        <f t="shared" si="13"/>
        <v>1</v>
      </c>
      <c r="FK10" s="168" t="b">
        <f t="shared" si="13"/>
        <v>1</v>
      </c>
      <c r="FL10" s="168" t="b">
        <f t="shared" si="13"/>
        <v>1</v>
      </c>
      <c r="FM10" s="168" t="b">
        <f t="shared" si="13"/>
        <v>1</v>
      </c>
      <c r="FN10" s="168" t="b">
        <f t="shared" si="13"/>
        <v>1</v>
      </c>
      <c r="FO10" s="168" t="b">
        <f t="shared" si="13"/>
        <v>1</v>
      </c>
      <c r="FP10" s="168" t="b">
        <f t="shared" si="13"/>
        <v>1</v>
      </c>
      <c r="FQ10" s="168" t="b">
        <f t="shared" si="13"/>
        <v>1</v>
      </c>
    </row>
    <row r="11" spans="2:173" s="168" customFormat="1" ht="25.5">
      <c r="B11" s="169" t="s">
        <v>140</v>
      </c>
      <c r="C11" s="182" t="s">
        <v>139</v>
      </c>
      <c r="D11" s="169" t="s">
        <v>115</v>
      </c>
      <c r="E11" s="169"/>
      <c r="F11" s="169"/>
      <c r="G11" s="169">
        <v>15000</v>
      </c>
      <c r="H11" s="169"/>
      <c r="I11" s="169"/>
      <c r="J11" s="169"/>
      <c r="K11" s="169"/>
      <c r="L11" s="169">
        <v>1000</v>
      </c>
      <c r="M11" s="169"/>
      <c r="N11" s="169"/>
      <c r="O11" s="169"/>
      <c r="P11" s="176"/>
      <c r="Q11" s="171"/>
      <c r="R11" s="172">
        <v>0.1</v>
      </c>
      <c r="S11" s="172"/>
      <c r="T11" s="172"/>
      <c r="U11" s="172"/>
      <c r="V11" s="172"/>
      <c r="W11" s="172"/>
      <c r="X11" s="172"/>
      <c r="Y11" s="172"/>
      <c r="Z11" s="172"/>
      <c r="AA11" s="172"/>
      <c r="AB11" s="172"/>
      <c r="AC11" s="172">
        <v>0.9</v>
      </c>
      <c r="AD11" s="177">
        <f t="shared" si="0"/>
        <v>1</v>
      </c>
      <c r="AE11" s="135"/>
      <c r="AF11" s="174">
        <f aca="true" t="shared" si="51" ref="AF11:AO11">$R$11*G11</f>
        <v>1500</v>
      </c>
      <c r="AG11" s="174">
        <f t="shared" si="51"/>
        <v>0</v>
      </c>
      <c r="AH11" s="174">
        <f t="shared" si="51"/>
        <v>0</v>
      </c>
      <c r="AI11" s="174">
        <f t="shared" si="51"/>
        <v>0</v>
      </c>
      <c r="AJ11" s="174">
        <f t="shared" si="51"/>
        <v>0</v>
      </c>
      <c r="AK11" s="174">
        <f t="shared" si="51"/>
        <v>100</v>
      </c>
      <c r="AL11" s="174">
        <f t="shared" si="51"/>
        <v>0</v>
      </c>
      <c r="AM11" s="174">
        <f t="shared" si="51"/>
        <v>0</v>
      </c>
      <c r="AN11" s="174">
        <f t="shared" si="51"/>
        <v>0</v>
      </c>
      <c r="AO11" s="174">
        <f t="shared" si="51"/>
        <v>0</v>
      </c>
      <c r="AP11" s="135"/>
      <c r="AQ11" s="174">
        <f aca="true" t="shared" si="52" ref="AQ11:AZ11">$S$11*G11</f>
        <v>0</v>
      </c>
      <c r="AR11" s="174">
        <f t="shared" si="52"/>
        <v>0</v>
      </c>
      <c r="AS11" s="174">
        <f t="shared" si="52"/>
        <v>0</v>
      </c>
      <c r="AT11" s="174">
        <f t="shared" si="52"/>
        <v>0</v>
      </c>
      <c r="AU11" s="174">
        <f t="shared" si="52"/>
        <v>0</v>
      </c>
      <c r="AV11" s="174">
        <f t="shared" si="52"/>
        <v>0</v>
      </c>
      <c r="AW11" s="174">
        <f t="shared" si="52"/>
        <v>0</v>
      </c>
      <c r="AX11" s="174">
        <f t="shared" si="52"/>
        <v>0</v>
      </c>
      <c r="AY11" s="174">
        <f t="shared" si="52"/>
        <v>0</v>
      </c>
      <c r="AZ11" s="174">
        <f t="shared" si="52"/>
        <v>0</v>
      </c>
      <c r="BA11" s="135"/>
      <c r="BB11" s="174">
        <f aca="true" t="shared" si="53" ref="BB11:BK11">$T$11*G11</f>
        <v>0</v>
      </c>
      <c r="BC11" s="174">
        <f t="shared" si="53"/>
        <v>0</v>
      </c>
      <c r="BD11" s="174">
        <f t="shared" si="53"/>
        <v>0</v>
      </c>
      <c r="BE11" s="174">
        <f t="shared" si="53"/>
        <v>0</v>
      </c>
      <c r="BF11" s="174">
        <f t="shared" si="53"/>
        <v>0</v>
      </c>
      <c r="BG11" s="174">
        <f t="shared" si="53"/>
        <v>0</v>
      </c>
      <c r="BH11" s="174">
        <f t="shared" si="53"/>
        <v>0</v>
      </c>
      <c r="BI11" s="174">
        <f t="shared" si="53"/>
        <v>0</v>
      </c>
      <c r="BJ11" s="174">
        <f t="shared" si="53"/>
        <v>0</v>
      </c>
      <c r="BK11" s="174">
        <f t="shared" si="53"/>
        <v>0</v>
      </c>
      <c r="BL11" s="178"/>
      <c r="BM11" s="174">
        <f aca="true" t="shared" si="54" ref="BM11:BV11">$U$11*G11</f>
        <v>0</v>
      </c>
      <c r="BN11" s="174">
        <f t="shared" si="54"/>
        <v>0</v>
      </c>
      <c r="BO11" s="174">
        <f t="shared" si="54"/>
        <v>0</v>
      </c>
      <c r="BP11" s="174">
        <f t="shared" si="54"/>
        <v>0</v>
      </c>
      <c r="BQ11" s="174">
        <f t="shared" si="54"/>
        <v>0</v>
      </c>
      <c r="BR11" s="174">
        <f t="shared" si="54"/>
        <v>0</v>
      </c>
      <c r="BS11" s="174">
        <f t="shared" si="54"/>
        <v>0</v>
      </c>
      <c r="BT11" s="174">
        <f t="shared" si="54"/>
        <v>0</v>
      </c>
      <c r="BU11" s="174">
        <f t="shared" si="54"/>
        <v>0</v>
      </c>
      <c r="BV11" s="174">
        <f t="shared" si="54"/>
        <v>0</v>
      </c>
      <c r="BW11" s="135"/>
      <c r="BX11" s="174">
        <f aca="true" t="shared" si="55" ref="BX11:CG11">$V$11*G11</f>
        <v>0</v>
      </c>
      <c r="BY11" s="174">
        <f t="shared" si="55"/>
        <v>0</v>
      </c>
      <c r="BZ11" s="174">
        <f t="shared" si="55"/>
        <v>0</v>
      </c>
      <c r="CA11" s="174">
        <f t="shared" si="55"/>
        <v>0</v>
      </c>
      <c r="CB11" s="174">
        <f t="shared" si="55"/>
        <v>0</v>
      </c>
      <c r="CC11" s="174">
        <f t="shared" si="55"/>
        <v>0</v>
      </c>
      <c r="CD11" s="174">
        <f t="shared" si="55"/>
        <v>0</v>
      </c>
      <c r="CE11" s="174">
        <f t="shared" si="55"/>
        <v>0</v>
      </c>
      <c r="CF11" s="174">
        <f t="shared" si="55"/>
        <v>0</v>
      </c>
      <c r="CG11" s="174">
        <f t="shared" si="55"/>
        <v>0</v>
      </c>
      <c r="CH11" s="135"/>
      <c r="CI11" s="174">
        <f>$W$11*G11</f>
        <v>0</v>
      </c>
      <c r="CJ11" s="174">
        <f aca="true" t="shared" si="56" ref="CJ11:CR11">$W$11*H11</f>
        <v>0</v>
      </c>
      <c r="CK11" s="174">
        <f t="shared" si="56"/>
        <v>0</v>
      </c>
      <c r="CL11" s="174">
        <f t="shared" si="56"/>
        <v>0</v>
      </c>
      <c r="CM11" s="174">
        <f t="shared" si="56"/>
        <v>0</v>
      </c>
      <c r="CN11" s="174">
        <f t="shared" si="56"/>
        <v>0</v>
      </c>
      <c r="CO11" s="174">
        <f t="shared" si="56"/>
        <v>0</v>
      </c>
      <c r="CP11" s="174">
        <f t="shared" si="56"/>
        <v>0</v>
      </c>
      <c r="CQ11" s="174">
        <f t="shared" si="56"/>
        <v>0</v>
      </c>
      <c r="CR11" s="174">
        <f t="shared" si="56"/>
        <v>0</v>
      </c>
      <c r="CS11" s="135"/>
      <c r="CT11" s="174">
        <f aca="true" t="shared" si="57" ref="CT11:DC11">$X$11*G11</f>
        <v>0</v>
      </c>
      <c r="CU11" s="174">
        <f t="shared" si="57"/>
        <v>0</v>
      </c>
      <c r="CV11" s="174">
        <f t="shared" si="57"/>
        <v>0</v>
      </c>
      <c r="CW11" s="174">
        <f t="shared" si="57"/>
        <v>0</v>
      </c>
      <c r="CX11" s="174">
        <f t="shared" si="57"/>
        <v>0</v>
      </c>
      <c r="CY11" s="174">
        <f t="shared" si="57"/>
        <v>0</v>
      </c>
      <c r="CZ11" s="174">
        <f t="shared" si="57"/>
        <v>0</v>
      </c>
      <c r="DA11" s="174">
        <f t="shared" si="57"/>
        <v>0</v>
      </c>
      <c r="DB11" s="174">
        <f t="shared" si="57"/>
        <v>0</v>
      </c>
      <c r="DC11" s="174">
        <f t="shared" si="57"/>
        <v>0</v>
      </c>
      <c r="DD11" s="135"/>
      <c r="DE11" s="174">
        <f aca="true" t="shared" si="58" ref="DE11:DN11">$Y$11*G11</f>
        <v>0</v>
      </c>
      <c r="DF11" s="174">
        <f t="shared" si="58"/>
        <v>0</v>
      </c>
      <c r="DG11" s="174">
        <f t="shared" si="58"/>
        <v>0</v>
      </c>
      <c r="DH11" s="174">
        <f t="shared" si="58"/>
        <v>0</v>
      </c>
      <c r="DI11" s="174">
        <f t="shared" si="58"/>
        <v>0</v>
      </c>
      <c r="DJ11" s="174">
        <f t="shared" si="58"/>
        <v>0</v>
      </c>
      <c r="DK11" s="174">
        <f t="shared" si="58"/>
        <v>0</v>
      </c>
      <c r="DL11" s="174">
        <f t="shared" si="58"/>
        <v>0</v>
      </c>
      <c r="DM11" s="174">
        <f t="shared" si="58"/>
        <v>0</v>
      </c>
      <c r="DN11" s="174">
        <f t="shared" si="58"/>
        <v>0</v>
      </c>
      <c r="DO11" s="135"/>
      <c r="DP11" s="174">
        <f aca="true" t="shared" si="59" ref="DP11:DY11">$Z$11*G11</f>
        <v>0</v>
      </c>
      <c r="DQ11" s="174">
        <f t="shared" si="59"/>
        <v>0</v>
      </c>
      <c r="DR11" s="174">
        <f t="shared" si="59"/>
        <v>0</v>
      </c>
      <c r="DS11" s="174">
        <f t="shared" si="59"/>
        <v>0</v>
      </c>
      <c r="DT11" s="174">
        <f t="shared" si="59"/>
        <v>0</v>
      </c>
      <c r="DU11" s="174">
        <f t="shared" si="59"/>
        <v>0</v>
      </c>
      <c r="DV11" s="174">
        <f t="shared" si="59"/>
        <v>0</v>
      </c>
      <c r="DW11" s="174">
        <f t="shared" si="59"/>
        <v>0</v>
      </c>
      <c r="DX11" s="174">
        <f t="shared" si="59"/>
        <v>0</v>
      </c>
      <c r="DY11" s="174">
        <f t="shared" si="59"/>
        <v>0</v>
      </c>
      <c r="DZ11" s="135"/>
      <c r="EA11" s="174">
        <f aca="true" t="shared" si="60" ref="EA11:EJ11">$AA$11*G11</f>
        <v>0</v>
      </c>
      <c r="EB11" s="174">
        <f t="shared" si="60"/>
        <v>0</v>
      </c>
      <c r="EC11" s="174">
        <f t="shared" si="60"/>
        <v>0</v>
      </c>
      <c r="ED11" s="174">
        <f t="shared" si="60"/>
        <v>0</v>
      </c>
      <c r="EE11" s="174">
        <f t="shared" si="60"/>
        <v>0</v>
      </c>
      <c r="EF11" s="174">
        <f t="shared" si="60"/>
        <v>0</v>
      </c>
      <c r="EG11" s="174">
        <f t="shared" si="60"/>
        <v>0</v>
      </c>
      <c r="EH11" s="174">
        <f t="shared" si="60"/>
        <v>0</v>
      </c>
      <c r="EI11" s="174">
        <f t="shared" si="60"/>
        <v>0</v>
      </c>
      <c r="EJ11" s="174">
        <f t="shared" si="60"/>
        <v>0</v>
      </c>
      <c r="EK11" s="135"/>
      <c r="EL11" s="174">
        <f aca="true" t="shared" si="61" ref="EL11:EU11">$AB$11*G11</f>
        <v>0</v>
      </c>
      <c r="EM11" s="174">
        <f t="shared" si="61"/>
        <v>0</v>
      </c>
      <c r="EN11" s="174">
        <f t="shared" si="61"/>
        <v>0</v>
      </c>
      <c r="EO11" s="174">
        <f t="shared" si="61"/>
        <v>0</v>
      </c>
      <c r="EP11" s="174">
        <f t="shared" si="61"/>
        <v>0</v>
      </c>
      <c r="EQ11" s="174">
        <f t="shared" si="61"/>
        <v>0</v>
      </c>
      <c r="ER11" s="174">
        <f t="shared" si="61"/>
        <v>0</v>
      </c>
      <c r="ES11" s="174">
        <f t="shared" si="61"/>
        <v>0</v>
      </c>
      <c r="ET11" s="174">
        <f t="shared" si="61"/>
        <v>0</v>
      </c>
      <c r="EU11" s="174">
        <f t="shared" si="61"/>
        <v>0</v>
      </c>
      <c r="EV11" s="135"/>
      <c r="EW11" s="174">
        <f aca="true" t="shared" si="62" ref="EW11:FF11">$AC$11*G11</f>
        <v>13500</v>
      </c>
      <c r="EX11" s="174">
        <f t="shared" si="62"/>
        <v>0</v>
      </c>
      <c r="EY11" s="174">
        <f t="shared" si="62"/>
        <v>0</v>
      </c>
      <c r="EZ11" s="174">
        <f t="shared" si="62"/>
        <v>0</v>
      </c>
      <c r="FA11" s="174">
        <f t="shared" si="62"/>
        <v>0</v>
      </c>
      <c r="FB11" s="174">
        <f t="shared" si="62"/>
        <v>900</v>
      </c>
      <c r="FC11" s="174">
        <f t="shared" si="62"/>
        <v>0</v>
      </c>
      <c r="FD11" s="174">
        <f t="shared" si="62"/>
        <v>0</v>
      </c>
      <c r="FE11" s="174">
        <f t="shared" si="62"/>
        <v>0</v>
      </c>
      <c r="FF11" s="174">
        <f t="shared" si="62"/>
        <v>0</v>
      </c>
      <c r="FG11" s="178"/>
      <c r="FH11" s="168" t="b">
        <f t="shared" si="26"/>
        <v>1</v>
      </c>
      <c r="FI11" s="168" t="b">
        <f t="shared" si="13"/>
        <v>1</v>
      </c>
      <c r="FJ11" s="168" t="b">
        <f t="shared" si="13"/>
        <v>1</v>
      </c>
      <c r="FK11" s="168" t="b">
        <f t="shared" si="13"/>
        <v>1</v>
      </c>
      <c r="FL11" s="168" t="b">
        <f t="shared" si="13"/>
        <v>1</v>
      </c>
      <c r="FM11" s="168" t="b">
        <f t="shared" si="13"/>
        <v>1</v>
      </c>
      <c r="FN11" s="168" t="b">
        <f t="shared" si="13"/>
        <v>1</v>
      </c>
      <c r="FO11" s="168" t="b">
        <f t="shared" si="13"/>
        <v>1</v>
      </c>
      <c r="FP11" s="168" t="b">
        <f t="shared" si="13"/>
        <v>1</v>
      </c>
      <c r="FQ11" s="168" t="b">
        <f t="shared" si="13"/>
        <v>1</v>
      </c>
    </row>
    <row r="12" spans="2:173" s="168" customFormat="1" ht="38.25">
      <c r="B12" s="169" t="s">
        <v>126</v>
      </c>
      <c r="C12" s="182" t="s">
        <v>147</v>
      </c>
      <c r="D12" s="169" t="s">
        <v>116</v>
      </c>
      <c r="E12" s="169"/>
      <c r="F12" s="169"/>
      <c r="G12" s="169">
        <v>30000</v>
      </c>
      <c r="H12" s="169"/>
      <c r="I12" s="169"/>
      <c r="J12" s="169"/>
      <c r="K12" s="169"/>
      <c r="L12" s="169"/>
      <c r="M12" s="169"/>
      <c r="N12" s="169"/>
      <c r="O12" s="169"/>
      <c r="P12" s="176"/>
      <c r="Q12" s="171"/>
      <c r="R12" s="172">
        <v>0.1</v>
      </c>
      <c r="S12" s="172"/>
      <c r="T12" s="172"/>
      <c r="U12" s="172"/>
      <c r="V12" s="172">
        <v>0.2</v>
      </c>
      <c r="W12" s="172"/>
      <c r="X12" s="172"/>
      <c r="Y12" s="172"/>
      <c r="Z12" s="172"/>
      <c r="AA12" s="172"/>
      <c r="AB12" s="172"/>
      <c r="AC12" s="172">
        <v>0.7</v>
      </c>
      <c r="AD12" s="177">
        <f t="shared" si="0"/>
        <v>1</v>
      </c>
      <c r="AE12" s="135"/>
      <c r="AF12" s="174">
        <f aca="true" t="shared" si="63" ref="AF12:AO12">$R$12*G12</f>
        <v>3000</v>
      </c>
      <c r="AG12" s="174">
        <f t="shared" si="63"/>
        <v>0</v>
      </c>
      <c r="AH12" s="174">
        <f t="shared" si="63"/>
        <v>0</v>
      </c>
      <c r="AI12" s="174">
        <f t="shared" si="63"/>
        <v>0</v>
      </c>
      <c r="AJ12" s="174">
        <f t="shared" si="63"/>
        <v>0</v>
      </c>
      <c r="AK12" s="174">
        <f t="shared" si="63"/>
        <v>0</v>
      </c>
      <c r="AL12" s="174">
        <f t="shared" si="63"/>
        <v>0</v>
      </c>
      <c r="AM12" s="174">
        <f t="shared" si="63"/>
        <v>0</v>
      </c>
      <c r="AN12" s="174">
        <f t="shared" si="63"/>
        <v>0</v>
      </c>
      <c r="AO12" s="174">
        <f t="shared" si="63"/>
        <v>0</v>
      </c>
      <c r="AP12" s="135"/>
      <c r="AQ12" s="174">
        <f aca="true" t="shared" si="64" ref="AQ12:AZ12">$S$12*G12</f>
        <v>0</v>
      </c>
      <c r="AR12" s="174">
        <f t="shared" si="64"/>
        <v>0</v>
      </c>
      <c r="AS12" s="174">
        <f t="shared" si="64"/>
        <v>0</v>
      </c>
      <c r="AT12" s="174">
        <f t="shared" si="64"/>
        <v>0</v>
      </c>
      <c r="AU12" s="174">
        <f t="shared" si="64"/>
        <v>0</v>
      </c>
      <c r="AV12" s="174">
        <f t="shared" si="64"/>
        <v>0</v>
      </c>
      <c r="AW12" s="174">
        <f t="shared" si="64"/>
        <v>0</v>
      </c>
      <c r="AX12" s="174">
        <f t="shared" si="64"/>
        <v>0</v>
      </c>
      <c r="AY12" s="174">
        <f t="shared" si="64"/>
        <v>0</v>
      </c>
      <c r="AZ12" s="174">
        <f t="shared" si="64"/>
        <v>0</v>
      </c>
      <c r="BA12" s="135"/>
      <c r="BB12" s="174">
        <f aca="true" t="shared" si="65" ref="BB12:BK12">$T$12*G12</f>
        <v>0</v>
      </c>
      <c r="BC12" s="174">
        <f t="shared" si="65"/>
        <v>0</v>
      </c>
      <c r="BD12" s="174">
        <f t="shared" si="65"/>
        <v>0</v>
      </c>
      <c r="BE12" s="174">
        <f t="shared" si="65"/>
        <v>0</v>
      </c>
      <c r="BF12" s="174">
        <f t="shared" si="65"/>
        <v>0</v>
      </c>
      <c r="BG12" s="174">
        <f t="shared" si="65"/>
        <v>0</v>
      </c>
      <c r="BH12" s="174">
        <f t="shared" si="65"/>
        <v>0</v>
      </c>
      <c r="BI12" s="174">
        <f t="shared" si="65"/>
        <v>0</v>
      </c>
      <c r="BJ12" s="174">
        <f t="shared" si="65"/>
        <v>0</v>
      </c>
      <c r="BK12" s="174">
        <f t="shared" si="65"/>
        <v>0</v>
      </c>
      <c r="BL12" s="178"/>
      <c r="BM12" s="174">
        <f aca="true" t="shared" si="66" ref="BM12:BV12">$U$12*G12</f>
        <v>0</v>
      </c>
      <c r="BN12" s="174">
        <f t="shared" si="66"/>
        <v>0</v>
      </c>
      <c r="BO12" s="174">
        <f t="shared" si="66"/>
        <v>0</v>
      </c>
      <c r="BP12" s="174">
        <f t="shared" si="66"/>
        <v>0</v>
      </c>
      <c r="BQ12" s="174">
        <f t="shared" si="66"/>
        <v>0</v>
      </c>
      <c r="BR12" s="174">
        <f t="shared" si="66"/>
        <v>0</v>
      </c>
      <c r="BS12" s="174">
        <f t="shared" si="66"/>
        <v>0</v>
      </c>
      <c r="BT12" s="174">
        <f t="shared" si="66"/>
        <v>0</v>
      </c>
      <c r="BU12" s="174">
        <f t="shared" si="66"/>
        <v>0</v>
      </c>
      <c r="BV12" s="174">
        <f t="shared" si="66"/>
        <v>0</v>
      </c>
      <c r="BW12" s="135"/>
      <c r="BX12" s="174">
        <f aca="true" t="shared" si="67" ref="BX12:CG12">$V$12*G12</f>
        <v>6000</v>
      </c>
      <c r="BY12" s="174">
        <f t="shared" si="67"/>
        <v>0</v>
      </c>
      <c r="BZ12" s="174">
        <f t="shared" si="67"/>
        <v>0</v>
      </c>
      <c r="CA12" s="174">
        <f t="shared" si="67"/>
        <v>0</v>
      </c>
      <c r="CB12" s="174">
        <f t="shared" si="67"/>
        <v>0</v>
      </c>
      <c r="CC12" s="174">
        <f t="shared" si="67"/>
        <v>0</v>
      </c>
      <c r="CD12" s="174">
        <f t="shared" si="67"/>
        <v>0</v>
      </c>
      <c r="CE12" s="174">
        <f t="shared" si="67"/>
        <v>0</v>
      </c>
      <c r="CF12" s="174">
        <f t="shared" si="67"/>
        <v>0</v>
      </c>
      <c r="CG12" s="174">
        <f t="shared" si="67"/>
        <v>0</v>
      </c>
      <c r="CH12" s="135"/>
      <c r="CI12" s="174">
        <f>$W$12*G12</f>
        <v>0</v>
      </c>
      <c r="CJ12" s="174">
        <f aca="true" t="shared" si="68" ref="CJ12:CR12">$W$12*H12</f>
        <v>0</v>
      </c>
      <c r="CK12" s="174">
        <f t="shared" si="68"/>
        <v>0</v>
      </c>
      <c r="CL12" s="174">
        <f t="shared" si="68"/>
        <v>0</v>
      </c>
      <c r="CM12" s="174">
        <f t="shared" si="68"/>
        <v>0</v>
      </c>
      <c r="CN12" s="174">
        <f t="shared" si="68"/>
        <v>0</v>
      </c>
      <c r="CO12" s="174">
        <f t="shared" si="68"/>
        <v>0</v>
      </c>
      <c r="CP12" s="174">
        <f t="shared" si="68"/>
        <v>0</v>
      </c>
      <c r="CQ12" s="174">
        <f t="shared" si="68"/>
        <v>0</v>
      </c>
      <c r="CR12" s="174">
        <f t="shared" si="68"/>
        <v>0</v>
      </c>
      <c r="CS12" s="135"/>
      <c r="CT12" s="174">
        <f aca="true" t="shared" si="69" ref="CT12:DC12">$X$12*G12</f>
        <v>0</v>
      </c>
      <c r="CU12" s="174">
        <f t="shared" si="69"/>
        <v>0</v>
      </c>
      <c r="CV12" s="174">
        <f t="shared" si="69"/>
        <v>0</v>
      </c>
      <c r="CW12" s="174">
        <f t="shared" si="69"/>
        <v>0</v>
      </c>
      <c r="CX12" s="174">
        <f t="shared" si="69"/>
        <v>0</v>
      </c>
      <c r="CY12" s="174">
        <f t="shared" si="69"/>
        <v>0</v>
      </c>
      <c r="CZ12" s="174">
        <f t="shared" si="69"/>
        <v>0</v>
      </c>
      <c r="DA12" s="174">
        <f t="shared" si="69"/>
        <v>0</v>
      </c>
      <c r="DB12" s="174">
        <f t="shared" si="69"/>
        <v>0</v>
      </c>
      <c r="DC12" s="174">
        <f t="shared" si="69"/>
        <v>0</v>
      </c>
      <c r="DD12" s="135"/>
      <c r="DE12" s="174">
        <f aca="true" t="shared" si="70" ref="DE12:DN12">$Y$12*G12</f>
        <v>0</v>
      </c>
      <c r="DF12" s="174">
        <f t="shared" si="70"/>
        <v>0</v>
      </c>
      <c r="DG12" s="174">
        <f t="shared" si="70"/>
        <v>0</v>
      </c>
      <c r="DH12" s="174">
        <f t="shared" si="70"/>
        <v>0</v>
      </c>
      <c r="DI12" s="174">
        <f t="shared" si="70"/>
        <v>0</v>
      </c>
      <c r="DJ12" s="174">
        <f t="shared" si="70"/>
        <v>0</v>
      </c>
      <c r="DK12" s="174">
        <f t="shared" si="70"/>
        <v>0</v>
      </c>
      <c r="DL12" s="174">
        <f t="shared" si="70"/>
        <v>0</v>
      </c>
      <c r="DM12" s="174">
        <f t="shared" si="70"/>
        <v>0</v>
      </c>
      <c r="DN12" s="174">
        <f t="shared" si="70"/>
        <v>0</v>
      </c>
      <c r="DO12" s="135"/>
      <c r="DP12" s="174">
        <f aca="true" t="shared" si="71" ref="DP12:DY12">$Z$12*G12</f>
        <v>0</v>
      </c>
      <c r="DQ12" s="174">
        <f t="shared" si="71"/>
        <v>0</v>
      </c>
      <c r="DR12" s="174">
        <f t="shared" si="71"/>
        <v>0</v>
      </c>
      <c r="DS12" s="174">
        <f t="shared" si="71"/>
        <v>0</v>
      </c>
      <c r="DT12" s="174">
        <f t="shared" si="71"/>
        <v>0</v>
      </c>
      <c r="DU12" s="174">
        <f t="shared" si="71"/>
        <v>0</v>
      </c>
      <c r="DV12" s="174">
        <f t="shared" si="71"/>
        <v>0</v>
      </c>
      <c r="DW12" s="174">
        <f t="shared" si="71"/>
        <v>0</v>
      </c>
      <c r="DX12" s="174">
        <f t="shared" si="71"/>
        <v>0</v>
      </c>
      <c r="DY12" s="174">
        <f t="shared" si="71"/>
        <v>0</v>
      </c>
      <c r="DZ12" s="135"/>
      <c r="EA12" s="174">
        <f aca="true" t="shared" si="72" ref="EA12:EJ12">$AA$12*G12</f>
        <v>0</v>
      </c>
      <c r="EB12" s="174">
        <f t="shared" si="72"/>
        <v>0</v>
      </c>
      <c r="EC12" s="174">
        <f t="shared" si="72"/>
        <v>0</v>
      </c>
      <c r="ED12" s="174">
        <f t="shared" si="72"/>
        <v>0</v>
      </c>
      <c r="EE12" s="174">
        <f t="shared" si="72"/>
        <v>0</v>
      </c>
      <c r="EF12" s="174">
        <f t="shared" si="72"/>
        <v>0</v>
      </c>
      <c r="EG12" s="174">
        <f t="shared" si="72"/>
        <v>0</v>
      </c>
      <c r="EH12" s="174">
        <f t="shared" si="72"/>
        <v>0</v>
      </c>
      <c r="EI12" s="174">
        <f t="shared" si="72"/>
        <v>0</v>
      </c>
      <c r="EJ12" s="174">
        <f t="shared" si="72"/>
        <v>0</v>
      </c>
      <c r="EK12" s="135"/>
      <c r="EL12" s="174">
        <f aca="true" t="shared" si="73" ref="EL12:EU12">$AB$12*G12</f>
        <v>0</v>
      </c>
      <c r="EM12" s="174">
        <f t="shared" si="73"/>
        <v>0</v>
      </c>
      <c r="EN12" s="174">
        <f t="shared" si="73"/>
        <v>0</v>
      </c>
      <c r="EO12" s="174">
        <f t="shared" si="73"/>
        <v>0</v>
      </c>
      <c r="EP12" s="174">
        <f t="shared" si="73"/>
        <v>0</v>
      </c>
      <c r="EQ12" s="174">
        <f t="shared" si="73"/>
        <v>0</v>
      </c>
      <c r="ER12" s="174">
        <f t="shared" si="73"/>
        <v>0</v>
      </c>
      <c r="ES12" s="174">
        <f t="shared" si="73"/>
        <v>0</v>
      </c>
      <c r="ET12" s="174">
        <f t="shared" si="73"/>
        <v>0</v>
      </c>
      <c r="EU12" s="174">
        <f t="shared" si="73"/>
        <v>0</v>
      </c>
      <c r="EV12" s="135"/>
      <c r="EW12" s="174">
        <f aca="true" t="shared" si="74" ref="EW12:FF12">$AC$12*G12</f>
        <v>21000</v>
      </c>
      <c r="EX12" s="174">
        <f t="shared" si="74"/>
        <v>0</v>
      </c>
      <c r="EY12" s="174">
        <f t="shared" si="74"/>
        <v>0</v>
      </c>
      <c r="EZ12" s="174">
        <f t="shared" si="74"/>
        <v>0</v>
      </c>
      <c r="FA12" s="174">
        <f t="shared" si="74"/>
        <v>0</v>
      </c>
      <c r="FB12" s="174">
        <f t="shared" si="74"/>
        <v>0</v>
      </c>
      <c r="FC12" s="174">
        <f t="shared" si="74"/>
        <v>0</v>
      </c>
      <c r="FD12" s="174">
        <f t="shared" si="74"/>
        <v>0</v>
      </c>
      <c r="FE12" s="174">
        <f t="shared" si="74"/>
        <v>0</v>
      </c>
      <c r="FF12" s="174">
        <f t="shared" si="74"/>
        <v>0</v>
      </c>
      <c r="FG12" s="178"/>
      <c r="FH12" s="168" t="b">
        <f t="shared" si="26"/>
        <v>1</v>
      </c>
      <c r="FI12" s="168" t="b">
        <f t="shared" si="13"/>
        <v>1</v>
      </c>
      <c r="FJ12" s="168" t="b">
        <f t="shared" si="13"/>
        <v>1</v>
      </c>
      <c r="FK12" s="168" t="b">
        <f t="shared" si="13"/>
        <v>1</v>
      </c>
      <c r="FL12" s="168" t="b">
        <f t="shared" si="13"/>
        <v>1</v>
      </c>
      <c r="FM12" s="168" t="b">
        <f t="shared" si="13"/>
        <v>1</v>
      </c>
      <c r="FN12" s="168" t="b">
        <f t="shared" si="13"/>
        <v>1</v>
      </c>
      <c r="FO12" s="168" t="b">
        <f t="shared" si="13"/>
        <v>1</v>
      </c>
      <c r="FP12" s="168" t="b">
        <f t="shared" si="13"/>
        <v>1</v>
      </c>
      <c r="FQ12" s="168" t="b">
        <f t="shared" si="13"/>
        <v>1</v>
      </c>
    </row>
    <row r="13" spans="2:173" s="168" customFormat="1" ht="25.5">
      <c r="B13" s="169" t="s">
        <v>135</v>
      </c>
      <c r="C13" s="182" t="s">
        <v>129</v>
      </c>
      <c r="D13" s="169" t="s">
        <v>117</v>
      </c>
      <c r="E13" s="169"/>
      <c r="F13" s="169"/>
      <c r="G13" s="169">
        <v>10000</v>
      </c>
      <c r="H13" s="169"/>
      <c r="I13" s="169"/>
      <c r="J13" s="169"/>
      <c r="K13" s="169"/>
      <c r="L13" s="169"/>
      <c r="M13" s="169"/>
      <c r="N13" s="169"/>
      <c r="O13" s="169"/>
      <c r="P13" s="176"/>
      <c r="Q13" s="171"/>
      <c r="R13" s="172">
        <v>0.1</v>
      </c>
      <c r="S13" s="172"/>
      <c r="T13" s="172"/>
      <c r="U13" s="172"/>
      <c r="V13" s="172"/>
      <c r="W13" s="172"/>
      <c r="X13" s="172"/>
      <c r="Y13" s="172"/>
      <c r="Z13" s="172"/>
      <c r="AA13" s="172"/>
      <c r="AB13" s="172"/>
      <c r="AC13" s="172">
        <v>0.9</v>
      </c>
      <c r="AD13" s="177">
        <f t="shared" si="0"/>
        <v>1</v>
      </c>
      <c r="AE13" s="135"/>
      <c r="AF13" s="174">
        <f aca="true" t="shared" si="75" ref="AF13:AO13">$R$13*G13</f>
        <v>1000</v>
      </c>
      <c r="AG13" s="174">
        <f t="shared" si="75"/>
        <v>0</v>
      </c>
      <c r="AH13" s="174">
        <f t="shared" si="75"/>
        <v>0</v>
      </c>
      <c r="AI13" s="174">
        <f t="shared" si="75"/>
        <v>0</v>
      </c>
      <c r="AJ13" s="174">
        <f t="shared" si="75"/>
        <v>0</v>
      </c>
      <c r="AK13" s="174">
        <f t="shared" si="75"/>
        <v>0</v>
      </c>
      <c r="AL13" s="174">
        <f t="shared" si="75"/>
        <v>0</v>
      </c>
      <c r="AM13" s="174">
        <f t="shared" si="75"/>
        <v>0</v>
      </c>
      <c r="AN13" s="174">
        <f t="shared" si="75"/>
        <v>0</v>
      </c>
      <c r="AO13" s="174">
        <f t="shared" si="75"/>
        <v>0</v>
      </c>
      <c r="AP13" s="135"/>
      <c r="AQ13" s="174">
        <f aca="true" t="shared" si="76" ref="AQ13:AZ13">$S$13*G13</f>
        <v>0</v>
      </c>
      <c r="AR13" s="174">
        <f t="shared" si="76"/>
        <v>0</v>
      </c>
      <c r="AS13" s="174">
        <f t="shared" si="76"/>
        <v>0</v>
      </c>
      <c r="AT13" s="174">
        <f t="shared" si="76"/>
        <v>0</v>
      </c>
      <c r="AU13" s="174">
        <f t="shared" si="76"/>
        <v>0</v>
      </c>
      <c r="AV13" s="174">
        <f t="shared" si="76"/>
        <v>0</v>
      </c>
      <c r="AW13" s="174">
        <f t="shared" si="76"/>
        <v>0</v>
      </c>
      <c r="AX13" s="174">
        <f t="shared" si="76"/>
        <v>0</v>
      </c>
      <c r="AY13" s="174">
        <f t="shared" si="76"/>
        <v>0</v>
      </c>
      <c r="AZ13" s="174">
        <f t="shared" si="76"/>
        <v>0</v>
      </c>
      <c r="BA13" s="135"/>
      <c r="BB13" s="174">
        <f aca="true" t="shared" si="77" ref="BB13:BK13">$T$13*G13</f>
        <v>0</v>
      </c>
      <c r="BC13" s="174">
        <f t="shared" si="77"/>
        <v>0</v>
      </c>
      <c r="BD13" s="174">
        <f t="shared" si="77"/>
        <v>0</v>
      </c>
      <c r="BE13" s="174">
        <f t="shared" si="77"/>
        <v>0</v>
      </c>
      <c r="BF13" s="174">
        <f t="shared" si="77"/>
        <v>0</v>
      </c>
      <c r="BG13" s="174">
        <f t="shared" si="77"/>
        <v>0</v>
      </c>
      <c r="BH13" s="174">
        <f t="shared" si="77"/>
        <v>0</v>
      </c>
      <c r="BI13" s="174">
        <f t="shared" si="77"/>
        <v>0</v>
      </c>
      <c r="BJ13" s="174">
        <f t="shared" si="77"/>
        <v>0</v>
      </c>
      <c r="BK13" s="174">
        <f t="shared" si="77"/>
        <v>0</v>
      </c>
      <c r="BL13" s="178"/>
      <c r="BM13" s="174">
        <f>$U$13*G13</f>
        <v>0</v>
      </c>
      <c r="BN13" s="174">
        <f>$U$13*H13</f>
        <v>0</v>
      </c>
      <c r="BO13" s="174">
        <f aca="true" t="shared" si="78" ref="BO13:BV13">$U$13*I13</f>
        <v>0</v>
      </c>
      <c r="BP13" s="174">
        <f t="shared" si="78"/>
        <v>0</v>
      </c>
      <c r="BQ13" s="174">
        <f t="shared" si="78"/>
        <v>0</v>
      </c>
      <c r="BR13" s="174">
        <f t="shared" si="78"/>
        <v>0</v>
      </c>
      <c r="BS13" s="174">
        <f t="shared" si="78"/>
        <v>0</v>
      </c>
      <c r="BT13" s="174">
        <f t="shared" si="78"/>
        <v>0</v>
      </c>
      <c r="BU13" s="174">
        <f t="shared" si="78"/>
        <v>0</v>
      </c>
      <c r="BV13" s="174">
        <f t="shared" si="78"/>
        <v>0</v>
      </c>
      <c r="BW13" s="135"/>
      <c r="BX13" s="174">
        <f aca="true" t="shared" si="79" ref="BX13:CG13">$V$13*G13</f>
        <v>0</v>
      </c>
      <c r="BY13" s="174">
        <f t="shared" si="79"/>
        <v>0</v>
      </c>
      <c r="BZ13" s="174">
        <f t="shared" si="79"/>
        <v>0</v>
      </c>
      <c r="CA13" s="174">
        <f t="shared" si="79"/>
        <v>0</v>
      </c>
      <c r="CB13" s="174">
        <f t="shared" si="79"/>
        <v>0</v>
      </c>
      <c r="CC13" s="174">
        <f t="shared" si="79"/>
        <v>0</v>
      </c>
      <c r="CD13" s="174">
        <f t="shared" si="79"/>
        <v>0</v>
      </c>
      <c r="CE13" s="174">
        <f t="shared" si="79"/>
        <v>0</v>
      </c>
      <c r="CF13" s="174">
        <f t="shared" si="79"/>
        <v>0</v>
      </c>
      <c r="CG13" s="174">
        <f t="shared" si="79"/>
        <v>0</v>
      </c>
      <c r="CH13" s="135"/>
      <c r="CI13" s="174">
        <f>$W$13*G13</f>
        <v>0</v>
      </c>
      <c r="CJ13" s="174">
        <f aca="true" t="shared" si="80" ref="CJ13:CR13">$W$13*H13</f>
        <v>0</v>
      </c>
      <c r="CK13" s="174">
        <f t="shared" si="80"/>
        <v>0</v>
      </c>
      <c r="CL13" s="174">
        <f t="shared" si="80"/>
        <v>0</v>
      </c>
      <c r="CM13" s="174">
        <f t="shared" si="80"/>
        <v>0</v>
      </c>
      <c r="CN13" s="174">
        <f t="shared" si="80"/>
        <v>0</v>
      </c>
      <c r="CO13" s="174">
        <f t="shared" si="80"/>
        <v>0</v>
      </c>
      <c r="CP13" s="174">
        <f t="shared" si="80"/>
        <v>0</v>
      </c>
      <c r="CQ13" s="174">
        <f t="shared" si="80"/>
        <v>0</v>
      </c>
      <c r="CR13" s="174">
        <f t="shared" si="80"/>
        <v>0</v>
      </c>
      <c r="CS13" s="135"/>
      <c r="CT13" s="174">
        <f aca="true" t="shared" si="81" ref="CT13:DC13">$X$13*G13</f>
        <v>0</v>
      </c>
      <c r="CU13" s="174">
        <f t="shared" si="81"/>
        <v>0</v>
      </c>
      <c r="CV13" s="174">
        <f t="shared" si="81"/>
        <v>0</v>
      </c>
      <c r="CW13" s="174">
        <f t="shared" si="81"/>
        <v>0</v>
      </c>
      <c r="CX13" s="174">
        <f t="shared" si="81"/>
        <v>0</v>
      </c>
      <c r="CY13" s="174">
        <f t="shared" si="81"/>
        <v>0</v>
      </c>
      <c r="CZ13" s="174">
        <f t="shared" si="81"/>
        <v>0</v>
      </c>
      <c r="DA13" s="174">
        <f t="shared" si="81"/>
        <v>0</v>
      </c>
      <c r="DB13" s="174">
        <f t="shared" si="81"/>
        <v>0</v>
      </c>
      <c r="DC13" s="174">
        <f t="shared" si="81"/>
        <v>0</v>
      </c>
      <c r="DD13" s="135"/>
      <c r="DE13" s="174">
        <f aca="true" t="shared" si="82" ref="DE13:DN13">$Y$13*G13</f>
        <v>0</v>
      </c>
      <c r="DF13" s="174">
        <f t="shared" si="82"/>
        <v>0</v>
      </c>
      <c r="DG13" s="174">
        <f t="shared" si="82"/>
        <v>0</v>
      </c>
      <c r="DH13" s="174">
        <f t="shared" si="82"/>
        <v>0</v>
      </c>
      <c r="DI13" s="174">
        <f t="shared" si="82"/>
        <v>0</v>
      </c>
      <c r="DJ13" s="174">
        <f t="shared" si="82"/>
        <v>0</v>
      </c>
      <c r="DK13" s="174">
        <f t="shared" si="82"/>
        <v>0</v>
      </c>
      <c r="DL13" s="174">
        <f t="shared" si="82"/>
        <v>0</v>
      </c>
      <c r="DM13" s="174">
        <f t="shared" si="82"/>
        <v>0</v>
      </c>
      <c r="DN13" s="174">
        <f t="shared" si="82"/>
        <v>0</v>
      </c>
      <c r="DO13" s="135"/>
      <c r="DP13" s="174">
        <f aca="true" t="shared" si="83" ref="DP13:DY13">$Z$13*G13</f>
        <v>0</v>
      </c>
      <c r="DQ13" s="174">
        <f t="shared" si="83"/>
        <v>0</v>
      </c>
      <c r="DR13" s="174">
        <f t="shared" si="83"/>
        <v>0</v>
      </c>
      <c r="DS13" s="174">
        <f t="shared" si="83"/>
        <v>0</v>
      </c>
      <c r="DT13" s="174">
        <f t="shared" si="83"/>
        <v>0</v>
      </c>
      <c r="DU13" s="174">
        <f t="shared" si="83"/>
        <v>0</v>
      </c>
      <c r="DV13" s="174">
        <f t="shared" si="83"/>
        <v>0</v>
      </c>
      <c r="DW13" s="174">
        <f t="shared" si="83"/>
        <v>0</v>
      </c>
      <c r="DX13" s="174">
        <f t="shared" si="83"/>
        <v>0</v>
      </c>
      <c r="DY13" s="174">
        <f t="shared" si="83"/>
        <v>0</v>
      </c>
      <c r="DZ13" s="135"/>
      <c r="EA13" s="174">
        <f aca="true" t="shared" si="84" ref="EA13:EJ13">$AA$13*G13</f>
        <v>0</v>
      </c>
      <c r="EB13" s="174">
        <f t="shared" si="84"/>
        <v>0</v>
      </c>
      <c r="EC13" s="174">
        <f t="shared" si="84"/>
        <v>0</v>
      </c>
      <c r="ED13" s="174">
        <f t="shared" si="84"/>
        <v>0</v>
      </c>
      <c r="EE13" s="174">
        <f t="shared" si="84"/>
        <v>0</v>
      </c>
      <c r="EF13" s="174">
        <f t="shared" si="84"/>
        <v>0</v>
      </c>
      <c r="EG13" s="174">
        <f t="shared" si="84"/>
        <v>0</v>
      </c>
      <c r="EH13" s="174">
        <f t="shared" si="84"/>
        <v>0</v>
      </c>
      <c r="EI13" s="174">
        <f t="shared" si="84"/>
        <v>0</v>
      </c>
      <c r="EJ13" s="174">
        <f t="shared" si="84"/>
        <v>0</v>
      </c>
      <c r="EK13" s="135"/>
      <c r="EL13" s="174">
        <f aca="true" t="shared" si="85" ref="EL13:EU13">$AB$13*G13</f>
        <v>0</v>
      </c>
      <c r="EM13" s="174">
        <f t="shared" si="85"/>
        <v>0</v>
      </c>
      <c r="EN13" s="174">
        <f t="shared" si="85"/>
        <v>0</v>
      </c>
      <c r="EO13" s="174">
        <f t="shared" si="85"/>
        <v>0</v>
      </c>
      <c r="EP13" s="174">
        <f t="shared" si="85"/>
        <v>0</v>
      </c>
      <c r="EQ13" s="174">
        <f t="shared" si="85"/>
        <v>0</v>
      </c>
      <c r="ER13" s="174">
        <f t="shared" si="85"/>
        <v>0</v>
      </c>
      <c r="ES13" s="174">
        <f t="shared" si="85"/>
        <v>0</v>
      </c>
      <c r="ET13" s="174">
        <f t="shared" si="85"/>
        <v>0</v>
      </c>
      <c r="EU13" s="174">
        <f t="shared" si="85"/>
        <v>0</v>
      </c>
      <c r="EV13" s="135"/>
      <c r="EW13" s="174">
        <f aca="true" t="shared" si="86" ref="EW13:FF13">$AC$13*G13</f>
        <v>9000</v>
      </c>
      <c r="EX13" s="174">
        <f t="shared" si="86"/>
        <v>0</v>
      </c>
      <c r="EY13" s="174">
        <f t="shared" si="86"/>
        <v>0</v>
      </c>
      <c r="EZ13" s="174">
        <f t="shared" si="86"/>
        <v>0</v>
      </c>
      <c r="FA13" s="174">
        <f t="shared" si="86"/>
        <v>0</v>
      </c>
      <c r="FB13" s="174">
        <f t="shared" si="86"/>
        <v>0</v>
      </c>
      <c r="FC13" s="174">
        <f t="shared" si="86"/>
        <v>0</v>
      </c>
      <c r="FD13" s="174">
        <f t="shared" si="86"/>
        <v>0</v>
      </c>
      <c r="FE13" s="174">
        <f t="shared" si="86"/>
        <v>0</v>
      </c>
      <c r="FF13" s="174">
        <f t="shared" si="86"/>
        <v>0</v>
      </c>
      <c r="FG13" s="178"/>
      <c r="FH13" s="168" t="b">
        <f t="shared" si="26"/>
        <v>1</v>
      </c>
      <c r="FI13" s="168" t="b">
        <f t="shared" si="13"/>
        <v>1</v>
      </c>
      <c r="FJ13" s="168" t="b">
        <f t="shared" si="13"/>
        <v>1</v>
      </c>
      <c r="FK13" s="168" t="b">
        <f t="shared" si="13"/>
        <v>1</v>
      </c>
      <c r="FL13" s="168" t="b">
        <f t="shared" si="13"/>
        <v>1</v>
      </c>
      <c r="FM13" s="168" t="b">
        <f t="shared" si="13"/>
        <v>1</v>
      </c>
      <c r="FN13" s="168" t="b">
        <f t="shared" si="13"/>
        <v>1</v>
      </c>
      <c r="FO13" s="168" t="b">
        <f t="shared" si="13"/>
        <v>1</v>
      </c>
      <c r="FP13" s="168" t="b">
        <f t="shared" si="13"/>
        <v>1</v>
      </c>
      <c r="FQ13" s="168" t="b">
        <f t="shared" si="13"/>
        <v>1</v>
      </c>
    </row>
    <row r="14" spans="2:173" s="168" customFormat="1" ht="12.75">
      <c r="B14" s="169" t="s">
        <v>135</v>
      </c>
      <c r="C14" s="182" t="s">
        <v>130</v>
      </c>
      <c r="D14" s="169" t="s">
        <v>117</v>
      </c>
      <c r="E14" s="169"/>
      <c r="F14" s="169"/>
      <c r="G14" s="169"/>
      <c r="H14" s="169"/>
      <c r="I14" s="169"/>
      <c r="J14" s="169"/>
      <c r="K14" s="169"/>
      <c r="L14" s="169"/>
      <c r="M14" s="169"/>
      <c r="N14" s="169"/>
      <c r="O14" s="169"/>
      <c r="P14" s="176"/>
      <c r="Q14" s="171"/>
      <c r="R14" s="172">
        <v>0.1</v>
      </c>
      <c r="S14" s="172"/>
      <c r="T14" s="172"/>
      <c r="U14" s="172"/>
      <c r="V14" s="172"/>
      <c r="W14" s="172">
        <v>0.2</v>
      </c>
      <c r="X14" s="172"/>
      <c r="Y14" s="172"/>
      <c r="Z14" s="172"/>
      <c r="AA14" s="172"/>
      <c r="AB14" s="172"/>
      <c r="AC14" s="172">
        <v>0.7</v>
      </c>
      <c r="AD14" s="177">
        <f t="shared" si="0"/>
        <v>1</v>
      </c>
      <c r="AE14" s="135"/>
      <c r="AF14" s="174">
        <f>$R$14*G14</f>
        <v>0</v>
      </c>
      <c r="AG14" s="174">
        <f aca="true" t="shared" si="87" ref="AG14:AO14">$R$14*H14</f>
        <v>0</v>
      </c>
      <c r="AH14" s="174">
        <f t="shared" si="87"/>
        <v>0</v>
      </c>
      <c r="AI14" s="174">
        <f t="shared" si="87"/>
        <v>0</v>
      </c>
      <c r="AJ14" s="174">
        <f t="shared" si="87"/>
        <v>0</v>
      </c>
      <c r="AK14" s="174">
        <f t="shared" si="87"/>
        <v>0</v>
      </c>
      <c r="AL14" s="174">
        <f t="shared" si="87"/>
        <v>0</v>
      </c>
      <c r="AM14" s="174">
        <f t="shared" si="87"/>
        <v>0</v>
      </c>
      <c r="AN14" s="174">
        <f t="shared" si="87"/>
        <v>0</v>
      </c>
      <c r="AO14" s="174">
        <f t="shared" si="87"/>
        <v>0</v>
      </c>
      <c r="AP14" s="135"/>
      <c r="AQ14" s="174">
        <f>$S$14*G14</f>
        <v>0</v>
      </c>
      <c r="AR14" s="174">
        <f aca="true" t="shared" si="88" ref="AR14:AZ14">$S$14*H14</f>
        <v>0</v>
      </c>
      <c r="AS14" s="174">
        <f t="shared" si="88"/>
        <v>0</v>
      </c>
      <c r="AT14" s="174">
        <f t="shared" si="88"/>
        <v>0</v>
      </c>
      <c r="AU14" s="174">
        <f t="shared" si="88"/>
        <v>0</v>
      </c>
      <c r="AV14" s="174">
        <f t="shared" si="88"/>
        <v>0</v>
      </c>
      <c r="AW14" s="174">
        <f t="shared" si="88"/>
        <v>0</v>
      </c>
      <c r="AX14" s="174">
        <f t="shared" si="88"/>
        <v>0</v>
      </c>
      <c r="AY14" s="174">
        <f t="shared" si="88"/>
        <v>0</v>
      </c>
      <c r="AZ14" s="174">
        <f t="shared" si="88"/>
        <v>0</v>
      </c>
      <c r="BA14" s="135"/>
      <c r="BB14" s="174">
        <f>$T$14*G14</f>
        <v>0</v>
      </c>
      <c r="BC14" s="174">
        <f aca="true" t="shared" si="89" ref="BC14:BK14">$T$14*H14</f>
        <v>0</v>
      </c>
      <c r="BD14" s="174">
        <f t="shared" si="89"/>
        <v>0</v>
      </c>
      <c r="BE14" s="174">
        <f t="shared" si="89"/>
        <v>0</v>
      </c>
      <c r="BF14" s="174">
        <f t="shared" si="89"/>
        <v>0</v>
      </c>
      <c r="BG14" s="174">
        <f t="shared" si="89"/>
        <v>0</v>
      </c>
      <c r="BH14" s="174">
        <f t="shared" si="89"/>
        <v>0</v>
      </c>
      <c r="BI14" s="174">
        <f t="shared" si="89"/>
        <v>0</v>
      </c>
      <c r="BJ14" s="174">
        <f t="shared" si="89"/>
        <v>0</v>
      </c>
      <c r="BK14" s="174">
        <f t="shared" si="89"/>
        <v>0</v>
      </c>
      <c r="BL14" s="178"/>
      <c r="BM14" s="174">
        <f>$U$14*G14</f>
        <v>0</v>
      </c>
      <c r="BN14" s="174">
        <f aca="true" t="shared" si="90" ref="BN14:BV14">$U$14*H14</f>
        <v>0</v>
      </c>
      <c r="BO14" s="174">
        <f t="shared" si="90"/>
        <v>0</v>
      </c>
      <c r="BP14" s="174">
        <f t="shared" si="90"/>
        <v>0</v>
      </c>
      <c r="BQ14" s="174">
        <f t="shared" si="90"/>
        <v>0</v>
      </c>
      <c r="BR14" s="174">
        <f t="shared" si="90"/>
        <v>0</v>
      </c>
      <c r="BS14" s="174">
        <f t="shared" si="90"/>
        <v>0</v>
      </c>
      <c r="BT14" s="174">
        <f t="shared" si="90"/>
        <v>0</v>
      </c>
      <c r="BU14" s="174">
        <f t="shared" si="90"/>
        <v>0</v>
      </c>
      <c r="BV14" s="174">
        <f t="shared" si="90"/>
        <v>0</v>
      </c>
      <c r="BW14" s="135"/>
      <c r="BX14" s="174">
        <f>$V$14*G14</f>
        <v>0</v>
      </c>
      <c r="BY14" s="174">
        <f aca="true" t="shared" si="91" ref="BY14:CG14">$V$14*H14</f>
        <v>0</v>
      </c>
      <c r="BZ14" s="174">
        <f t="shared" si="91"/>
        <v>0</v>
      </c>
      <c r="CA14" s="174">
        <f t="shared" si="91"/>
        <v>0</v>
      </c>
      <c r="CB14" s="174">
        <f t="shared" si="91"/>
        <v>0</v>
      </c>
      <c r="CC14" s="174">
        <f t="shared" si="91"/>
        <v>0</v>
      </c>
      <c r="CD14" s="174">
        <f t="shared" si="91"/>
        <v>0</v>
      </c>
      <c r="CE14" s="174">
        <f t="shared" si="91"/>
        <v>0</v>
      </c>
      <c r="CF14" s="174">
        <f t="shared" si="91"/>
        <v>0</v>
      </c>
      <c r="CG14" s="174">
        <f t="shared" si="91"/>
        <v>0</v>
      </c>
      <c r="CH14" s="135"/>
      <c r="CI14" s="174">
        <f>$W$14*G14</f>
        <v>0</v>
      </c>
      <c r="CJ14" s="174">
        <f aca="true" t="shared" si="92" ref="CJ14:CR14">$W$14*H14</f>
        <v>0</v>
      </c>
      <c r="CK14" s="174">
        <f t="shared" si="92"/>
        <v>0</v>
      </c>
      <c r="CL14" s="174">
        <f t="shared" si="92"/>
        <v>0</v>
      </c>
      <c r="CM14" s="174">
        <f t="shared" si="92"/>
        <v>0</v>
      </c>
      <c r="CN14" s="174">
        <f t="shared" si="92"/>
        <v>0</v>
      </c>
      <c r="CO14" s="174">
        <f t="shared" si="92"/>
        <v>0</v>
      </c>
      <c r="CP14" s="174">
        <f t="shared" si="92"/>
        <v>0</v>
      </c>
      <c r="CQ14" s="174">
        <f t="shared" si="92"/>
        <v>0</v>
      </c>
      <c r="CR14" s="174">
        <f t="shared" si="92"/>
        <v>0</v>
      </c>
      <c r="CS14" s="135"/>
      <c r="CT14" s="174">
        <f>$X$14*G14</f>
        <v>0</v>
      </c>
      <c r="CU14" s="174">
        <f aca="true" t="shared" si="93" ref="CU14:DC14">$X$14*H14</f>
        <v>0</v>
      </c>
      <c r="CV14" s="174">
        <f t="shared" si="93"/>
        <v>0</v>
      </c>
      <c r="CW14" s="174">
        <f t="shared" si="93"/>
        <v>0</v>
      </c>
      <c r="CX14" s="174">
        <f t="shared" si="93"/>
        <v>0</v>
      </c>
      <c r="CY14" s="174">
        <f t="shared" si="93"/>
        <v>0</v>
      </c>
      <c r="CZ14" s="174">
        <f t="shared" si="93"/>
        <v>0</v>
      </c>
      <c r="DA14" s="174">
        <f t="shared" si="93"/>
        <v>0</v>
      </c>
      <c r="DB14" s="174">
        <f t="shared" si="93"/>
        <v>0</v>
      </c>
      <c r="DC14" s="174">
        <f t="shared" si="93"/>
        <v>0</v>
      </c>
      <c r="DD14" s="135"/>
      <c r="DE14" s="174">
        <f>$Y$14*G14</f>
        <v>0</v>
      </c>
      <c r="DF14" s="174">
        <f aca="true" t="shared" si="94" ref="DF14:DN14">$Y$14*H14</f>
        <v>0</v>
      </c>
      <c r="DG14" s="174">
        <f t="shared" si="94"/>
        <v>0</v>
      </c>
      <c r="DH14" s="174">
        <f t="shared" si="94"/>
        <v>0</v>
      </c>
      <c r="DI14" s="174">
        <f t="shared" si="94"/>
        <v>0</v>
      </c>
      <c r="DJ14" s="174">
        <f t="shared" si="94"/>
        <v>0</v>
      </c>
      <c r="DK14" s="174">
        <f t="shared" si="94"/>
        <v>0</v>
      </c>
      <c r="DL14" s="174">
        <f t="shared" si="94"/>
        <v>0</v>
      </c>
      <c r="DM14" s="174">
        <f t="shared" si="94"/>
        <v>0</v>
      </c>
      <c r="DN14" s="174">
        <f t="shared" si="94"/>
        <v>0</v>
      </c>
      <c r="DO14" s="135"/>
      <c r="DP14" s="174">
        <f>$Z$14*G14</f>
        <v>0</v>
      </c>
      <c r="DQ14" s="174">
        <f aca="true" t="shared" si="95" ref="DQ14:DY14">$Z$14*H14</f>
        <v>0</v>
      </c>
      <c r="DR14" s="174">
        <f t="shared" si="95"/>
        <v>0</v>
      </c>
      <c r="DS14" s="174">
        <f t="shared" si="95"/>
        <v>0</v>
      </c>
      <c r="DT14" s="174">
        <f t="shared" si="95"/>
        <v>0</v>
      </c>
      <c r="DU14" s="174">
        <f t="shared" si="95"/>
        <v>0</v>
      </c>
      <c r="DV14" s="174">
        <f t="shared" si="95"/>
        <v>0</v>
      </c>
      <c r="DW14" s="174">
        <f t="shared" si="95"/>
        <v>0</v>
      </c>
      <c r="DX14" s="174">
        <f t="shared" si="95"/>
        <v>0</v>
      </c>
      <c r="DY14" s="174">
        <f t="shared" si="95"/>
        <v>0</v>
      </c>
      <c r="DZ14" s="135"/>
      <c r="EA14" s="174">
        <f>$AA$14*G14</f>
        <v>0</v>
      </c>
      <c r="EB14" s="174">
        <f aca="true" t="shared" si="96" ref="EB14:EJ14">$AA$14*H14</f>
        <v>0</v>
      </c>
      <c r="EC14" s="174">
        <f t="shared" si="96"/>
        <v>0</v>
      </c>
      <c r="ED14" s="174">
        <f t="shared" si="96"/>
        <v>0</v>
      </c>
      <c r="EE14" s="174">
        <f t="shared" si="96"/>
        <v>0</v>
      </c>
      <c r="EF14" s="174">
        <f t="shared" si="96"/>
        <v>0</v>
      </c>
      <c r="EG14" s="174">
        <f t="shared" si="96"/>
        <v>0</v>
      </c>
      <c r="EH14" s="174">
        <f t="shared" si="96"/>
        <v>0</v>
      </c>
      <c r="EI14" s="174">
        <f t="shared" si="96"/>
        <v>0</v>
      </c>
      <c r="EJ14" s="174">
        <f t="shared" si="96"/>
        <v>0</v>
      </c>
      <c r="EK14" s="135"/>
      <c r="EL14" s="174">
        <f>$AB$14*G14</f>
        <v>0</v>
      </c>
      <c r="EM14" s="174">
        <f aca="true" t="shared" si="97" ref="EM14:EU14">$AB$14*H14</f>
        <v>0</v>
      </c>
      <c r="EN14" s="174">
        <f t="shared" si="97"/>
        <v>0</v>
      </c>
      <c r="EO14" s="174">
        <f t="shared" si="97"/>
        <v>0</v>
      </c>
      <c r="EP14" s="174">
        <f t="shared" si="97"/>
        <v>0</v>
      </c>
      <c r="EQ14" s="174">
        <f t="shared" si="97"/>
        <v>0</v>
      </c>
      <c r="ER14" s="174">
        <f t="shared" si="97"/>
        <v>0</v>
      </c>
      <c r="ES14" s="174">
        <f t="shared" si="97"/>
        <v>0</v>
      </c>
      <c r="ET14" s="174">
        <f t="shared" si="97"/>
        <v>0</v>
      </c>
      <c r="EU14" s="174">
        <f t="shared" si="97"/>
        <v>0</v>
      </c>
      <c r="EV14" s="135"/>
      <c r="EW14" s="174">
        <f>$AC$14*G14</f>
        <v>0</v>
      </c>
      <c r="EX14" s="174">
        <f aca="true" t="shared" si="98" ref="EX14:FF14">$AC$14*H14</f>
        <v>0</v>
      </c>
      <c r="EY14" s="174">
        <f t="shared" si="98"/>
        <v>0</v>
      </c>
      <c r="EZ14" s="174">
        <f t="shared" si="98"/>
        <v>0</v>
      </c>
      <c r="FA14" s="174">
        <f t="shared" si="98"/>
        <v>0</v>
      </c>
      <c r="FB14" s="174">
        <f t="shared" si="98"/>
        <v>0</v>
      </c>
      <c r="FC14" s="174">
        <f t="shared" si="98"/>
        <v>0</v>
      </c>
      <c r="FD14" s="174">
        <f t="shared" si="98"/>
        <v>0</v>
      </c>
      <c r="FE14" s="174">
        <f t="shared" si="98"/>
        <v>0</v>
      </c>
      <c r="FF14" s="174">
        <f t="shared" si="98"/>
        <v>0</v>
      </c>
      <c r="FG14" s="178"/>
      <c r="FH14" s="168" t="b">
        <f t="shared" si="26"/>
        <v>1</v>
      </c>
      <c r="FI14" s="168" t="b">
        <f t="shared" si="13"/>
        <v>1</v>
      </c>
      <c r="FJ14" s="168" t="b">
        <f t="shared" si="13"/>
        <v>1</v>
      </c>
      <c r="FK14" s="168" t="b">
        <f t="shared" si="13"/>
        <v>1</v>
      </c>
      <c r="FL14" s="168" t="b">
        <f t="shared" si="13"/>
        <v>1</v>
      </c>
      <c r="FM14" s="168" t="b">
        <f t="shared" si="13"/>
        <v>1</v>
      </c>
      <c r="FN14" s="168" t="b">
        <f t="shared" si="13"/>
        <v>1</v>
      </c>
      <c r="FO14" s="168" t="b">
        <f t="shared" si="13"/>
        <v>1</v>
      </c>
      <c r="FP14" s="168" t="b">
        <f t="shared" si="13"/>
        <v>1</v>
      </c>
      <c r="FQ14" s="168" t="b">
        <f t="shared" si="13"/>
        <v>1</v>
      </c>
    </row>
    <row r="15" spans="2:173" s="168" customFormat="1" ht="12.75">
      <c r="B15" s="169" t="s">
        <v>136</v>
      </c>
      <c r="C15" s="182" t="s">
        <v>131</v>
      </c>
      <c r="D15" s="169" t="s">
        <v>118</v>
      </c>
      <c r="E15" s="169"/>
      <c r="F15" s="169"/>
      <c r="G15" s="169"/>
      <c r="H15" s="169"/>
      <c r="I15" s="169"/>
      <c r="J15" s="169"/>
      <c r="K15" s="169"/>
      <c r="L15" s="169"/>
      <c r="M15" s="169"/>
      <c r="N15" s="169"/>
      <c r="O15" s="169"/>
      <c r="P15" s="176"/>
      <c r="Q15" s="171"/>
      <c r="R15" s="172"/>
      <c r="S15" s="172"/>
      <c r="T15" s="172"/>
      <c r="U15" s="172"/>
      <c r="V15" s="172"/>
      <c r="W15" s="172"/>
      <c r="X15" s="172"/>
      <c r="Y15" s="172"/>
      <c r="Z15" s="172"/>
      <c r="AA15" s="172"/>
      <c r="AB15" s="172"/>
      <c r="AC15" s="172"/>
      <c r="AD15" s="177"/>
      <c r="AE15" s="135"/>
      <c r="AF15" s="174">
        <f aca="true" t="shared" si="99" ref="AF15:AO15">$R$15*G15</f>
        <v>0</v>
      </c>
      <c r="AG15" s="174">
        <f t="shared" si="99"/>
        <v>0</v>
      </c>
      <c r="AH15" s="174">
        <f t="shared" si="99"/>
        <v>0</v>
      </c>
      <c r="AI15" s="174">
        <f t="shared" si="99"/>
        <v>0</v>
      </c>
      <c r="AJ15" s="174">
        <f t="shared" si="99"/>
        <v>0</v>
      </c>
      <c r="AK15" s="174">
        <f t="shared" si="99"/>
        <v>0</v>
      </c>
      <c r="AL15" s="174">
        <f t="shared" si="99"/>
        <v>0</v>
      </c>
      <c r="AM15" s="174">
        <f t="shared" si="99"/>
        <v>0</v>
      </c>
      <c r="AN15" s="174">
        <f t="shared" si="99"/>
        <v>0</v>
      </c>
      <c r="AO15" s="174">
        <f t="shared" si="99"/>
        <v>0</v>
      </c>
      <c r="AP15" s="135"/>
      <c r="AQ15" s="174">
        <f aca="true" t="shared" si="100" ref="AQ15:AZ15">$S$15*G15</f>
        <v>0</v>
      </c>
      <c r="AR15" s="174">
        <f t="shared" si="100"/>
        <v>0</v>
      </c>
      <c r="AS15" s="174">
        <f t="shared" si="100"/>
        <v>0</v>
      </c>
      <c r="AT15" s="174">
        <f t="shared" si="100"/>
        <v>0</v>
      </c>
      <c r="AU15" s="174">
        <f t="shared" si="100"/>
        <v>0</v>
      </c>
      <c r="AV15" s="174">
        <f t="shared" si="100"/>
        <v>0</v>
      </c>
      <c r="AW15" s="174">
        <f t="shared" si="100"/>
        <v>0</v>
      </c>
      <c r="AX15" s="174">
        <f t="shared" si="100"/>
        <v>0</v>
      </c>
      <c r="AY15" s="174">
        <f t="shared" si="100"/>
        <v>0</v>
      </c>
      <c r="AZ15" s="174">
        <f t="shared" si="100"/>
        <v>0</v>
      </c>
      <c r="BA15" s="135"/>
      <c r="BB15" s="174">
        <f aca="true" t="shared" si="101" ref="BB15:BK15">$T$15*G15</f>
        <v>0</v>
      </c>
      <c r="BC15" s="174">
        <f t="shared" si="101"/>
        <v>0</v>
      </c>
      <c r="BD15" s="174">
        <f t="shared" si="101"/>
        <v>0</v>
      </c>
      <c r="BE15" s="174">
        <f t="shared" si="101"/>
        <v>0</v>
      </c>
      <c r="BF15" s="174">
        <f t="shared" si="101"/>
        <v>0</v>
      </c>
      <c r="BG15" s="174">
        <f t="shared" si="101"/>
        <v>0</v>
      </c>
      <c r="BH15" s="174">
        <f t="shared" si="101"/>
        <v>0</v>
      </c>
      <c r="BI15" s="174">
        <f t="shared" si="101"/>
        <v>0</v>
      </c>
      <c r="BJ15" s="174">
        <f t="shared" si="101"/>
        <v>0</v>
      </c>
      <c r="BK15" s="174">
        <f t="shared" si="101"/>
        <v>0</v>
      </c>
      <c r="BL15" s="178"/>
      <c r="BM15" s="174">
        <f aca="true" t="shared" si="102" ref="BM15:BV15">$U$15*G15</f>
        <v>0</v>
      </c>
      <c r="BN15" s="174">
        <f t="shared" si="102"/>
        <v>0</v>
      </c>
      <c r="BO15" s="174">
        <f t="shared" si="102"/>
        <v>0</v>
      </c>
      <c r="BP15" s="174">
        <f t="shared" si="102"/>
        <v>0</v>
      </c>
      <c r="BQ15" s="174">
        <f t="shared" si="102"/>
        <v>0</v>
      </c>
      <c r="BR15" s="174">
        <f t="shared" si="102"/>
        <v>0</v>
      </c>
      <c r="BS15" s="174">
        <f t="shared" si="102"/>
        <v>0</v>
      </c>
      <c r="BT15" s="174">
        <f t="shared" si="102"/>
        <v>0</v>
      </c>
      <c r="BU15" s="174">
        <f t="shared" si="102"/>
        <v>0</v>
      </c>
      <c r="BV15" s="174">
        <f t="shared" si="102"/>
        <v>0</v>
      </c>
      <c r="BW15" s="135"/>
      <c r="BX15" s="174">
        <f aca="true" t="shared" si="103" ref="BX15:CG15">$V$15*G15</f>
        <v>0</v>
      </c>
      <c r="BY15" s="174">
        <f t="shared" si="103"/>
        <v>0</v>
      </c>
      <c r="BZ15" s="174">
        <f t="shared" si="103"/>
        <v>0</v>
      </c>
      <c r="CA15" s="174">
        <f t="shared" si="103"/>
        <v>0</v>
      </c>
      <c r="CB15" s="174">
        <f t="shared" si="103"/>
        <v>0</v>
      </c>
      <c r="CC15" s="174">
        <f t="shared" si="103"/>
        <v>0</v>
      </c>
      <c r="CD15" s="174">
        <f t="shared" si="103"/>
        <v>0</v>
      </c>
      <c r="CE15" s="174">
        <f t="shared" si="103"/>
        <v>0</v>
      </c>
      <c r="CF15" s="174">
        <f t="shared" si="103"/>
        <v>0</v>
      </c>
      <c r="CG15" s="174">
        <f t="shared" si="103"/>
        <v>0</v>
      </c>
      <c r="CH15" s="135"/>
      <c r="CI15" s="174">
        <f>$W$15*G15</f>
        <v>0</v>
      </c>
      <c r="CJ15" s="174">
        <f aca="true" t="shared" si="104" ref="CJ15:CR15">$W$15*H15</f>
        <v>0</v>
      </c>
      <c r="CK15" s="174">
        <f t="shared" si="104"/>
        <v>0</v>
      </c>
      <c r="CL15" s="174">
        <f t="shared" si="104"/>
        <v>0</v>
      </c>
      <c r="CM15" s="174">
        <f t="shared" si="104"/>
        <v>0</v>
      </c>
      <c r="CN15" s="174">
        <f t="shared" si="104"/>
        <v>0</v>
      </c>
      <c r="CO15" s="174">
        <f t="shared" si="104"/>
        <v>0</v>
      </c>
      <c r="CP15" s="174">
        <f t="shared" si="104"/>
        <v>0</v>
      </c>
      <c r="CQ15" s="174">
        <f t="shared" si="104"/>
        <v>0</v>
      </c>
      <c r="CR15" s="174">
        <f t="shared" si="104"/>
        <v>0</v>
      </c>
      <c r="CS15" s="135"/>
      <c r="CT15" s="174">
        <f aca="true" t="shared" si="105" ref="CT15:DC15">$X$15*G15</f>
        <v>0</v>
      </c>
      <c r="CU15" s="174">
        <f t="shared" si="105"/>
        <v>0</v>
      </c>
      <c r="CV15" s="174">
        <f t="shared" si="105"/>
        <v>0</v>
      </c>
      <c r="CW15" s="174">
        <f t="shared" si="105"/>
        <v>0</v>
      </c>
      <c r="CX15" s="174">
        <f t="shared" si="105"/>
        <v>0</v>
      </c>
      <c r="CY15" s="174">
        <f t="shared" si="105"/>
        <v>0</v>
      </c>
      <c r="CZ15" s="174">
        <f t="shared" si="105"/>
        <v>0</v>
      </c>
      <c r="DA15" s="174">
        <f t="shared" si="105"/>
        <v>0</v>
      </c>
      <c r="DB15" s="174">
        <f t="shared" si="105"/>
        <v>0</v>
      </c>
      <c r="DC15" s="174">
        <f t="shared" si="105"/>
        <v>0</v>
      </c>
      <c r="DD15" s="135"/>
      <c r="DE15" s="174">
        <f aca="true" t="shared" si="106" ref="DE15:DN15">$Y$15*G15</f>
        <v>0</v>
      </c>
      <c r="DF15" s="174">
        <f t="shared" si="106"/>
        <v>0</v>
      </c>
      <c r="DG15" s="174">
        <f t="shared" si="106"/>
        <v>0</v>
      </c>
      <c r="DH15" s="174">
        <f t="shared" si="106"/>
        <v>0</v>
      </c>
      <c r="DI15" s="174">
        <f t="shared" si="106"/>
        <v>0</v>
      </c>
      <c r="DJ15" s="174">
        <f t="shared" si="106"/>
        <v>0</v>
      </c>
      <c r="DK15" s="174">
        <f t="shared" si="106"/>
        <v>0</v>
      </c>
      <c r="DL15" s="174">
        <f t="shared" si="106"/>
        <v>0</v>
      </c>
      <c r="DM15" s="174">
        <f t="shared" si="106"/>
        <v>0</v>
      </c>
      <c r="DN15" s="174">
        <f t="shared" si="106"/>
        <v>0</v>
      </c>
      <c r="DO15" s="135"/>
      <c r="DP15" s="174">
        <f aca="true" t="shared" si="107" ref="DP15:DY15">$Z$15*G15</f>
        <v>0</v>
      </c>
      <c r="DQ15" s="174">
        <f t="shared" si="107"/>
        <v>0</v>
      </c>
      <c r="DR15" s="174">
        <f t="shared" si="107"/>
        <v>0</v>
      </c>
      <c r="DS15" s="174">
        <f t="shared" si="107"/>
        <v>0</v>
      </c>
      <c r="DT15" s="174">
        <f t="shared" si="107"/>
        <v>0</v>
      </c>
      <c r="DU15" s="174">
        <f t="shared" si="107"/>
        <v>0</v>
      </c>
      <c r="DV15" s="174">
        <f t="shared" si="107"/>
        <v>0</v>
      </c>
      <c r="DW15" s="174">
        <f t="shared" si="107"/>
        <v>0</v>
      </c>
      <c r="DX15" s="174">
        <f t="shared" si="107"/>
        <v>0</v>
      </c>
      <c r="DY15" s="174">
        <f t="shared" si="107"/>
        <v>0</v>
      </c>
      <c r="DZ15" s="135"/>
      <c r="EA15" s="174">
        <f aca="true" t="shared" si="108" ref="EA15:EJ15">$AA$15*G15</f>
        <v>0</v>
      </c>
      <c r="EB15" s="174">
        <f t="shared" si="108"/>
        <v>0</v>
      </c>
      <c r="EC15" s="174">
        <f t="shared" si="108"/>
        <v>0</v>
      </c>
      <c r="ED15" s="174">
        <f t="shared" si="108"/>
        <v>0</v>
      </c>
      <c r="EE15" s="174">
        <f t="shared" si="108"/>
        <v>0</v>
      </c>
      <c r="EF15" s="174">
        <f t="shared" si="108"/>
        <v>0</v>
      </c>
      <c r="EG15" s="174">
        <f t="shared" si="108"/>
        <v>0</v>
      </c>
      <c r="EH15" s="174">
        <f t="shared" si="108"/>
        <v>0</v>
      </c>
      <c r="EI15" s="174">
        <f t="shared" si="108"/>
        <v>0</v>
      </c>
      <c r="EJ15" s="174">
        <f t="shared" si="108"/>
        <v>0</v>
      </c>
      <c r="EK15" s="135"/>
      <c r="EL15" s="174">
        <f aca="true" t="shared" si="109" ref="EL15:EU15">$AB$15*G15</f>
        <v>0</v>
      </c>
      <c r="EM15" s="174">
        <f t="shared" si="109"/>
        <v>0</v>
      </c>
      <c r="EN15" s="174">
        <f t="shared" si="109"/>
        <v>0</v>
      </c>
      <c r="EO15" s="174">
        <f t="shared" si="109"/>
        <v>0</v>
      </c>
      <c r="EP15" s="174">
        <f t="shared" si="109"/>
        <v>0</v>
      </c>
      <c r="EQ15" s="174">
        <f t="shared" si="109"/>
        <v>0</v>
      </c>
      <c r="ER15" s="174">
        <f t="shared" si="109"/>
        <v>0</v>
      </c>
      <c r="ES15" s="174">
        <f t="shared" si="109"/>
        <v>0</v>
      </c>
      <c r="ET15" s="174">
        <f t="shared" si="109"/>
        <v>0</v>
      </c>
      <c r="EU15" s="174">
        <f t="shared" si="109"/>
        <v>0</v>
      </c>
      <c r="EV15" s="135"/>
      <c r="EW15" s="174">
        <f aca="true" t="shared" si="110" ref="EW15:FF15">$AC$15*G15</f>
        <v>0</v>
      </c>
      <c r="EX15" s="174">
        <f t="shared" si="110"/>
        <v>0</v>
      </c>
      <c r="EY15" s="174">
        <f t="shared" si="110"/>
        <v>0</v>
      </c>
      <c r="EZ15" s="174">
        <f t="shared" si="110"/>
        <v>0</v>
      </c>
      <c r="FA15" s="174">
        <f t="shared" si="110"/>
        <v>0</v>
      </c>
      <c r="FB15" s="174">
        <f t="shared" si="110"/>
        <v>0</v>
      </c>
      <c r="FC15" s="174">
        <f t="shared" si="110"/>
        <v>0</v>
      </c>
      <c r="FD15" s="174">
        <f t="shared" si="110"/>
        <v>0</v>
      </c>
      <c r="FE15" s="174">
        <f t="shared" si="110"/>
        <v>0</v>
      </c>
      <c r="FF15" s="174">
        <f t="shared" si="110"/>
        <v>0</v>
      </c>
      <c r="FG15" s="178"/>
      <c r="FH15" s="168" t="b">
        <f t="shared" si="26"/>
        <v>1</v>
      </c>
      <c r="FI15" s="168" t="b">
        <f t="shared" si="13"/>
        <v>1</v>
      </c>
      <c r="FJ15" s="168" t="b">
        <f t="shared" si="13"/>
        <v>1</v>
      </c>
      <c r="FK15" s="168" t="b">
        <f t="shared" si="13"/>
        <v>1</v>
      </c>
      <c r="FL15" s="168" t="b">
        <f t="shared" si="13"/>
        <v>1</v>
      </c>
      <c r="FM15" s="168" t="b">
        <f t="shared" si="13"/>
        <v>1</v>
      </c>
      <c r="FN15" s="168" t="b">
        <f t="shared" si="13"/>
        <v>1</v>
      </c>
      <c r="FO15" s="168" t="b">
        <f t="shared" si="13"/>
        <v>1</v>
      </c>
      <c r="FP15" s="168" t="b">
        <f t="shared" si="13"/>
        <v>1</v>
      </c>
      <c r="FQ15" s="168" t="b">
        <f t="shared" si="13"/>
        <v>1</v>
      </c>
    </row>
    <row r="16" spans="2:173" s="168" customFormat="1" ht="12.75">
      <c r="B16" s="169" t="s">
        <v>136</v>
      </c>
      <c r="C16" s="182" t="s">
        <v>131</v>
      </c>
      <c r="D16" s="169" t="s">
        <v>118</v>
      </c>
      <c r="E16" s="169"/>
      <c r="F16" s="169"/>
      <c r="G16" s="169"/>
      <c r="H16" s="169"/>
      <c r="I16" s="169"/>
      <c r="J16" s="169"/>
      <c r="K16" s="169"/>
      <c r="L16" s="169"/>
      <c r="M16" s="169"/>
      <c r="N16" s="169"/>
      <c r="O16" s="169"/>
      <c r="P16" s="176"/>
      <c r="Q16" s="171"/>
      <c r="R16" s="172">
        <v>0.1</v>
      </c>
      <c r="S16" s="172"/>
      <c r="T16" s="172"/>
      <c r="U16" s="172"/>
      <c r="V16" s="172"/>
      <c r="W16" s="172"/>
      <c r="X16" s="172"/>
      <c r="Y16" s="172"/>
      <c r="Z16" s="172"/>
      <c r="AA16" s="172"/>
      <c r="AB16" s="172"/>
      <c r="AC16" s="172"/>
      <c r="AD16" s="177"/>
      <c r="AE16" s="135"/>
      <c r="AF16" s="174">
        <f>$R$16*G16</f>
        <v>0</v>
      </c>
      <c r="AG16" s="174">
        <f aca="true" t="shared" si="111" ref="AG16:AO16">$R$16*H16</f>
        <v>0</v>
      </c>
      <c r="AH16" s="174">
        <f t="shared" si="111"/>
        <v>0</v>
      </c>
      <c r="AI16" s="174">
        <f t="shared" si="111"/>
        <v>0</v>
      </c>
      <c r="AJ16" s="174">
        <f t="shared" si="111"/>
        <v>0</v>
      </c>
      <c r="AK16" s="174">
        <f t="shared" si="111"/>
        <v>0</v>
      </c>
      <c r="AL16" s="174">
        <f t="shared" si="111"/>
        <v>0</v>
      </c>
      <c r="AM16" s="174">
        <f t="shared" si="111"/>
        <v>0</v>
      </c>
      <c r="AN16" s="174">
        <f t="shared" si="111"/>
        <v>0</v>
      </c>
      <c r="AO16" s="174">
        <f t="shared" si="111"/>
        <v>0</v>
      </c>
      <c r="AP16" s="135"/>
      <c r="AQ16" s="174">
        <f>$S$16*G16</f>
        <v>0</v>
      </c>
      <c r="AR16" s="174">
        <f aca="true" t="shared" si="112" ref="AR16:AZ16">$S$16*H16</f>
        <v>0</v>
      </c>
      <c r="AS16" s="174">
        <f t="shared" si="112"/>
        <v>0</v>
      </c>
      <c r="AT16" s="174">
        <f t="shared" si="112"/>
        <v>0</v>
      </c>
      <c r="AU16" s="174">
        <f t="shared" si="112"/>
        <v>0</v>
      </c>
      <c r="AV16" s="174">
        <f t="shared" si="112"/>
        <v>0</v>
      </c>
      <c r="AW16" s="174">
        <f t="shared" si="112"/>
        <v>0</v>
      </c>
      <c r="AX16" s="174">
        <f t="shared" si="112"/>
        <v>0</v>
      </c>
      <c r="AY16" s="174">
        <f t="shared" si="112"/>
        <v>0</v>
      </c>
      <c r="AZ16" s="174">
        <f t="shared" si="112"/>
        <v>0</v>
      </c>
      <c r="BA16" s="135"/>
      <c r="BB16" s="174">
        <f>$T$16*G16</f>
        <v>0</v>
      </c>
      <c r="BC16" s="174">
        <f aca="true" t="shared" si="113" ref="BC16:BK16">$T$16*H16</f>
        <v>0</v>
      </c>
      <c r="BD16" s="174">
        <f t="shared" si="113"/>
        <v>0</v>
      </c>
      <c r="BE16" s="174">
        <f t="shared" si="113"/>
        <v>0</v>
      </c>
      <c r="BF16" s="174">
        <f t="shared" si="113"/>
        <v>0</v>
      </c>
      <c r="BG16" s="174">
        <f t="shared" si="113"/>
        <v>0</v>
      </c>
      <c r="BH16" s="174">
        <f t="shared" si="113"/>
        <v>0</v>
      </c>
      <c r="BI16" s="174">
        <f t="shared" si="113"/>
        <v>0</v>
      </c>
      <c r="BJ16" s="174">
        <f t="shared" si="113"/>
        <v>0</v>
      </c>
      <c r="BK16" s="174">
        <f t="shared" si="113"/>
        <v>0</v>
      </c>
      <c r="BL16" s="178"/>
      <c r="BM16" s="174">
        <f>$U$16*G16</f>
        <v>0</v>
      </c>
      <c r="BN16" s="174">
        <f aca="true" t="shared" si="114" ref="BN16:BV16">$U$16*H16</f>
        <v>0</v>
      </c>
      <c r="BO16" s="174">
        <f t="shared" si="114"/>
        <v>0</v>
      </c>
      <c r="BP16" s="174">
        <f t="shared" si="114"/>
        <v>0</v>
      </c>
      <c r="BQ16" s="174">
        <f t="shared" si="114"/>
        <v>0</v>
      </c>
      <c r="BR16" s="174">
        <f t="shared" si="114"/>
        <v>0</v>
      </c>
      <c r="BS16" s="174">
        <f t="shared" si="114"/>
        <v>0</v>
      </c>
      <c r="BT16" s="174">
        <f t="shared" si="114"/>
        <v>0</v>
      </c>
      <c r="BU16" s="174">
        <f t="shared" si="114"/>
        <v>0</v>
      </c>
      <c r="BV16" s="174">
        <f t="shared" si="114"/>
        <v>0</v>
      </c>
      <c r="BW16" s="135"/>
      <c r="BX16" s="174">
        <f>$V$16*G16</f>
        <v>0</v>
      </c>
      <c r="BY16" s="174">
        <f aca="true" t="shared" si="115" ref="BY16:CG16">$V$16*H16</f>
        <v>0</v>
      </c>
      <c r="BZ16" s="174">
        <f t="shared" si="115"/>
        <v>0</v>
      </c>
      <c r="CA16" s="174">
        <f t="shared" si="115"/>
        <v>0</v>
      </c>
      <c r="CB16" s="174">
        <f t="shared" si="115"/>
        <v>0</v>
      </c>
      <c r="CC16" s="174">
        <f t="shared" si="115"/>
        <v>0</v>
      </c>
      <c r="CD16" s="174">
        <f t="shared" si="115"/>
        <v>0</v>
      </c>
      <c r="CE16" s="174">
        <f t="shared" si="115"/>
        <v>0</v>
      </c>
      <c r="CF16" s="174">
        <f t="shared" si="115"/>
        <v>0</v>
      </c>
      <c r="CG16" s="174">
        <f t="shared" si="115"/>
        <v>0</v>
      </c>
      <c r="CH16" s="135"/>
      <c r="CI16" s="174">
        <f>$W$16*G16</f>
        <v>0</v>
      </c>
      <c r="CJ16" s="174">
        <f aca="true" t="shared" si="116" ref="CJ16:CR16">$W$16*H16</f>
        <v>0</v>
      </c>
      <c r="CK16" s="174">
        <f t="shared" si="116"/>
        <v>0</v>
      </c>
      <c r="CL16" s="174">
        <f t="shared" si="116"/>
        <v>0</v>
      </c>
      <c r="CM16" s="174">
        <f t="shared" si="116"/>
        <v>0</v>
      </c>
      <c r="CN16" s="174">
        <f t="shared" si="116"/>
        <v>0</v>
      </c>
      <c r="CO16" s="174">
        <f t="shared" si="116"/>
        <v>0</v>
      </c>
      <c r="CP16" s="174">
        <f t="shared" si="116"/>
        <v>0</v>
      </c>
      <c r="CQ16" s="174">
        <f t="shared" si="116"/>
        <v>0</v>
      </c>
      <c r="CR16" s="174">
        <f t="shared" si="116"/>
        <v>0</v>
      </c>
      <c r="CS16" s="135"/>
      <c r="CT16" s="174">
        <f>$X$16*G16</f>
        <v>0</v>
      </c>
      <c r="CU16" s="174">
        <f aca="true" t="shared" si="117" ref="CU16:DC16">$X$16*H16</f>
        <v>0</v>
      </c>
      <c r="CV16" s="174">
        <f t="shared" si="117"/>
        <v>0</v>
      </c>
      <c r="CW16" s="174">
        <f t="shared" si="117"/>
        <v>0</v>
      </c>
      <c r="CX16" s="174">
        <f t="shared" si="117"/>
        <v>0</v>
      </c>
      <c r="CY16" s="174">
        <f t="shared" si="117"/>
        <v>0</v>
      </c>
      <c r="CZ16" s="174">
        <f t="shared" si="117"/>
        <v>0</v>
      </c>
      <c r="DA16" s="174">
        <f t="shared" si="117"/>
        <v>0</v>
      </c>
      <c r="DB16" s="174">
        <f t="shared" si="117"/>
        <v>0</v>
      </c>
      <c r="DC16" s="174">
        <f t="shared" si="117"/>
        <v>0</v>
      </c>
      <c r="DD16" s="135"/>
      <c r="DE16" s="174">
        <f>$Y$16*G16</f>
        <v>0</v>
      </c>
      <c r="DF16" s="174">
        <f aca="true" t="shared" si="118" ref="DF16:DN16">$Y$16*H16</f>
        <v>0</v>
      </c>
      <c r="DG16" s="174">
        <f t="shared" si="118"/>
        <v>0</v>
      </c>
      <c r="DH16" s="174">
        <f t="shared" si="118"/>
        <v>0</v>
      </c>
      <c r="DI16" s="174">
        <f t="shared" si="118"/>
        <v>0</v>
      </c>
      <c r="DJ16" s="174">
        <f t="shared" si="118"/>
        <v>0</v>
      </c>
      <c r="DK16" s="174">
        <f t="shared" si="118"/>
        <v>0</v>
      </c>
      <c r="DL16" s="174">
        <f t="shared" si="118"/>
        <v>0</v>
      </c>
      <c r="DM16" s="174">
        <f t="shared" si="118"/>
        <v>0</v>
      </c>
      <c r="DN16" s="174">
        <f t="shared" si="118"/>
        <v>0</v>
      </c>
      <c r="DO16" s="135"/>
      <c r="DP16" s="174">
        <f>$Z$16*G16</f>
        <v>0</v>
      </c>
      <c r="DQ16" s="174">
        <f aca="true" t="shared" si="119" ref="DQ16:DY16">$Z$16*H16</f>
        <v>0</v>
      </c>
      <c r="DR16" s="174">
        <f t="shared" si="119"/>
        <v>0</v>
      </c>
      <c r="DS16" s="174">
        <f t="shared" si="119"/>
        <v>0</v>
      </c>
      <c r="DT16" s="174">
        <f t="shared" si="119"/>
        <v>0</v>
      </c>
      <c r="DU16" s="174">
        <f t="shared" si="119"/>
        <v>0</v>
      </c>
      <c r="DV16" s="174">
        <f t="shared" si="119"/>
        <v>0</v>
      </c>
      <c r="DW16" s="174">
        <f t="shared" si="119"/>
        <v>0</v>
      </c>
      <c r="DX16" s="174">
        <f t="shared" si="119"/>
        <v>0</v>
      </c>
      <c r="DY16" s="174">
        <f t="shared" si="119"/>
        <v>0</v>
      </c>
      <c r="DZ16" s="135"/>
      <c r="EA16" s="174">
        <f>$AA$16*G16</f>
        <v>0</v>
      </c>
      <c r="EB16" s="174">
        <f aca="true" t="shared" si="120" ref="EB16:EJ16">$AA$16*H16</f>
        <v>0</v>
      </c>
      <c r="EC16" s="174">
        <f t="shared" si="120"/>
        <v>0</v>
      </c>
      <c r="ED16" s="174">
        <f t="shared" si="120"/>
        <v>0</v>
      </c>
      <c r="EE16" s="174">
        <f t="shared" si="120"/>
        <v>0</v>
      </c>
      <c r="EF16" s="174">
        <f t="shared" si="120"/>
        <v>0</v>
      </c>
      <c r="EG16" s="174">
        <f t="shared" si="120"/>
        <v>0</v>
      </c>
      <c r="EH16" s="174">
        <f t="shared" si="120"/>
        <v>0</v>
      </c>
      <c r="EI16" s="174">
        <f t="shared" si="120"/>
        <v>0</v>
      </c>
      <c r="EJ16" s="174">
        <f t="shared" si="120"/>
        <v>0</v>
      </c>
      <c r="EK16" s="135"/>
      <c r="EL16" s="174">
        <f>$AB$16*G16</f>
        <v>0</v>
      </c>
      <c r="EM16" s="174">
        <f aca="true" t="shared" si="121" ref="EM16:EU16">$AB$16*H16</f>
        <v>0</v>
      </c>
      <c r="EN16" s="174">
        <f t="shared" si="121"/>
        <v>0</v>
      </c>
      <c r="EO16" s="174">
        <f t="shared" si="121"/>
        <v>0</v>
      </c>
      <c r="EP16" s="174">
        <f t="shared" si="121"/>
        <v>0</v>
      </c>
      <c r="EQ16" s="174">
        <f t="shared" si="121"/>
        <v>0</v>
      </c>
      <c r="ER16" s="174">
        <f t="shared" si="121"/>
        <v>0</v>
      </c>
      <c r="ES16" s="174">
        <f t="shared" si="121"/>
        <v>0</v>
      </c>
      <c r="ET16" s="174">
        <f t="shared" si="121"/>
        <v>0</v>
      </c>
      <c r="EU16" s="174">
        <f t="shared" si="121"/>
        <v>0</v>
      </c>
      <c r="EV16" s="135"/>
      <c r="EW16" s="174">
        <f>$AC$16*G16</f>
        <v>0</v>
      </c>
      <c r="EX16" s="174">
        <f aca="true" t="shared" si="122" ref="EX16:FF16">$AC$16*H16</f>
        <v>0</v>
      </c>
      <c r="EY16" s="174">
        <f t="shared" si="122"/>
        <v>0</v>
      </c>
      <c r="EZ16" s="174">
        <f t="shared" si="122"/>
        <v>0</v>
      </c>
      <c r="FA16" s="174">
        <f t="shared" si="122"/>
        <v>0</v>
      </c>
      <c r="FB16" s="174">
        <f t="shared" si="122"/>
        <v>0</v>
      </c>
      <c r="FC16" s="174">
        <f t="shared" si="122"/>
        <v>0</v>
      </c>
      <c r="FD16" s="174">
        <f t="shared" si="122"/>
        <v>0</v>
      </c>
      <c r="FE16" s="174">
        <f t="shared" si="122"/>
        <v>0</v>
      </c>
      <c r="FF16" s="174">
        <f t="shared" si="122"/>
        <v>0</v>
      </c>
      <c r="FG16" s="178"/>
      <c r="FH16" s="168" t="b">
        <f t="shared" si="26"/>
        <v>1</v>
      </c>
      <c r="FI16" s="168" t="b">
        <f t="shared" si="13"/>
        <v>1</v>
      </c>
      <c r="FJ16" s="168" t="b">
        <f t="shared" si="13"/>
        <v>1</v>
      </c>
      <c r="FK16" s="168" t="b">
        <f t="shared" si="13"/>
        <v>1</v>
      </c>
      <c r="FL16" s="168" t="b">
        <f t="shared" si="13"/>
        <v>1</v>
      </c>
      <c r="FM16" s="168" t="b">
        <f t="shared" si="13"/>
        <v>1</v>
      </c>
      <c r="FN16" s="168" t="b">
        <f t="shared" si="13"/>
        <v>1</v>
      </c>
      <c r="FO16" s="168" t="b">
        <f t="shared" si="13"/>
        <v>1</v>
      </c>
      <c r="FP16" s="168" t="b">
        <f t="shared" si="13"/>
        <v>1</v>
      </c>
      <c r="FQ16" s="168" t="b">
        <f t="shared" si="13"/>
        <v>1</v>
      </c>
    </row>
    <row r="17" spans="2:173" s="168" customFormat="1" ht="12.75">
      <c r="B17" s="169" t="s">
        <v>137</v>
      </c>
      <c r="C17" s="182" t="s">
        <v>141</v>
      </c>
      <c r="D17" s="169" t="s">
        <v>119</v>
      </c>
      <c r="E17" s="169"/>
      <c r="F17" s="169"/>
      <c r="G17" s="169">
        <v>10000</v>
      </c>
      <c r="H17" s="176"/>
      <c r="I17" s="169"/>
      <c r="J17" s="169">
        <v>30000</v>
      </c>
      <c r="K17" s="169"/>
      <c r="L17" s="169"/>
      <c r="M17" s="169"/>
      <c r="N17" s="169"/>
      <c r="O17" s="169"/>
      <c r="P17" s="176"/>
      <c r="Q17" s="171"/>
      <c r="R17" s="172">
        <v>0.1</v>
      </c>
      <c r="S17" s="172"/>
      <c r="T17" s="172"/>
      <c r="U17" s="172"/>
      <c r="V17" s="172"/>
      <c r="W17" s="172"/>
      <c r="X17" s="172"/>
      <c r="Y17" s="172"/>
      <c r="Z17" s="172"/>
      <c r="AA17" s="172"/>
      <c r="AB17" s="172"/>
      <c r="AC17" s="172">
        <v>0.9</v>
      </c>
      <c r="AD17" s="177">
        <f t="shared" si="0"/>
        <v>1</v>
      </c>
      <c r="AE17" s="135"/>
      <c r="AF17" s="174">
        <f aca="true" t="shared" si="123" ref="AF17:AO17">$R$17*G17</f>
        <v>1000</v>
      </c>
      <c r="AG17" s="174">
        <f t="shared" si="123"/>
        <v>0</v>
      </c>
      <c r="AH17" s="174">
        <f t="shared" si="123"/>
        <v>0</v>
      </c>
      <c r="AI17" s="174">
        <f t="shared" si="123"/>
        <v>3000</v>
      </c>
      <c r="AJ17" s="174">
        <f t="shared" si="123"/>
        <v>0</v>
      </c>
      <c r="AK17" s="174">
        <f t="shared" si="123"/>
        <v>0</v>
      </c>
      <c r="AL17" s="174">
        <f t="shared" si="123"/>
        <v>0</v>
      </c>
      <c r="AM17" s="174">
        <f t="shared" si="123"/>
        <v>0</v>
      </c>
      <c r="AN17" s="174">
        <f t="shared" si="123"/>
        <v>0</v>
      </c>
      <c r="AO17" s="174">
        <f t="shared" si="123"/>
        <v>0</v>
      </c>
      <c r="AP17" s="135"/>
      <c r="AQ17" s="174">
        <f aca="true" t="shared" si="124" ref="AQ17:AZ17">$S$17*G17</f>
        <v>0</v>
      </c>
      <c r="AR17" s="174">
        <f t="shared" si="124"/>
        <v>0</v>
      </c>
      <c r="AS17" s="174">
        <f t="shared" si="124"/>
        <v>0</v>
      </c>
      <c r="AT17" s="174">
        <f t="shared" si="124"/>
        <v>0</v>
      </c>
      <c r="AU17" s="174">
        <f t="shared" si="124"/>
        <v>0</v>
      </c>
      <c r="AV17" s="174">
        <f t="shared" si="124"/>
        <v>0</v>
      </c>
      <c r="AW17" s="174">
        <f t="shared" si="124"/>
        <v>0</v>
      </c>
      <c r="AX17" s="174">
        <f t="shared" si="124"/>
        <v>0</v>
      </c>
      <c r="AY17" s="174">
        <f t="shared" si="124"/>
        <v>0</v>
      </c>
      <c r="AZ17" s="174">
        <f t="shared" si="124"/>
        <v>0</v>
      </c>
      <c r="BA17" s="135"/>
      <c r="BB17" s="174">
        <f aca="true" t="shared" si="125" ref="BB17:BK17">$T$17*G17</f>
        <v>0</v>
      </c>
      <c r="BC17" s="174">
        <f t="shared" si="125"/>
        <v>0</v>
      </c>
      <c r="BD17" s="174">
        <f t="shared" si="125"/>
        <v>0</v>
      </c>
      <c r="BE17" s="174">
        <f t="shared" si="125"/>
        <v>0</v>
      </c>
      <c r="BF17" s="174">
        <f t="shared" si="125"/>
        <v>0</v>
      </c>
      <c r="BG17" s="174">
        <f t="shared" si="125"/>
        <v>0</v>
      </c>
      <c r="BH17" s="174">
        <f t="shared" si="125"/>
        <v>0</v>
      </c>
      <c r="BI17" s="174">
        <f t="shared" si="125"/>
        <v>0</v>
      </c>
      <c r="BJ17" s="174">
        <f t="shared" si="125"/>
        <v>0</v>
      </c>
      <c r="BK17" s="174">
        <f t="shared" si="125"/>
        <v>0</v>
      </c>
      <c r="BL17" s="178"/>
      <c r="BM17" s="174">
        <f aca="true" t="shared" si="126" ref="BM17:BV17">$U$17*G17</f>
        <v>0</v>
      </c>
      <c r="BN17" s="174">
        <f t="shared" si="126"/>
        <v>0</v>
      </c>
      <c r="BO17" s="174">
        <f t="shared" si="126"/>
        <v>0</v>
      </c>
      <c r="BP17" s="174">
        <f t="shared" si="126"/>
        <v>0</v>
      </c>
      <c r="BQ17" s="174">
        <f t="shared" si="126"/>
        <v>0</v>
      </c>
      <c r="BR17" s="174">
        <f t="shared" si="126"/>
        <v>0</v>
      </c>
      <c r="BS17" s="174">
        <f t="shared" si="126"/>
        <v>0</v>
      </c>
      <c r="BT17" s="174">
        <f t="shared" si="126"/>
        <v>0</v>
      </c>
      <c r="BU17" s="174">
        <f t="shared" si="126"/>
        <v>0</v>
      </c>
      <c r="BV17" s="174">
        <f t="shared" si="126"/>
        <v>0</v>
      </c>
      <c r="BW17" s="135"/>
      <c r="BX17" s="174">
        <f aca="true" t="shared" si="127" ref="BX17:CG17">$V$17*G17</f>
        <v>0</v>
      </c>
      <c r="BY17" s="174">
        <f t="shared" si="127"/>
        <v>0</v>
      </c>
      <c r="BZ17" s="174">
        <f t="shared" si="127"/>
        <v>0</v>
      </c>
      <c r="CA17" s="174">
        <f t="shared" si="127"/>
        <v>0</v>
      </c>
      <c r="CB17" s="174">
        <f t="shared" si="127"/>
        <v>0</v>
      </c>
      <c r="CC17" s="174">
        <f t="shared" si="127"/>
        <v>0</v>
      </c>
      <c r="CD17" s="174">
        <f t="shared" si="127"/>
        <v>0</v>
      </c>
      <c r="CE17" s="174">
        <f t="shared" si="127"/>
        <v>0</v>
      </c>
      <c r="CF17" s="174">
        <f t="shared" si="127"/>
        <v>0</v>
      </c>
      <c r="CG17" s="174">
        <f t="shared" si="127"/>
        <v>0</v>
      </c>
      <c r="CH17" s="135"/>
      <c r="CI17" s="174">
        <f>$W$17*G17</f>
        <v>0</v>
      </c>
      <c r="CJ17" s="174">
        <f aca="true" t="shared" si="128" ref="CJ17:CR17">$W$17*H17</f>
        <v>0</v>
      </c>
      <c r="CK17" s="174">
        <f t="shared" si="128"/>
        <v>0</v>
      </c>
      <c r="CL17" s="174">
        <f t="shared" si="128"/>
        <v>0</v>
      </c>
      <c r="CM17" s="174">
        <f t="shared" si="128"/>
        <v>0</v>
      </c>
      <c r="CN17" s="174">
        <f t="shared" si="128"/>
        <v>0</v>
      </c>
      <c r="CO17" s="174">
        <f t="shared" si="128"/>
        <v>0</v>
      </c>
      <c r="CP17" s="174">
        <f t="shared" si="128"/>
        <v>0</v>
      </c>
      <c r="CQ17" s="174">
        <f t="shared" si="128"/>
        <v>0</v>
      </c>
      <c r="CR17" s="174">
        <f t="shared" si="128"/>
        <v>0</v>
      </c>
      <c r="CS17" s="135"/>
      <c r="CT17" s="174">
        <f aca="true" t="shared" si="129" ref="CT17:DC17">$X$17*G17</f>
        <v>0</v>
      </c>
      <c r="CU17" s="174">
        <f t="shared" si="129"/>
        <v>0</v>
      </c>
      <c r="CV17" s="174">
        <f t="shared" si="129"/>
        <v>0</v>
      </c>
      <c r="CW17" s="174">
        <f t="shared" si="129"/>
        <v>0</v>
      </c>
      <c r="CX17" s="174">
        <f t="shared" si="129"/>
        <v>0</v>
      </c>
      <c r="CY17" s="174">
        <f t="shared" si="129"/>
        <v>0</v>
      </c>
      <c r="CZ17" s="174">
        <f t="shared" si="129"/>
        <v>0</v>
      </c>
      <c r="DA17" s="174">
        <f t="shared" si="129"/>
        <v>0</v>
      </c>
      <c r="DB17" s="174">
        <f t="shared" si="129"/>
        <v>0</v>
      </c>
      <c r="DC17" s="174">
        <f t="shared" si="129"/>
        <v>0</v>
      </c>
      <c r="DD17" s="135"/>
      <c r="DE17" s="174">
        <f aca="true" t="shared" si="130" ref="DE17:DN17">$Y$17*G17</f>
        <v>0</v>
      </c>
      <c r="DF17" s="174">
        <f t="shared" si="130"/>
        <v>0</v>
      </c>
      <c r="DG17" s="174">
        <f t="shared" si="130"/>
        <v>0</v>
      </c>
      <c r="DH17" s="174">
        <f t="shared" si="130"/>
        <v>0</v>
      </c>
      <c r="DI17" s="174">
        <f t="shared" si="130"/>
        <v>0</v>
      </c>
      <c r="DJ17" s="174">
        <f t="shared" si="130"/>
        <v>0</v>
      </c>
      <c r="DK17" s="174">
        <f t="shared" si="130"/>
        <v>0</v>
      </c>
      <c r="DL17" s="174">
        <f t="shared" si="130"/>
        <v>0</v>
      </c>
      <c r="DM17" s="174">
        <f t="shared" si="130"/>
        <v>0</v>
      </c>
      <c r="DN17" s="174">
        <f t="shared" si="130"/>
        <v>0</v>
      </c>
      <c r="DO17" s="135"/>
      <c r="DP17" s="174">
        <f aca="true" t="shared" si="131" ref="DP17:DY17">$Z$17*G17</f>
        <v>0</v>
      </c>
      <c r="DQ17" s="174">
        <f t="shared" si="131"/>
        <v>0</v>
      </c>
      <c r="DR17" s="174">
        <f t="shared" si="131"/>
        <v>0</v>
      </c>
      <c r="DS17" s="174">
        <f t="shared" si="131"/>
        <v>0</v>
      </c>
      <c r="DT17" s="174">
        <f t="shared" si="131"/>
        <v>0</v>
      </c>
      <c r="DU17" s="174">
        <f t="shared" si="131"/>
        <v>0</v>
      </c>
      <c r="DV17" s="174">
        <f t="shared" si="131"/>
        <v>0</v>
      </c>
      <c r="DW17" s="174">
        <f t="shared" si="131"/>
        <v>0</v>
      </c>
      <c r="DX17" s="174">
        <f t="shared" si="131"/>
        <v>0</v>
      </c>
      <c r="DY17" s="174">
        <f t="shared" si="131"/>
        <v>0</v>
      </c>
      <c r="DZ17" s="135"/>
      <c r="EA17" s="174">
        <f aca="true" t="shared" si="132" ref="EA17:EJ17">$AA$17*G17</f>
        <v>0</v>
      </c>
      <c r="EB17" s="174">
        <f t="shared" si="132"/>
        <v>0</v>
      </c>
      <c r="EC17" s="174">
        <f t="shared" si="132"/>
        <v>0</v>
      </c>
      <c r="ED17" s="174">
        <f t="shared" si="132"/>
        <v>0</v>
      </c>
      <c r="EE17" s="174">
        <f t="shared" si="132"/>
        <v>0</v>
      </c>
      <c r="EF17" s="174">
        <f t="shared" si="132"/>
        <v>0</v>
      </c>
      <c r="EG17" s="174">
        <f t="shared" si="132"/>
        <v>0</v>
      </c>
      <c r="EH17" s="174">
        <f t="shared" si="132"/>
        <v>0</v>
      </c>
      <c r="EI17" s="174">
        <f t="shared" si="132"/>
        <v>0</v>
      </c>
      <c r="EJ17" s="174">
        <f t="shared" si="132"/>
        <v>0</v>
      </c>
      <c r="EK17" s="135"/>
      <c r="EL17" s="174">
        <f aca="true" t="shared" si="133" ref="EL17:EU17">$AB$17*G17</f>
        <v>0</v>
      </c>
      <c r="EM17" s="174">
        <f t="shared" si="133"/>
        <v>0</v>
      </c>
      <c r="EN17" s="174">
        <f t="shared" si="133"/>
        <v>0</v>
      </c>
      <c r="EO17" s="174">
        <f t="shared" si="133"/>
        <v>0</v>
      </c>
      <c r="EP17" s="174">
        <f t="shared" si="133"/>
        <v>0</v>
      </c>
      <c r="EQ17" s="174">
        <f t="shared" si="133"/>
        <v>0</v>
      </c>
      <c r="ER17" s="174">
        <f t="shared" si="133"/>
        <v>0</v>
      </c>
      <c r="ES17" s="174">
        <f t="shared" si="133"/>
        <v>0</v>
      </c>
      <c r="ET17" s="174">
        <f t="shared" si="133"/>
        <v>0</v>
      </c>
      <c r="EU17" s="174">
        <f t="shared" si="133"/>
        <v>0</v>
      </c>
      <c r="EV17" s="135"/>
      <c r="EW17" s="174">
        <f aca="true" t="shared" si="134" ref="EW17:FF17">$AC$17*G17</f>
        <v>9000</v>
      </c>
      <c r="EX17" s="174">
        <f t="shared" si="134"/>
        <v>0</v>
      </c>
      <c r="EY17" s="174">
        <f t="shared" si="134"/>
        <v>0</v>
      </c>
      <c r="EZ17" s="174">
        <f t="shared" si="134"/>
        <v>27000</v>
      </c>
      <c r="FA17" s="174">
        <f t="shared" si="134"/>
        <v>0</v>
      </c>
      <c r="FB17" s="174">
        <f t="shared" si="134"/>
        <v>0</v>
      </c>
      <c r="FC17" s="174">
        <f t="shared" si="134"/>
        <v>0</v>
      </c>
      <c r="FD17" s="174">
        <f t="shared" si="134"/>
        <v>0</v>
      </c>
      <c r="FE17" s="174">
        <f t="shared" si="134"/>
        <v>0</v>
      </c>
      <c r="FF17" s="174">
        <f t="shared" si="134"/>
        <v>0</v>
      </c>
      <c r="FG17" s="178"/>
      <c r="FH17" s="168" t="b">
        <f t="shared" si="26"/>
        <v>1</v>
      </c>
      <c r="FI17" s="168" t="b">
        <f t="shared" si="13"/>
        <v>1</v>
      </c>
      <c r="FJ17" s="168" t="b">
        <f t="shared" si="13"/>
        <v>1</v>
      </c>
      <c r="FK17" s="168" t="b">
        <f t="shared" si="13"/>
        <v>1</v>
      </c>
      <c r="FL17" s="168" t="b">
        <f t="shared" si="13"/>
        <v>1</v>
      </c>
      <c r="FM17" s="168" t="b">
        <f t="shared" si="13"/>
        <v>1</v>
      </c>
      <c r="FN17" s="168" t="b">
        <f t="shared" si="13"/>
        <v>1</v>
      </c>
      <c r="FO17" s="168" t="b">
        <f t="shared" si="13"/>
        <v>1</v>
      </c>
      <c r="FP17" s="168" t="b">
        <f t="shared" si="13"/>
        <v>1</v>
      </c>
      <c r="FQ17" s="168" t="b">
        <f t="shared" si="13"/>
        <v>1</v>
      </c>
    </row>
    <row r="18" spans="2:173" s="168" customFormat="1" ht="25.5">
      <c r="B18" s="169" t="s">
        <v>138</v>
      </c>
      <c r="C18" s="182" t="s">
        <v>134</v>
      </c>
      <c r="D18" s="169" t="s">
        <v>120</v>
      </c>
      <c r="E18" s="169"/>
      <c r="F18" s="169"/>
      <c r="G18" s="169">
        <v>52217</v>
      </c>
      <c r="H18" s="169"/>
      <c r="I18" s="169">
        <v>85300</v>
      </c>
      <c r="J18" s="169"/>
      <c r="K18" s="169"/>
      <c r="L18" s="169">
        <v>3000</v>
      </c>
      <c r="M18" s="169"/>
      <c r="N18" s="169"/>
      <c r="O18" s="169"/>
      <c r="P18" s="176">
        <v>50000</v>
      </c>
      <c r="Q18" s="171"/>
      <c r="R18" s="172">
        <v>0.1</v>
      </c>
      <c r="S18" s="172"/>
      <c r="T18" s="172"/>
      <c r="U18" s="172"/>
      <c r="V18" s="172"/>
      <c r="W18" s="172"/>
      <c r="X18" s="172"/>
      <c r="Y18" s="172"/>
      <c r="Z18" s="172"/>
      <c r="AA18" s="172"/>
      <c r="AB18" s="172"/>
      <c r="AC18" s="172">
        <v>0.9</v>
      </c>
      <c r="AD18" s="177">
        <f t="shared" si="0"/>
        <v>1</v>
      </c>
      <c r="AE18" s="135"/>
      <c r="AF18" s="174">
        <f aca="true" t="shared" si="135" ref="AF18:AO18">$R$18*G18</f>
        <v>5221.700000000001</v>
      </c>
      <c r="AG18" s="174">
        <f t="shared" si="135"/>
        <v>0</v>
      </c>
      <c r="AH18" s="174">
        <f t="shared" si="135"/>
        <v>8530</v>
      </c>
      <c r="AI18" s="174">
        <f t="shared" si="135"/>
        <v>0</v>
      </c>
      <c r="AJ18" s="174">
        <f t="shared" si="135"/>
        <v>0</v>
      </c>
      <c r="AK18" s="174">
        <f t="shared" si="135"/>
        <v>300</v>
      </c>
      <c r="AL18" s="174">
        <f t="shared" si="135"/>
        <v>0</v>
      </c>
      <c r="AM18" s="174">
        <f t="shared" si="135"/>
        <v>0</v>
      </c>
      <c r="AN18" s="174">
        <f t="shared" si="135"/>
        <v>0</v>
      </c>
      <c r="AO18" s="174">
        <f t="shared" si="135"/>
        <v>5000</v>
      </c>
      <c r="AP18" s="135"/>
      <c r="AQ18" s="174">
        <f aca="true" t="shared" si="136" ref="AQ18:AZ18">$S$18*G18</f>
        <v>0</v>
      </c>
      <c r="AR18" s="174">
        <f t="shared" si="136"/>
        <v>0</v>
      </c>
      <c r="AS18" s="174">
        <f t="shared" si="136"/>
        <v>0</v>
      </c>
      <c r="AT18" s="174">
        <f t="shared" si="136"/>
        <v>0</v>
      </c>
      <c r="AU18" s="174">
        <f t="shared" si="136"/>
        <v>0</v>
      </c>
      <c r="AV18" s="174">
        <f t="shared" si="136"/>
        <v>0</v>
      </c>
      <c r="AW18" s="174">
        <f t="shared" si="136"/>
        <v>0</v>
      </c>
      <c r="AX18" s="174">
        <f t="shared" si="136"/>
        <v>0</v>
      </c>
      <c r="AY18" s="174">
        <f t="shared" si="136"/>
        <v>0</v>
      </c>
      <c r="AZ18" s="174">
        <f t="shared" si="136"/>
        <v>0</v>
      </c>
      <c r="BA18" s="135"/>
      <c r="BB18" s="174">
        <f aca="true" t="shared" si="137" ref="BB18:BK18">$T$18*G18</f>
        <v>0</v>
      </c>
      <c r="BC18" s="174">
        <f t="shared" si="137"/>
        <v>0</v>
      </c>
      <c r="BD18" s="174">
        <f t="shared" si="137"/>
        <v>0</v>
      </c>
      <c r="BE18" s="174">
        <f t="shared" si="137"/>
        <v>0</v>
      </c>
      <c r="BF18" s="174">
        <f t="shared" si="137"/>
        <v>0</v>
      </c>
      <c r="BG18" s="174">
        <f t="shared" si="137"/>
        <v>0</v>
      </c>
      <c r="BH18" s="174">
        <f t="shared" si="137"/>
        <v>0</v>
      </c>
      <c r="BI18" s="174">
        <f t="shared" si="137"/>
        <v>0</v>
      </c>
      <c r="BJ18" s="174">
        <f t="shared" si="137"/>
        <v>0</v>
      </c>
      <c r="BK18" s="174">
        <f t="shared" si="137"/>
        <v>0</v>
      </c>
      <c r="BL18" s="178"/>
      <c r="BM18" s="174">
        <f aca="true" t="shared" si="138" ref="BM18:BV18">$U$18*G18</f>
        <v>0</v>
      </c>
      <c r="BN18" s="174">
        <f t="shared" si="138"/>
        <v>0</v>
      </c>
      <c r="BO18" s="174">
        <f t="shared" si="138"/>
        <v>0</v>
      </c>
      <c r="BP18" s="174">
        <f t="shared" si="138"/>
        <v>0</v>
      </c>
      <c r="BQ18" s="174">
        <f t="shared" si="138"/>
        <v>0</v>
      </c>
      <c r="BR18" s="174">
        <f t="shared" si="138"/>
        <v>0</v>
      </c>
      <c r="BS18" s="174">
        <f t="shared" si="138"/>
        <v>0</v>
      </c>
      <c r="BT18" s="174">
        <f t="shared" si="138"/>
        <v>0</v>
      </c>
      <c r="BU18" s="174">
        <f t="shared" si="138"/>
        <v>0</v>
      </c>
      <c r="BV18" s="174">
        <f t="shared" si="138"/>
        <v>0</v>
      </c>
      <c r="BW18" s="135"/>
      <c r="BX18" s="174">
        <f aca="true" t="shared" si="139" ref="BX18:CG18">$V$18*G18</f>
        <v>0</v>
      </c>
      <c r="BY18" s="174">
        <f t="shared" si="139"/>
        <v>0</v>
      </c>
      <c r="BZ18" s="174">
        <f t="shared" si="139"/>
        <v>0</v>
      </c>
      <c r="CA18" s="174">
        <f t="shared" si="139"/>
        <v>0</v>
      </c>
      <c r="CB18" s="174">
        <f t="shared" si="139"/>
        <v>0</v>
      </c>
      <c r="CC18" s="174">
        <f t="shared" si="139"/>
        <v>0</v>
      </c>
      <c r="CD18" s="174">
        <f t="shared" si="139"/>
        <v>0</v>
      </c>
      <c r="CE18" s="174">
        <f t="shared" si="139"/>
        <v>0</v>
      </c>
      <c r="CF18" s="174">
        <f t="shared" si="139"/>
        <v>0</v>
      </c>
      <c r="CG18" s="174">
        <f t="shared" si="139"/>
        <v>0</v>
      </c>
      <c r="CH18" s="135"/>
      <c r="CI18" s="174">
        <f>$W$18*G18</f>
        <v>0</v>
      </c>
      <c r="CJ18" s="174">
        <f aca="true" t="shared" si="140" ref="CJ18:CR18">$W$18*H18</f>
        <v>0</v>
      </c>
      <c r="CK18" s="174">
        <f t="shared" si="140"/>
        <v>0</v>
      </c>
      <c r="CL18" s="174">
        <f t="shared" si="140"/>
        <v>0</v>
      </c>
      <c r="CM18" s="174">
        <f t="shared" si="140"/>
        <v>0</v>
      </c>
      <c r="CN18" s="174">
        <f t="shared" si="140"/>
        <v>0</v>
      </c>
      <c r="CO18" s="174">
        <f t="shared" si="140"/>
        <v>0</v>
      </c>
      <c r="CP18" s="174">
        <f t="shared" si="140"/>
        <v>0</v>
      </c>
      <c r="CQ18" s="174">
        <f t="shared" si="140"/>
        <v>0</v>
      </c>
      <c r="CR18" s="174">
        <f t="shared" si="140"/>
        <v>0</v>
      </c>
      <c r="CS18" s="135"/>
      <c r="CT18" s="174">
        <f aca="true" t="shared" si="141" ref="CT18:DC18">$X$18*G18</f>
        <v>0</v>
      </c>
      <c r="CU18" s="174">
        <f t="shared" si="141"/>
        <v>0</v>
      </c>
      <c r="CV18" s="174">
        <f t="shared" si="141"/>
        <v>0</v>
      </c>
      <c r="CW18" s="174">
        <f t="shared" si="141"/>
        <v>0</v>
      </c>
      <c r="CX18" s="174">
        <f t="shared" si="141"/>
        <v>0</v>
      </c>
      <c r="CY18" s="174">
        <f t="shared" si="141"/>
        <v>0</v>
      </c>
      <c r="CZ18" s="174">
        <f t="shared" si="141"/>
        <v>0</v>
      </c>
      <c r="DA18" s="174">
        <f t="shared" si="141"/>
        <v>0</v>
      </c>
      <c r="DB18" s="174">
        <f t="shared" si="141"/>
        <v>0</v>
      </c>
      <c r="DC18" s="174">
        <f t="shared" si="141"/>
        <v>0</v>
      </c>
      <c r="DD18" s="135"/>
      <c r="DE18" s="174">
        <f aca="true" t="shared" si="142" ref="DE18:DN18">$Y$18*G18</f>
        <v>0</v>
      </c>
      <c r="DF18" s="174">
        <f t="shared" si="142"/>
        <v>0</v>
      </c>
      <c r="DG18" s="174">
        <f t="shared" si="142"/>
        <v>0</v>
      </c>
      <c r="DH18" s="174">
        <f t="shared" si="142"/>
        <v>0</v>
      </c>
      <c r="DI18" s="174">
        <f t="shared" si="142"/>
        <v>0</v>
      </c>
      <c r="DJ18" s="174">
        <f t="shared" si="142"/>
        <v>0</v>
      </c>
      <c r="DK18" s="174">
        <f t="shared" si="142"/>
        <v>0</v>
      </c>
      <c r="DL18" s="174">
        <f t="shared" si="142"/>
        <v>0</v>
      </c>
      <c r="DM18" s="174">
        <f t="shared" si="142"/>
        <v>0</v>
      </c>
      <c r="DN18" s="174">
        <f t="shared" si="142"/>
        <v>0</v>
      </c>
      <c r="DO18" s="135"/>
      <c r="DP18" s="174">
        <f aca="true" t="shared" si="143" ref="DP18:DY18">$Z$18*G18</f>
        <v>0</v>
      </c>
      <c r="DQ18" s="174">
        <f t="shared" si="143"/>
        <v>0</v>
      </c>
      <c r="DR18" s="174">
        <f t="shared" si="143"/>
        <v>0</v>
      </c>
      <c r="DS18" s="174">
        <f t="shared" si="143"/>
        <v>0</v>
      </c>
      <c r="DT18" s="174">
        <f t="shared" si="143"/>
        <v>0</v>
      </c>
      <c r="DU18" s="174">
        <f t="shared" si="143"/>
        <v>0</v>
      </c>
      <c r="DV18" s="174">
        <f t="shared" si="143"/>
        <v>0</v>
      </c>
      <c r="DW18" s="174">
        <f t="shared" si="143"/>
        <v>0</v>
      </c>
      <c r="DX18" s="174">
        <f t="shared" si="143"/>
        <v>0</v>
      </c>
      <c r="DY18" s="174">
        <f t="shared" si="143"/>
        <v>0</v>
      </c>
      <c r="DZ18" s="135"/>
      <c r="EA18" s="174">
        <f aca="true" t="shared" si="144" ref="EA18:EJ18">$AA$18*G18</f>
        <v>0</v>
      </c>
      <c r="EB18" s="174">
        <f t="shared" si="144"/>
        <v>0</v>
      </c>
      <c r="EC18" s="174">
        <f t="shared" si="144"/>
        <v>0</v>
      </c>
      <c r="ED18" s="174">
        <f t="shared" si="144"/>
        <v>0</v>
      </c>
      <c r="EE18" s="174">
        <f t="shared" si="144"/>
        <v>0</v>
      </c>
      <c r="EF18" s="174">
        <f t="shared" si="144"/>
        <v>0</v>
      </c>
      <c r="EG18" s="174">
        <f t="shared" si="144"/>
        <v>0</v>
      </c>
      <c r="EH18" s="174">
        <f t="shared" si="144"/>
        <v>0</v>
      </c>
      <c r="EI18" s="174">
        <f t="shared" si="144"/>
        <v>0</v>
      </c>
      <c r="EJ18" s="174">
        <f t="shared" si="144"/>
        <v>0</v>
      </c>
      <c r="EK18" s="135"/>
      <c r="EL18" s="174">
        <f>$AB$18*G18</f>
        <v>0</v>
      </c>
      <c r="EM18" s="174">
        <f aca="true" t="shared" si="145" ref="EM18:EU18">$AB$18*H18</f>
        <v>0</v>
      </c>
      <c r="EN18" s="174">
        <f t="shared" si="145"/>
        <v>0</v>
      </c>
      <c r="EO18" s="174">
        <f t="shared" si="145"/>
        <v>0</v>
      </c>
      <c r="EP18" s="174">
        <f t="shared" si="145"/>
        <v>0</v>
      </c>
      <c r="EQ18" s="174">
        <f t="shared" si="145"/>
        <v>0</v>
      </c>
      <c r="ER18" s="174">
        <f t="shared" si="145"/>
        <v>0</v>
      </c>
      <c r="ES18" s="174">
        <f t="shared" si="145"/>
        <v>0</v>
      </c>
      <c r="ET18" s="174">
        <f t="shared" si="145"/>
        <v>0</v>
      </c>
      <c r="EU18" s="174">
        <f t="shared" si="145"/>
        <v>0</v>
      </c>
      <c r="EV18" s="135"/>
      <c r="EW18" s="174">
        <f aca="true" t="shared" si="146" ref="EW18:FF18">$AC$18*G18</f>
        <v>46995.3</v>
      </c>
      <c r="EX18" s="174">
        <f t="shared" si="146"/>
        <v>0</v>
      </c>
      <c r="EY18" s="174">
        <f t="shared" si="146"/>
        <v>76770</v>
      </c>
      <c r="EZ18" s="174">
        <f t="shared" si="146"/>
        <v>0</v>
      </c>
      <c r="FA18" s="174">
        <f t="shared" si="146"/>
        <v>0</v>
      </c>
      <c r="FB18" s="174">
        <f t="shared" si="146"/>
        <v>2700</v>
      </c>
      <c r="FC18" s="174">
        <f t="shared" si="146"/>
        <v>0</v>
      </c>
      <c r="FD18" s="174">
        <f t="shared" si="146"/>
        <v>0</v>
      </c>
      <c r="FE18" s="174">
        <f t="shared" si="146"/>
        <v>0</v>
      </c>
      <c r="FF18" s="174">
        <f t="shared" si="146"/>
        <v>45000</v>
      </c>
      <c r="FG18" s="178"/>
      <c r="FH18" s="168" t="b">
        <f t="shared" si="26"/>
        <v>1</v>
      </c>
      <c r="FI18" s="168" t="b">
        <f t="shared" si="13"/>
        <v>1</v>
      </c>
      <c r="FJ18" s="168" t="b">
        <f t="shared" si="13"/>
        <v>1</v>
      </c>
      <c r="FK18" s="168" t="b">
        <f t="shared" si="13"/>
        <v>1</v>
      </c>
      <c r="FL18" s="168" t="b">
        <f t="shared" si="13"/>
        <v>1</v>
      </c>
      <c r="FM18" s="168" t="b">
        <f t="shared" si="13"/>
        <v>1</v>
      </c>
      <c r="FN18" s="168" t="b">
        <f t="shared" si="13"/>
        <v>1</v>
      </c>
      <c r="FO18" s="168" t="b">
        <f t="shared" si="13"/>
        <v>1</v>
      </c>
      <c r="FP18" s="168" t="b">
        <f t="shared" si="13"/>
        <v>1</v>
      </c>
      <c r="FQ18" s="168" t="b">
        <f t="shared" si="13"/>
        <v>1</v>
      </c>
    </row>
    <row r="19" spans="2:173" s="168" customFormat="1" ht="12.75">
      <c r="B19" s="169" t="s">
        <v>124</v>
      </c>
      <c r="C19" s="182" t="s">
        <v>133</v>
      </c>
      <c r="D19" s="169" t="s">
        <v>121</v>
      </c>
      <c r="E19" s="169"/>
      <c r="F19" s="169"/>
      <c r="G19" s="169">
        <v>88333</v>
      </c>
      <c r="H19" s="169"/>
      <c r="I19" s="169">
        <v>87000</v>
      </c>
      <c r="J19" s="169"/>
      <c r="K19" s="169"/>
      <c r="L19" s="169">
        <v>5000</v>
      </c>
      <c r="M19" s="169"/>
      <c r="N19" s="169"/>
      <c r="O19" s="169"/>
      <c r="P19" s="176">
        <v>0</v>
      </c>
      <c r="Q19" s="159" t="s">
        <v>95</v>
      </c>
      <c r="R19" s="172">
        <v>0.1</v>
      </c>
      <c r="S19" s="172"/>
      <c r="T19" s="172"/>
      <c r="U19" s="172"/>
      <c r="V19" s="172"/>
      <c r="W19" s="172"/>
      <c r="X19" s="172"/>
      <c r="Y19" s="172"/>
      <c r="Z19" s="172"/>
      <c r="AA19" s="172"/>
      <c r="AB19" s="172">
        <v>0.77</v>
      </c>
      <c r="AC19" s="172">
        <v>0.13</v>
      </c>
      <c r="AD19" s="177">
        <f t="shared" si="0"/>
        <v>1</v>
      </c>
      <c r="AE19" s="135"/>
      <c r="AF19" s="174">
        <f aca="true" t="shared" si="147" ref="AF19:AO19">$R$19*G19</f>
        <v>8833.300000000001</v>
      </c>
      <c r="AG19" s="174">
        <f t="shared" si="147"/>
        <v>0</v>
      </c>
      <c r="AH19" s="174">
        <f t="shared" si="147"/>
        <v>8700</v>
      </c>
      <c r="AI19" s="174">
        <f t="shared" si="147"/>
        <v>0</v>
      </c>
      <c r="AJ19" s="174">
        <f t="shared" si="147"/>
        <v>0</v>
      </c>
      <c r="AK19" s="174">
        <f t="shared" si="147"/>
        <v>500</v>
      </c>
      <c r="AL19" s="174">
        <f t="shared" si="147"/>
        <v>0</v>
      </c>
      <c r="AM19" s="174">
        <f t="shared" si="147"/>
        <v>0</v>
      </c>
      <c r="AN19" s="174">
        <f t="shared" si="147"/>
        <v>0</v>
      </c>
      <c r="AO19" s="174">
        <f t="shared" si="147"/>
        <v>0</v>
      </c>
      <c r="AP19" s="135"/>
      <c r="AQ19" s="174">
        <f aca="true" t="shared" si="148" ref="AQ19:AZ19">$S$19*G19</f>
        <v>0</v>
      </c>
      <c r="AR19" s="174">
        <f t="shared" si="148"/>
        <v>0</v>
      </c>
      <c r="AS19" s="174">
        <f t="shared" si="148"/>
        <v>0</v>
      </c>
      <c r="AT19" s="174">
        <f t="shared" si="148"/>
        <v>0</v>
      </c>
      <c r="AU19" s="174">
        <f t="shared" si="148"/>
        <v>0</v>
      </c>
      <c r="AV19" s="174">
        <f t="shared" si="148"/>
        <v>0</v>
      </c>
      <c r="AW19" s="174">
        <f t="shared" si="148"/>
        <v>0</v>
      </c>
      <c r="AX19" s="174">
        <f t="shared" si="148"/>
        <v>0</v>
      </c>
      <c r="AY19" s="174">
        <f t="shared" si="148"/>
        <v>0</v>
      </c>
      <c r="AZ19" s="174">
        <f t="shared" si="148"/>
        <v>0</v>
      </c>
      <c r="BA19" s="135"/>
      <c r="BB19" s="174">
        <f aca="true" t="shared" si="149" ref="BB19:BK19">$T$19*G19</f>
        <v>0</v>
      </c>
      <c r="BC19" s="174">
        <f t="shared" si="149"/>
        <v>0</v>
      </c>
      <c r="BD19" s="174">
        <f t="shared" si="149"/>
        <v>0</v>
      </c>
      <c r="BE19" s="174">
        <f t="shared" si="149"/>
        <v>0</v>
      </c>
      <c r="BF19" s="174">
        <f t="shared" si="149"/>
        <v>0</v>
      </c>
      <c r="BG19" s="174">
        <f t="shared" si="149"/>
        <v>0</v>
      </c>
      <c r="BH19" s="174">
        <f t="shared" si="149"/>
        <v>0</v>
      </c>
      <c r="BI19" s="174">
        <f t="shared" si="149"/>
        <v>0</v>
      </c>
      <c r="BJ19" s="174">
        <f t="shared" si="149"/>
        <v>0</v>
      </c>
      <c r="BK19" s="174">
        <f t="shared" si="149"/>
        <v>0</v>
      </c>
      <c r="BL19" s="178"/>
      <c r="BM19" s="174">
        <f aca="true" t="shared" si="150" ref="BM19:BV19">$U$19*G19</f>
        <v>0</v>
      </c>
      <c r="BN19" s="174">
        <f t="shared" si="150"/>
        <v>0</v>
      </c>
      <c r="BO19" s="174">
        <f t="shared" si="150"/>
        <v>0</v>
      </c>
      <c r="BP19" s="174">
        <f t="shared" si="150"/>
        <v>0</v>
      </c>
      <c r="BQ19" s="174">
        <f t="shared" si="150"/>
        <v>0</v>
      </c>
      <c r="BR19" s="174">
        <f t="shared" si="150"/>
        <v>0</v>
      </c>
      <c r="BS19" s="174">
        <f t="shared" si="150"/>
        <v>0</v>
      </c>
      <c r="BT19" s="174">
        <f t="shared" si="150"/>
        <v>0</v>
      </c>
      <c r="BU19" s="174">
        <f t="shared" si="150"/>
        <v>0</v>
      </c>
      <c r="BV19" s="174">
        <f t="shared" si="150"/>
        <v>0</v>
      </c>
      <c r="BW19" s="135"/>
      <c r="BX19" s="174">
        <f aca="true" t="shared" si="151" ref="BX19:CG19">$V$19*G19</f>
        <v>0</v>
      </c>
      <c r="BY19" s="174">
        <f t="shared" si="151"/>
        <v>0</v>
      </c>
      <c r="BZ19" s="174">
        <f t="shared" si="151"/>
        <v>0</v>
      </c>
      <c r="CA19" s="174">
        <f t="shared" si="151"/>
        <v>0</v>
      </c>
      <c r="CB19" s="174">
        <f t="shared" si="151"/>
        <v>0</v>
      </c>
      <c r="CC19" s="174">
        <f t="shared" si="151"/>
        <v>0</v>
      </c>
      <c r="CD19" s="174">
        <f t="shared" si="151"/>
        <v>0</v>
      </c>
      <c r="CE19" s="174">
        <f t="shared" si="151"/>
        <v>0</v>
      </c>
      <c r="CF19" s="174">
        <f t="shared" si="151"/>
        <v>0</v>
      </c>
      <c r="CG19" s="174">
        <f t="shared" si="151"/>
        <v>0</v>
      </c>
      <c r="CH19" s="135"/>
      <c r="CI19" s="174">
        <f>$W$19*G19</f>
        <v>0</v>
      </c>
      <c r="CJ19" s="174">
        <f aca="true" t="shared" si="152" ref="CJ19:CR19">$W$19*H19</f>
        <v>0</v>
      </c>
      <c r="CK19" s="174">
        <f t="shared" si="152"/>
        <v>0</v>
      </c>
      <c r="CL19" s="174">
        <f t="shared" si="152"/>
        <v>0</v>
      </c>
      <c r="CM19" s="174">
        <f t="shared" si="152"/>
        <v>0</v>
      </c>
      <c r="CN19" s="174">
        <f t="shared" si="152"/>
        <v>0</v>
      </c>
      <c r="CO19" s="174">
        <f t="shared" si="152"/>
        <v>0</v>
      </c>
      <c r="CP19" s="174">
        <f t="shared" si="152"/>
        <v>0</v>
      </c>
      <c r="CQ19" s="174">
        <f t="shared" si="152"/>
        <v>0</v>
      </c>
      <c r="CR19" s="174">
        <f t="shared" si="152"/>
        <v>0</v>
      </c>
      <c r="CS19" s="135"/>
      <c r="CT19" s="174">
        <f aca="true" t="shared" si="153" ref="CT19:DC19">$X$19*G19</f>
        <v>0</v>
      </c>
      <c r="CU19" s="174">
        <f t="shared" si="153"/>
        <v>0</v>
      </c>
      <c r="CV19" s="174">
        <f t="shared" si="153"/>
        <v>0</v>
      </c>
      <c r="CW19" s="174">
        <f t="shared" si="153"/>
        <v>0</v>
      </c>
      <c r="CX19" s="174">
        <f t="shared" si="153"/>
        <v>0</v>
      </c>
      <c r="CY19" s="174">
        <f t="shared" si="153"/>
        <v>0</v>
      </c>
      <c r="CZ19" s="174">
        <f t="shared" si="153"/>
        <v>0</v>
      </c>
      <c r="DA19" s="174">
        <f t="shared" si="153"/>
        <v>0</v>
      </c>
      <c r="DB19" s="174">
        <f t="shared" si="153"/>
        <v>0</v>
      </c>
      <c r="DC19" s="174">
        <f t="shared" si="153"/>
        <v>0</v>
      </c>
      <c r="DD19" s="135"/>
      <c r="DE19" s="174">
        <f aca="true" t="shared" si="154" ref="DE19:DN19">$Y$19*G19</f>
        <v>0</v>
      </c>
      <c r="DF19" s="174">
        <f t="shared" si="154"/>
        <v>0</v>
      </c>
      <c r="DG19" s="174">
        <f t="shared" si="154"/>
        <v>0</v>
      </c>
      <c r="DH19" s="174">
        <f t="shared" si="154"/>
        <v>0</v>
      </c>
      <c r="DI19" s="174">
        <f t="shared" si="154"/>
        <v>0</v>
      </c>
      <c r="DJ19" s="174">
        <f t="shared" si="154"/>
        <v>0</v>
      </c>
      <c r="DK19" s="174">
        <f t="shared" si="154"/>
        <v>0</v>
      </c>
      <c r="DL19" s="174">
        <f t="shared" si="154"/>
        <v>0</v>
      </c>
      <c r="DM19" s="174">
        <f t="shared" si="154"/>
        <v>0</v>
      </c>
      <c r="DN19" s="174">
        <f t="shared" si="154"/>
        <v>0</v>
      </c>
      <c r="DO19" s="135"/>
      <c r="DP19" s="174">
        <f aca="true" t="shared" si="155" ref="DP19:DY19">$Z$19*G19</f>
        <v>0</v>
      </c>
      <c r="DQ19" s="174">
        <f t="shared" si="155"/>
        <v>0</v>
      </c>
      <c r="DR19" s="174">
        <f t="shared" si="155"/>
        <v>0</v>
      </c>
      <c r="DS19" s="174">
        <f t="shared" si="155"/>
        <v>0</v>
      </c>
      <c r="DT19" s="174">
        <f t="shared" si="155"/>
        <v>0</v>
      </c>
      <c r="DU19" s="174">
        <f t="shared" si="155"/>
        <v>0</v>
      </c>
      <c r="DV19" s="174">
        <f t="shared" si="155"/>
        <v>0</v>
      </c>
      <c r="DW19" s="174">
        <f t="shared" si="155"/>
        <v>0</v>
      </c>
      <c r="DX19" s="174">
        <f t="shared" si="155"/>
        <v>0</v>
      </c>
      <c r="DY19" s="174">
        <f t="shared" si="155"/>
        <v>0</v>
      </c>
      <c r="DZ19" s="135"/>
      <c r="EA19" s="174">
        <f aca="true" t="shared" si="156" ref="EA19:EJ19">$AA$19*G19</f>
        <v>0</v>
      </c>
      <c r="EB19" s="174">
        <f t="shared" si="156"/>
        <v>0</v>
      </c>
      <c r="EC19" s="174">
        <f t="shared" si="156"/>
        <v>0</v>
      </c>
      <c r="ED19" s="174">
        <f t="shared" si="156"/>
        <v>0</v>
      </c>
      <c r="EE19" s="174">
        <f t="shared" si="156"/>
        <v>0</v>
      </c>
      <c r="EF19" s="174">
        <f t="shared" si="156"/>
        <v>0</v>
      </c>
      <c r="EG19" s="174">
        <f t="shared" si="156"/>
        <v>0</v>
      </c>
      <c r="EH19" s="174">
        <f t="shared" si="156"/>
        <v>0</v>
      </c>
      <c r="EI19" s="174">
        <f t="shared" si="156"/>
        <v>0</v>
      </c>
      <c r="EJ19" s="174">
        <f t="shared" si="156"/>
        <v>0</v>
      </c>
      <c r="EK19" s="135"/>
      <c r="EL19" s="174">
        <f>$AB$19*G19</f>
        <v>68016.41</v>
      </c>
      <c r="EM19" s="174">
        <f aca="true" t="shared" si="157" ref="EM19:EU19">$AB$19*H19</f>
        <v>0</v>
      </c>
      <c r="EN19" s="174">
        <f t="shared" si="157"/>
        <v>66990</v>
      </c>
      <c r="EO19" s="174">
        <f t="shared" si="157"/>
        <v>0</v>
      </c>
      <c r="EP19" s="174">
        <f t="shared" si="157"/>
        <v>0</v>
      </c>
      <c r="EQ19" s="174">
        <f t="shared" si="157"/>
        <v>3850</v>
      </c>
      <c r="ER19" s="174">
        <f t="shared" si="157"/>
        <v>0</v>
      </c>
      <c r="ES19" s="174">
        <f t="shared" si="157"/>
        <v>0</v>
      </c>
      <c r="ET19" s="174">
        <f t="shared" si="157"/>
        <v>0</v>
      </c>
      <c r="EU19" s="174">
        <f t="shared" si="157"/>
        <v>0</v>
      </c>
      <c r="EV19" s="135"/>
      <c r="EW19" s="174">
        <f aca="true" t="shared" si="158" ref="EW19:FF19">$AC$19*G19</f>
        <v>11483.29</v>
      </c>
      <c r="EX19" s="174">
        <f t="shared" si="158"/>
        <v>0</v>
      </c>
      <c r="EY19" s="174">
        <f t="shared" si="158"/>
        <v>11310</v>
      </c>
      <c r="EZ19" s="174">
        <f t="shared" si="158"/>
        <v>0</v>
      </c>
      <c r="FA19" s="174">
        <f t="shared" si="158"/>
        <v>0</v>
      </c>
      <c r="FB19" s="174">
        <f t="shared" si="158"/>
        <v>650</v>
      </c>
      <c r="FC19" s="174">
        <f t="shared" si="158"/>
        <v>0</v>
      </c>
      <c r="FD19" s="174">
        <f t="shared" si="158"/>
        <v>0</v>
      </c>
      <c r="FE19" s="174">
        <f t="shared" si="158"/>
        <v>0</v>
      </c>
      <c r="FF19" s="174">
        <f t="shared" si="158"/>
        <v>0</v>
      </c>
      <c r="FG19" s="178"/>
      <c r="FH19" s="168" t="b">
        <f t="shared" si="26"/>
        <v>1</v>
      </c>
      <c r="FI19" s="168" t="b">
        <f t="shared" si="13"/>
        <v>1</v>
      </c>
      <c r="FJ19" s="168" t="b">
        <f t="shared" si="13"/>
        <v>1</v>
      </c>
      <c r="FK19" s="168" t="b">
        <f t="shared" si="13"/>
        <v>1</v>
      </c>
      <c r="FL19" s="168" t="b">
        <f t="shared" si="13"/>
        <v>1</v>
      </c>
      <c r="FM19" s="168" t="b">
        <f t="shared" si="13"/>
        <v>1</v>
      </c>
      <c r="FN19" s="168" t="b">
        <f t="shared" si="13"/>
        <v>1</v>
      </c>
      <c r="FO19" s="168" t="b">
        <f t="shared" si="13"/>
        <v>1</v>
      </c>
      <c r="FP19" s="168" t="b">
        <f t="shared" si="13"/>
        <v>1</v>
      </c>
      <c r="FQ19" s="168" t="b">
        <f t="shared" si="13"/>
        <v>1</v>
      </c>
    </row>
    <row r="20" spans="4:173" s="168" customFormat="1" ht="12.75">
      <c r="D20" s="157" t="s">
        <v>50</v>
      </c>
      <c r="E20" s="143"/>
      <c r="F20" s="143"/>
      <c r="G20" s="174">
        <f aca="true" t="shared" si="159" ref="G20:P20">SUM(G7:G19)</f>
        <v>383050</v>
      </c>
      <c r="H20" s="174">
        <f t="shared" si="159"/>
        <v>50000</v>
      </c>
      <c r="I20" s="174">
        <f t="shared" si="159"/>
        <v>172300</v>
      </c>
      <c r="J20" s="174">
        <f t="shared" si="159"/>
        <v>35000</v>
      </c>
      <c r="K20" s="174">
        <f t="shared" si="159"/>
        <v>0</v>
      </c>
      <c r="L20" s="174">
        <f t="shared" si="159"/>
        <v>9000</v>
      </c>
      <c r="M20" s="174">
        <f t="shared" si="159"/>
        <v>0</v>
      </c>
      <c r="N20" s="174">
        <f t="shared" si="159"/>
        <v>0</v>
      </c>
      <c r="O20" s="174">
        <f t="shared" si="159"/>
        <v>0</v>
      </c>
      <c r="P20" s="174">
        <f t="shared" si="159"/>
        <v>50000</v>
      </c>
      <c r="Q20" s="174">
        <f>SUM(G20:P20)</f>
        <v>699350</v>
      </c>
      <c r="R20" s="172"/>
      <c r="S20" s="172"/>
      <c r="T20" s="172"/>
      <c r="U20" s="172"/>
      <c r="V20" s="172"/>
      <c r="W20" s="172"/>
      <c r="X20" s="172"/>
      <c r="Y20" s="172"/>
      <c r="Z20" s="172"/>
      <c r="AA20" s="172"/>
      <c r="AB20" s="172"/>
      <c r="AC20" s="172"/>
      <c r="AD20" s="172"/>
      <c r="AE20" s="137"/>
      <c r="AF20" s="174">
        <f aca="true" t="shared" si="160" ref="AF20:AO20">SUM(AF7:AF19)</f>
        <v>38305</v>
      </c>
      <c r="AG20" s="174">
        <f t="shared" si="160"/>
        <v>5000</v>
      </c>
      <c r="AH20" s="174">
        <f t="shared" si="160"/>
        <v>17230</v>
      </c>
      <c r="AI20" s="174">
        <f t="shared" si="160"/>
        <v>3500</v>
      </c>
      <c r="AJ20" s="174">
        <f t="shared" si="160"/>
        <v>0</v>
      </c>
      <c r="AK20" s="174">
        <f t="shared" si="160"/>
        <v>900</v>
      </c>
      <c r="AL20" s="174">
        <f t="shared" si="160"/>
        <v>0</v>
      </c>
      <c r="AM20" s="174">
        <f t="shared" si="160"/>
        <v>0</v>
      </c>
      <c r="AN20" s="174">
        <f t="shared" si="160"/>
        <v>0</v>
      </c>
      <c r="AO20" s="174">
        <f t="shared" si="160"/>
        <v>5000</v>
      </c>
      <c r="AP20" s="137"/>
      <c r="AQ20" s="174">
        <f aca="true" t="shared" si="161" ref="AQ20:AZ20">SUM(AQ7:AQ19)</f>
        <v>37500</v>
      </c>
      <c r="AR20" s="174">
        <f t="shared" si="161"/>
        <v>12500</v>
      </c>
      <c r="AS20" s="174">
        <f t="shared" si="161"/>
        <v>0</v>
      </c>
      <c r="AT20" s="174">
        <f t="shared" si="161"/>
        <v>1250</v>
      </c>
      <c r="AU20" s="174">
        <f t="shared" si="161"/>
        <v>0</v>
      </c>
      <c r="AV20" s="174">
        <f t="shared" si="161"/>
        <v>0</v>
      </c>
      <c r="AW20" s="174">
        <f t="shared" si="161"/>
        <v>0</v>
      </c>
      <c r="AX20" s="174">
        <f t="shared" si="161"/>
        <v>0</v>
      </c>
      <c r="AY20" s="174">
        <f t="shared" si="161"/>
        <v>0</v>
      </c>
      <c r="AZ20" s="174">
        <f t="shared" si="161"/>
        <v>0</v>
      </c>
      <c r="BA20" s="137"/>
      <c r="BB20" s="174">
        <f aca="true" t="shared" si="162" ref="BB20:BK20">SUM(BB7:BB19)</f>
        <v>0</v>
      </c>
      <c r="BC20" s="174">
        <f t="shared" si="162"/>
        <v>0</v>
      </c>
      <c r="BD20" s="174">
        <f t="shared" si="162"/>
        <v>0</v>
      </c>
      <c r="BE20" s="174">
        <f t="shared" si="162"/>
        <v>0</v>
      </c>
      <c r="BF20" s="174">
        <f t="shared" si="162"/>
        <v>0</v>
      </c>
      <c r="BG20" s="174">
        <f t="shared" si="162"/>
        <v>0</v>
      </c>
      <c r="BH20" s="174">
        <f t="shared" si="162"/>
        <v>0</v>
      </c>
      <c r="BI20" s="174">
        <f t="shared" si="162"/>
        <v>0</v>
      </c>
      <c r="BJ20" s="174">
        <f t="shared" si="162"/>
        <v>0</v>
      </c>
      <c r="BK20" s="174">
        <f t="shared" si="162"/>
        <v>0</v>
      </c>
      <c r="BL20" s="180"/>
      <c r="BM20" s="174">
        <f aca="true" t="shared" si="163" ref="BM20:BV20">SUM(BM7:BM19)</f>
        <v>0</v>
      </c>
      <c r="BN20" s="174">
        <f t="shared" si="163"/>
        <v>0</v>
      </c>
      <c r="BO20" s="174">
        <f t="shared" si="163"/>
        <v>0</v>
      </c>
      <c r="BP20" s="174">
        <f t="shared" si="163"/>
        <v>0</v>
      </c>
      <c r="BQ20" s="174">
        <f t="shared" si="163"/>
        <v>0</v>
      </c>
      <c r="BR20" s="174">
        <f t="shared" si="163"/>
        <v>0</v>
      </c>
      <c r="BS20" s="174">
        <f t="shared" si="163"/>
        <v>0</v>
      </c>
      <c r="BT20" s="174">
        <f t="shared" si="163"/>
        <v>0</v>
      </c>
      <c r="BU20" s="174">
        <f t="shared" si="163"/>
        <v>0</v>
      </c>
      <c r="BV20" s="174">
        <f t="shared" si="163"/>
        <v>0</v>
      </c>
      <c r="BW20" s="137"/>
      <c r="BX20" s="174">
        <f aca="true" t="shared" si="164" ref="BX20:CG20">SUM(BX7:BX19)</f>
        <v>6000</v>
      </c>
      <c r="BY20" s="174">
        <f t="shared" si="164"/>
        <v>0</v>
      </c>
      <c r="BZ20" s="174">
        <f t="shared" si="164"/>
        <v>0</v>
      </c>
      <c r="CA20" s="174">
        <f t="shared" si="164"/>
        <v>0</v>
      </c>
      <c r="CB20" s="174">
        <f t="shared" si="164"/>
        <v>0</v>
      </c>
      <c r="CC20" s="174">
        <f t="shared" si="164"/>
        <v>0</v>
      </c>
      <c r="CD20" s="174">
        <f t="shared" si="164"/>
        <v>0</v>
      </c>
      <c r="CE20" s="174">
        <f t="shared" si="164"/>
        <v>0</v>
      </c>
      <c r="CF20" s="174">
        <f t="shared" si="164"/>
        <v>0</v>
      </c>
      <c r="CG20" s="174">
        <f t="shared" si="164"/>
        <v>0</v>
      </c>
      <c r="CH20" s="137"/>
      <c r="CI20" s="174">
        <f>$W$20*G20</f>
        <v>0</v>
      </c>
      <c r="CJ20" s="174">
        <f aca="true" t="shared" si="165" ref="CJ20:CR20">$W$7*H20</f>
        <v>0</v>
      </c>
      <c r="CK20" s="174">
        <f t="shared" si="165"/>
        <v>0</v>
      </c>
      <c r="CL20" s="174">
        <f t="shared" si="165"/>
        <v>0</v>
      </c>
      <c r="CM20" s="174">
        <f t="shared" si="165"/>
        <v>0</v>
      </c>
      <c r="CN20" s="174">
        <f t="shared" si="165"/>
        <v>0</v>
      </c>
      <c r="CO20" s="174">
        <f t="shared" si="165"/>
        <v>0</v>
      </c>
      <c r="CP20" s="174">
        <f t="shared" si="165"/>
        <v>0</v>
      </c>
      <c r="CQ20" s="174">
        <f t="shared" si="165"/>
        <v>0</v>
      </c>
      <c r="CR20" s="174">
        <f t="shared" si="165"/>
        <v>0</v>
      </c>
      <c r="CS20" s="137"/>
      <c r="CT20" s="174">
        <f aca="true" t="shared" si="166" ref="CT20:DC20">SUM(CT7:CT19)</f>
        <v>0</v>
      </c>
      <c r="CU20" s="174">
        <f t="shared" si="166"/>
        <v>0</v>
      </c>
      <c r="CV20" s="174">
        <f t="shared" si="166"/>
        <v>0</v>
      </c>
      <c r="CW20" s="174">
        <f t="shared" si="166"/>
        <v>0</v>
      </c>
      <c r="CX20" s="174">
        <f t="shared" si="166"/>
        <v>0</v>
      </c>
      <c r="CY20" s="174">
        <f t="shared" si="166"/>
        <v>0</v>
      </c>
      <c r="CZ20" s="174">
        <f t="shared" si="166"/>
        <v>0</v>
      </c>
      <c r="DA20" s="174">
        <f t="shared" si="166"/>
        <v>0</v>
      </c>
      <c r="DB20" s="174">
        <f t="shared" si="166"/>
        <v>0</v>
      </c>
      <c r="DC20" s="174">
        <f t="shared" si="166"/>
        <v>0</v>
      </c>
      <c r="DD20" s="137"/>
      <c r="DE20" s="174">
        <f aca="true" t="shared" si="167" ref="DE20:DN20">SUM(DE7:DE19)</f>
        <v>0</v>
      </c>
      <c r="DF20" s="174">
        <f t="shared" si="167"/>
        <v>0</v>
      </c>
      <c r="DG20" s="174">
        <f t="shared" si="167"/>
        <v>0</v>
      </c>
      <c r="DH20" s="174">
        <f t="shared" si="167"/>
        <v>0</v>
      </c>
      <c r="DI20" s="174">
        <f t="shared" si="167"/>
        <v>0</v>
      </c>
      <c r="DJ20" s="174">
        <f t="shared" si="167"/>
        <v>0</v>
      </c>
      <c r="DK20" s="174">
        <f t="shared" si="167"/>
        <v>0</v>
      </c>
      <c r="DL20" s="174">
        <f t="shared" si="167"/>
        <v>0</v>
      </c>
      <c r="DM20" s="174">
        <f t="shared" si="167"/>
        <v>0</v>
      </c>
      <c r="DN20" s="174">
        <f t="shared" si="167"/>
        <v>0</v>
      </c>
      <c r="DO20" s="137"/>
      <c r="DP20" s="174">
        <f aca="true" t="shared" si="168" ref="DP20:DY20">SUM(DP7:DP19)</f>
        <v>0</v>
      </c>
      <c r="DQ20" s="174">
        <f t="shared" si="168"/>
        <v>0</v>
      </c>
      <c r="DR20" s="174">
        <f t="shared" si="168"/>
        <v>0</v>
      </c>
      <c r="DS20" s="174">
        <f t="shared" si="168"/>
        <v>0</v>
      </c>
      <c r="DT20" s="174">
        <f t="shared" si="168"/>
        <v>0</v>
      </c>
      <c r="DU20" s="174">
        <f t="shared" si="168"/>
        <v>0</v>
      </c>
      <c r="DV20" s="174">
        <f t="shared" si="168"/>
        <v>0</v>
      </c>
      <c r="DW20" s="174">
        <f t="shared" si="168"/>
        <v>0</v>
      </c>
      <c r="DX20" s="174">
        <f t="shared" si="168"/>
        <v>0</v>
      </c>
      <c r="DY20" s="174">
        <f t="shared" si="168"/>
        <v>0</v>
      </c>
      <c r="DZ20" s="137"/>
      <c r="EA20" s="174">
        <f aca="true" t="shared" si="169" ref="EA20:EJ20">SUM(EA7:EA19)</f>
        <v>0</v>
      </c>
      <c r="EB20" s="174">
        <f t="shared" si="169"/>
        <v>0</v>
      </c>
      <c r="EC20" s="174">
        <f t="shared" si="169"/>
        <v>0</v>
      </c>
      <c r="ED20" s="174">
        <f t="shared" si="169"/>
        <v>0</v>
      </c>
      <c r="EE20" s="174">
        <f t="shared" si="169"/>
        <v>0</v>
      </c>
      <c r="EF20" s="174">
        <f t="shared" si="169"/>
        <v>0</v>
      </c>
      <c r="EG20" s="174">
        <f t="shared" si="169"/>
        <v>0</v>
      </c>
      <c r="EH20" s="174">
        <f t="shared" si="169"/>
        <v>0</v>
      </c>
      <c r="EI20" s="174">
        <f t="shared" si="169"/>
        <v>0</v>
      </c>
      <c r="EJ20" s="174">
        <f t="shared" si="169"/>
        <v>0</v>
      </c>
      <c r="EK20" s="137"/>
      <c r="EL20" s="174">
        <f aca="true" t="shared" si="170" ref="EL20:EU20">SUM(EL7:EL19)</f>
        <v>68016.41</v>
      </c>
      <c r="EM20" s="174">
        <f t="shared" si="170"/>
        <v>0</v>
      </c>
      <c r="EN20" s="174">
        <f t="shared" si="170"/>
        <v>66990</v>
      </c>
      <c r="EO20" s="174">
        <f t="shared" si="170"/>
        <v>0</v>
      </c>
      <c r="EP20" s="174">
        <f t="shared" si="170"/>
        <v>0</v>
      </c>
      <c r="EQ20" s="174">
        <f t="shared" si="170"/>
        <v>3850</v>
      </c>
      <c r="ER20" s="174">
        <f t="shared" si="170"/>
        <v>0</v>
      </c>
      <c r="ES20" s="174">
        <f t="shared" si="170"/>
        <v>0</v>
      </c>
      <c r="ET20" s="174">
        <f t="shared" si="170"/>
        <v>0</v>
      </c>
      <c r="EU20" s="174">
        <f t="shared" si="170"/>
        <v>0</v>
      </c>
      <c r="EV20" s="137"/>
      <c r="EW20" s="174">
        <f aca="true" t="shared" si="171" ref="EW20:FF20">SUM(EW7:EW19)</f>
        <v>233228.59</v>
      </c>
      <c r="EX20" s="174">
        <f t="shared" si="171"/>
        <v>32500</v>
      </c>
      <c r="EY20" s="174">
        <f t="shared" si="171"/>
        <v>88080</v>
      </c>
      <c r="EZ20" s="174">
        <f t="shared" si="171"/>
        <v>30250</v>
      </c>
      <c r="FA20" s="174">
        <f t="shared" si="171"/>
        <v>0</v>
      </c>
      <c r="FB20" s="174">
        <f t="shared" si="171"/>
        <v>4250</v>
      </c>
      <c r="FC20" s="174">
        <f t="shared" si="171"/>
        <v>0</v>
      </c>
      <c r="FD20" s="174">
        <f t="shared" si="171"/>
        <v>0</v>
      </c>
      <c r="FE20" s="174">
        <f t="shared" si="171"/>
        <v>0</v>
      </c>
      <c r="FF20" s="174">
        <f t="shared" si="171"/>
        <v>45000</v>
      </c>
      <c r="FG20" s="180"/>
      <c r="FH20" s="168" t="b">
        <f t="shared" si="26"/>
        <v>1</v>
      </c>
      <c r="FI20" s="168" t="b">
        <f t="shared" si="13"/>
        <v>1</v>
      </c>
      <c r="FJ20" s="168" t="b">
        <f t="shared" si="13"/>
        <v>1</v>
      </c>
      <c r="FK20" s="168" t="b">
        <f t="shared" si="13"/>
        <v>1</v>
      </c>
      <c r="FL20" s="168" t="b">
        <f t="shared" si="13"/>
        <v>1</v>
      </c>
      <c r="FM20" s="168" t="b">
        <f t="shared" si="13"/>
        <v>1</v>
      </c>
      <c r="FN20" s="168" t="b">
        <f t="shared" si="13"/>
        <v>1</v>
      </c>
      <c r="FO20" s="168" t="b">
        <f t="shared" si="13"/>
        <v>1</v>
      </c>
      <c r="FP20" s="168" t="b">
        <f t="shared" si="13"/>
        <v>1</v>
      </c>
      <c r="FQ20" s="168" t="b">
        <f t="shared" si="13"/>
        <v>1</v>
      </c>
    </row>
    <row r="23" ht="12.75">
      <c r="I23" s="53"/>
    </row>
    <row r="25" spans="7:11" ht="12.75">
      <c r="G25" s="183"/>
      <c r="H25" s="184"/>
      <c r="I25" s="184"/>
      <c r="J25" s="184"/>
      <c r="K25" s="184"/>
    </row>
    <row r="26" spans="7:11" ht="12.75">
      <c r="G26" s="184"/>
      <c r="H26" s="185"/>
      <c r="I26" s="185"/>
      <c r="J26" s="185"/>
      <c r="K26" s="185"/>
    </row>
    <row r="27" spans="7:11" ht="12.75">
      <c r="G27" s="184"/>
      <c r="H27" s="185"/>
      <c r="I27" s="185"/>
      <c r="J27" s="185"/>
      <c r="K27" s="185"/>
    </row>
    <row r="28" spans="8:11" ht="12.75">
      <c r="H28" s="186"/>
      <c r="I28" s="186"/>
      <c r="J28" s="186"/>
      <c r="K28" s="186"/>
    </row>
    <row r="29" ht="12.75">
      <c r="H29" s="195"/>
    </row>
    <row r="30" ht="12.75">
      <c r="H30" s="195"/>
    </row>
    <row r="31" ht="12.75">
      <c r="H31" s="195"/>
    </row>
    <row r="32" ht="12.75">
      <c r="H32" s="195"/>
    </row>
    <row r="33" ht="12.75">
      <c r="H33" s="195"/>
    </row>
  </sheetData>
  <sheetProtection/>
  <mergeCells count="14">
    <mergeCell ref="BX4:CG4"/>
    <mergeCell ref="CI4:CR4"/>
    <mergeCell ref="G4:P4"/>
    <mergeCell ref="R4:AD4"/>
    <mergeCell ref="AF4:AO4"/>
    <mergeCell ref="AQ4:AZ4"/>
    <mergeCell ref="BB4:BK4"/>
    <mergeCell ref="BM4:BV4"/>
    <mergeCell ref="EA4:EJ4"/>
    <mergeCell ref="CT4:DC4"/>
    <mergeCell ref="DE4:DN4"/>
    <mergeCell ref="DP4:DY4"/>
    <mergeCell ref="EW4:FF4"/>
    <mergeCell ref="EL4:EU4"/>
  </mergeCells>
  <printOptions/>
  <pageMargins left="0.7" right="0.7" top="0.75" bottom="0.75" header="0.3" footer="0.3"/>
  <pageSetup horizontalDpi="600" verticalDpi="600" orientation="landscape" paperSize="8" scale="60" r:id="rId1"/>
</worksheet>
</file>

<file path=xl/worksheets/sheet5.xml><?xml version="1.0" encoding="utf-8"?>
<worksheet xmlns="http://schemas.openxmlformats.org/spreadsheetml/2006/main" xmlns:r="http://schemas.openxmlformats.org/officeDocument/2006/relationships">
  <sheetPr codeName="Sheet16"/>
  <dimension ref="A1:FQ28"/>
  <sheetViews>
    <sheetView zoomScale="70" zoomScaleNormal="70" zoomScalePageLayoutView="0" workbookViewId="0" topLeftCell="A1">
      <pane xSplit="2" topLeftCell="C1" activePane="topRight" state="frozen"/>
      <selection pane="topLeft" activeCell="H36" sqref="H36"/>
      <selection pane="topRight" activeCell="C9" sqref="C9"/>
    </sheetView>
  </sheetViews>
  <sheetFormatPr defaultColWidth="9.00390625" defaultRowHeight="12.75"/>
  <cols>
    <col min="1" max="1" width="9.00390625" style="0" customWidth="1"/>
    <col min="2" max="2" width="25.125" style="0" bestFit="1" customWidth="1"/>
    <col min="3" max="3" width="31.375" style="0" bestFit="1" customWidth="1"/>
    <col min="4" max="4" width="24.25390625" style="0" bestFit="1" customWidth="1"/>
    <col min="5" max="5" width="3.375" style="0" hidden="1" customWidth="1"/>
    <col min="6" max="6" width="4.00390625" style="0" hidden="1" customWidth="1"/>
    <col min="7" max="9" width="13.50390625" style="0" bestFit="1" customWidth="1"/>
    <col min="10" max="10" width="11.875" style="0" bestFit="1" customWidth="1"/>
    <col min="11" max="11" width="5.25390625" style="0" bestFit="1" customWidth="1"/>
    <col min="12" max="12" width="10.75390625" style="0" bestFit="1" customWidth="1"/>
    <col min="13" max="13" width="5.25390625" style="0" bestFit="1" customWidth="1"/>
    <col min="14" max="14" width="11.875" style="0" bestFit="1" customWidth="1"/>
    <col min="15" max="15" width="5.25390625" style="0" bestFit="1" customWidth="1"/>
    <col min="16" max="16" width="11.875" style="0" bestFit="1" customWidth="1"/>
    <col min="17" max="17" width="13.50390625" style="0" bestFit="1" customWidth="1"/>
    <col min="18" max="18" width="7.625" style="0" bestFit="1" customWidth="1"/>
    <col min="19" max="20" width="4.50390625" style="0" bestFit="1" customWidth="1"/>
    <col min="21" max="21" width="4.25390625" style="0" bestFit="1" customWidth="1"/>
    <col min="22" max="25" width="4.50390625" style="0" bestFit="1" customWidth="1"/>
    <col min="26" max="27" width="4.25390625" style="0" bestFit="1" customWidth="1"/>
    <col min="28" max="29" width="4.50390625" style="0" bestFit="1" customWidth="1"/>
    <col min="30" max="30" width="5.50390625" style="0" bestFit="1" customWidth="1"/>
    <col min="32" max="34" width="11.875" style="0" bestFit="1" customWidth="1"/>
    <col min="35" max="35" width="10.75390625" style="0" bestFit="1" customWidth="1"/>
    <col min="36" max="36" width="5.25390625" style="0" bestFit="1" customWidth="1"/>
    <col min="37" max="37" width="9.75390625" style="0" bestFit="1" customWidth="1"/>
    <col min="38" max="38" width="5.25390625" style="0" bestFit="1" customWidth="1"/>
    <col min="39" max="39" width="10.75390625" style="0" bestFit="1" customWidth="1"/>
    <col min="40" max="40" width="5.25390625" style="0" bestFit="1" customWidth="1"/>
    <col min="41" max="41" width="10.75390625" style="0" bestFit="1" customWidth="1"/>
    <col min="43" max="43" width="11.875" style="0" bestFit="1" customWidth="1"/>
    <col min="44" max="44" width="10.75390625" style="0" bestFit="1" customWidth="1"/>
    <col min="45" max="45" width="5.25390625" style="0" bestFit="1" customWidth="1"/>
    <col min="46" max="46" width="10.75390625" style="0" bestFit="1" customWidth="1"/>
    <col min="47" max="52" width="5.25390625" style="0" bestFit="1" customWidth="1"/>
    <col min="54" max="55" width="10.75390625" style="0" bestFit="1" customWidth="1"/>
    <col min="56" max="58" width="5.25390625" style="0" bestFit="1" customWidth="1"/>
    <col min="59" max="59" width="8.00390625" style="0" bestFit="1" customWidth="1"/>
    <col min="60" max="60" width="5.25390625" style="0" bestFit="1" customWidth="1"/>
    <col min="61" max="61" width="9.75390625" style="0" bestFit="1" customWidth="1"/>
    <col min="62" max="63" width="5.25390625" style="0" bestFit="1" customWidth="1"/>
    <col min="65" max="67" width="9.75390625" style="0" bestFit="1" customWidth="1"/>
    <col min="68" max="71" width="5.25390625" style="0" bestFit="1" customWidth="1"/>
    <col min="72" max="72" width="9.75390625" style="0" bestFit="1" customWidth="1"/>
    <col min="73" max="74" width="5.25390625" style="0" bestFit="1" customWidth="1"/>
    <col min="76" max="77" width="10.75390625" style="0" bestFit="1" customWidth="1"/>
    <col min="78" max="80" width="5.25390625" style="0" bestFit="1" customWidth="1"/>
    <col min="81" max="81" width="9.75390625" style="0" bestFit="1" customWidth="1"/>
    <col min="82" max="85" width="5.25390625" style="0" bestFit="1" customWidth="1"/>
    <col min="87" max="87" width="10.75390625" style="0" bestFit="1" customWidth="1"/>
    <col min="88" max="91" width="5.25390625" style="0" bestFit="1" customWidth="1"/>
    <col min="92" max="92" width="9.75390625" style="0" bestFit="1" customWidth="1"/>
    <col min="93" max="96" width="5.25390625" style="0" bestFit="1" customWidth="1"/>
    <col min="98" max="98" width="10.75390625" style="0" bestFit="1" customWidth="1"/>
    <col min="99" max="107" width="5.25390625" style="0" bestFit="1" customWidth="1"/>
    <col min="109" max="109" width="10.75390625" style="0" bestFit="1" customWidth="1"/>
    <col min="110" max="118" width="5.25390625" style="0" bestFit="1" customWidth="1"/>
    <col min="120" max="129" width="5.25390625" style="0" bestFit="1" customWidth="1"/>
    <col min="130" max="130" width="0" style="0" hidden="1" customWidth="1"/>
    <col min="131" max="140" width="5.25390625" style="0" bestFit="1" customWidth="1"/>
    <col min="141" max="141" width="0" style="0" hidden="1" customWidth="1"/>
    <col min="142" max="142" width="11.875" style="0" bestFit="1" customWidth="1"/>
    <col min="143" max="143" width="5.25390625" style="0" bestFit="1" customWidth="1"/>
    <col min="144" max="144" width="11.875" style="0" bestFit="1" customWidth="1"/>
    <col min="145" max="150" width="5.25390625" style="0" bestFit="1" customWidth="1"/>
    <col min="151" max="151" width="10.75390625" style="0" bestFit="1" customWidth="1"/>
    <col min="152" max="152" width="9.00390625" style="0" customWidth="1"/>
    <col min="153" max="154" width="13.50390625" style="0" bestFit="1" customWidth="1"/>
    <col min="155" max="156" width="11.875" style="0" bestFit="1" customWidth="1"/>
    <col min="157" max="157" width="5.25390625" style="0" bestFit="1" customWidth="1"/>
    <col min="158" max="158" width="10.75390625" style="0" bestFit="1" customWidth="1"/>
    <col min="159" max="159" width="5.25390625" style="0" bestFit="1" customWidth="1"/>
    <col min="160" max="160" width="11.875" style="0" bestFit="1" customWidth="1"/>
    <col min="161" max="161" width="5.25390625" style="0" bestFit="1" customWidth="1"/>
    <col min="162" max="162" width="11.875" style="0" bestFit="1" customWidth="1"/>
    <col min="164" max="173" width="6.75390625" style="0" bestFit="1" customWidth="1"/>
    <col min="174" max="178" width="0" style="0" hidden="1" customWidth="1"/>
  </cols>
  <sheetData>
    <row r="1" spans="1:3" ht="12.75">
      <c r="A1" s="7"/>
      <c r="B1" s="134" t="s">
        <v>79</v>
      </c>
      <c r="C1" s="23"/>
    </row>
    <row r="3" ht="13.5" thickBot="1"/>
    <row r="4" spans="2:163" ht="12.75">
      <c r="B4" s="4"/>
      <c r="C4" s="4"/>
      <c r="D4" s="4"/>
      <c r="E4" s="4"/>
      <c r="F4" s="4"/>
      <c r="G4" s="269" t="s">
        <v>110</v>
      </c>
      <c r="H4" s="269"/>
      <c r="I4" s="269"/>
      <c r="J4" s="269"/>
      <c r="K4" s="269"/>
      <c r="L4" s="269"/>
      <c r="M4" s="269"/>
      <c r="N4" s="269"/>
      <c r="O4" s="269"/>
      <c r="P4" s="269"/>
      <c r="Q4" s="57"/>
      <c r="R4" s="270" t="s">
        <v>46</v>
      </c>
      <c r="S4" s="270"/>
      <c r="T4" s="270"/>
      <c r="U4" s="270"/>
      <c r="V4" s="270"/>
      <c r="W4" s="270"/>
      <c r="X4" s="270"/>
      <c r="Y4" s="270"/>
      <c r="Z4" s="270"/>
      <c r="AA4" s="270"/>
      <c r="AB4" s="270"/>
      <c r="AC4" s="270"/>
      <c r="AD4" s="270"/>
      <c r="AE4" s="57"/>
      <c r="AF4" s="268" t="s">
        <v>66</v>
      </c>
      <c r="AG4" s="268"/>
      <c r="AH4" s="268"/>
      <c r="AI4" s="268"/>
      <c r="AJ4" s="268"/>
      <c r="AK4" s="268"/>
      <c r="AL4" s="268"/>
      <c r="AM4" s="268"/>
      <c r="AN4" s="268"/>
      <c r="AO4" s="268"/>
      <c r="AP4" s="57"/>
      <c r="AQ4" s="268" t="s">
        <v>196</v>
      </c>
      <c r="AR4" s="268"/>
      <c r="AS4" s="268"/>
      <c r="AT4" s="268"/>
      <c r="AU4" s="268"/>
      <c r="AV4" s="268"/>
      <c r="AW4" s="268"/>
      <c r="AX4" s="268"/>
      <c r="AY4" s="268"/>
      <c r="AZ4" s="268"/>
      <c r="BA4" s="57"/>
      <c r="BB4" s="268" t="s">
        <v>197</v>
      </c>
      <c r="BC4" s="268"/>
      <c r="BD4" s="268"/>
      <c r="BE4" s="268"/>
      <c r="BF4" s="268"/>
      <c r="BG4" s="268"/>
      <c r="BH4" s="268"/>
      <c r="BI4" s="268"/>
      <c r="BJ4" s="268"/>
      <c r="BK4" s="271"/>
      <c r="BL4" s="58"/>
      <c r="BM4" s="267" t="s">
        <v>198</v>
      </c>
      <c r="BN4" s="268"/>
      <c r="BO4" s="268"/>
      <c r="BP4" s="268"/>
      <c r="BQ4" s="268"/>
      <c r="BR4" s="268"/>
      <c r="BS4" s="268"/>
      <c r="BT4" s="268"/>
      <c r="BU4" s="268"/>
      <c r="BV4" s="268"/>
      <c r="BW4" s="57"/>
      <c r="BX4" s="267" t="s">
        <v>199</v>
      </c>
      <c r="BY4" s="268"/>
      <c r="BZ4" s="268"/>
      <c r="CA4" s="268"/>
      <c r="CB4" s="268"/>
      <c r="CC4" s="268"/>
      <c r="CD4" s="268"/>
      <c r="CE4" s="268"/>
      <c r="CF4" s="268"/>
      <c r="CG4" s="268"/>
      <c r="CH4" s="57"/>
      <c r="CI4" s="267" t="s">
        <v>200</v>
      </c>
      <c r="CJ4" s="268"/>
      <c r="CK4" s="268"/>
      <c r="CL4" s="268"/>
      <c r="CM4" s="268"/>
      <c r="CN4" s="268"/>
      <c r="CO4" s="268"/>
      <c r="CP4" s="268"/>
      <c r="CQ4" s="268"/>
      <c r="CR4" s="268"/>
      <c r="CS4" s="57"/>
      <c r="CT4" s="267" t="s">
        <v>201</v>
      </c>
      <c r="CU4" s="268"/>
      <c r="CV4" s="268"/>
      <c r="CW4" s="268"/>
      <c r="CX4" s="268"/>
      <c r="CY4" s="268"/>
      <c r="CZ4" s="268"/>
      <c r="DA4" s="268"/>
      <c r="DB4" s="268"/>
      <c r="DC4" s="268"/>
      <c r="DD4" s="57"/>
      <c r="DE4" s="267" t="s">
        <v>202</v>
      </c>
      <c r="DF4" s="268"/>
      <c r="DG4" s="268"/>
      <c r="DH4" s="268"/>
      <c r="DI4" s="268"/>
      <c r="DJ4" s="268"/>
      <c r="DK4" s="268"/>
      <c r="DL4" s="268"/>
      <c r="DM4" s="268"/>
      <c r="DN4" s="268"/>
      <c r="DO4" s="57"/>
      <c r="DP4" s="267" t="s">
        <v>188</v>
      </c>
      <c r="DQ4" s="268"/>
      <c r="DR4" s="268"/>
      <c r="DS4" s="268"/>
      <c r="DT4" s="268"/>
      <c r="DU4" s="268"/>
      <c r="DV4" s="268"/>
      <c r="DW4" s="268"/>
      <c r="DX4" s="268"/>
      <c r="DY4" s="268"/>
      <c r="DZ4" s="57"/>
      <c r="EA4" s="267" t="s">
        <v>189</v>
      </c>
      <c r="EB4" s="268"/>
      <c r="EC4" s="268"/>
      <c r="ED4" s="268"/>
      <c r="EE4" s="268"/>
      <c r="EF4" s="268"/>
      <c r="EG4" s="268"/>
      <c r="EH4" s="268"/>
      <c r="EI4" s="268"/>
      <c r="EJ4" s="268"/>
      <c r="EK4" s="57"/>
      <c r="EL4" s="268" t="s">
        <v>65</v>
      </c>
      <c r="EM4" s="268"/>
      <c r="EN4" s="268"/>
      <c r="EO4" s="268"/>
      <c r="EP4" s="268"/>
      <c r="EQ4" s="268"/>
      <c r="ER4" s="268"/>
      <c r="ES4" s="268"/>
      <c r="ET4" s="268"/>
      <c r="EU4" s="268"/>
      <c r="EV4" s="57"/>
      <c r="EW4" s="268" t="s">
        <v>83</v>
      </c>
      <c r="EX4" s="268"/>
      <c r="EY4" s="268"/>
      <c r="EZ4" s="268"/>
      <c r="FA4" s="268"/>
      <c r="FB4" s="268"/>
      <c r="FC4" s="268"/>
      <c r="FD4" s="268"/>
      <c r="FE4" s="268"/>
      <c r="FF4" s="268"/>
      <c r="FG4" s="59"/>
    </row>
    <row r="5" spans="2:163" ht="153.75">
      <c r="B5" s="4"/>
      <c r="C5" s="4"/>
      <c r="D5" s="4"/>
      <c r="E5" s="4"/>
      <c r="F5" s="4"/>
      <c r="G5" s="60" t="s">
        <v>3</v>
      </c>
      <c r="H5" s="60" t="s">
        <v>4</v>
      </c>
      <c r="I5" s="60" t="s">
        <v>5</v>
      </c>
      <c r="J5" s="60" t="s">
        <v>6</v>
      </c>
      <c r="K5" s="60" t="s">
        <v>10</v>
      </c>
      <c r="L5" s="60" t="s">
        <v>7</v>
      </c>
      <c r="M5" s="60" t="s">
        <v>8</v>
      </c>
      <c r="N5" s="60" t="s">
        <v>13</v>
      </c>
      <c r="O5" s="60" t="s">
        <v>38</v>
      </c>
      <c r="P5" s="60" t="s">
        <v>12</v>
      </c>
      <c r="Q5" s="58"/>
      <c r="R5" s="103" t="s">
        <v>67</v>
      </c>
      <c r="S5" s="61" t="s">
        <v>196</v>
      </c>
      <c r="T5" s="61" t="s">
        <v>197</v>
      </c>
      <c r="U5" s="61" t="s">
        <v>198</v>
      </c>
      <c r="V5" s="61" t="s">
        <v>199</v>
      </c>
      <c r="W5" s="61" t="s">
        <v>200</v>
      </c>
      <c r="X5" s="61" t="s">
        <v>201</v>
      </c>
      <c r="Y5" s="61" t="s">
        <v>202</v>
      </c>
      <c r="Z5" s="61" t="s">
        <v>190</v>
      </c>
      <c r="AA5" s="61" t="s">
        <v>111</v>
      </c>
      <c r="AB5" s="61" t="s">
        <v>65</v>
      </c>
      <c r="AC5" s="61" t="s">
        <v>83</v>
      </c>
      <c r="AD5" s="62" t="s">
        <v>2</v>
      </c>
      <c r="AE5" s="63"/>
      <c r="AF5" s="64" t="s">
        <v>3</v>
      </c>
      <c r="AG5" s="65" t="s">
        <v>4</v>
      </c>
      <c r="AH5" s="65" t="s">
        <v>5</v>
      </c>
      <c r="AI5" s="65" t="s">
        <v>6</v>
      </c>
      <c r="AJ5" s="65" t="s">
        <v>10</v>
      </c>
      <c r="AK5" s="65" t="s">
        <v>7</v>
      </c>
      <c r="AL5" s="65" t="s">
        <v>8</v>
      </c>
      <c r="AM5" s="65" t="s">
        <v>13</v>
      </c>
      <c r="AN5" s="65" t="s">
        <v>38</v>
      </c>
      <c r="AO5" s="66" t="s">
        <v>12</v>
      </c>
      <c r="AP5" s="58"/>
      <c r="AQ5" s="64" t="s">
        <v>3</v>
      </c>
      <c r="AR5" s="65" t="s">
        <v>4</v>
      </c>
      <c r="AS5" s="65" t="s">
        <v>5</v>
      </c>
      <c r="AT5" s="65" t="s">
        <v>6</v>
      </c>
      <c r="AU5" s="65" t="s">
        <v>10</v>
      </c>
      <c r="AV5" s="65" t="s">
        <v>7</v>
      </c>
      <c r="AW5" s="65" t="s">
        <v>8</v>
      </c>
      <c r="AX5" s="65" t="s">
        <v>13</v>
      </c>
      <c r="AY5" s="65" t="s">
        <v>38</v>
      </c>
      <c r="AZ5" s="66" t="s">
        <v>12</v>
      </c>
      <c r="BA5" s="58"/>
      <c r="BB5" s="64" t="s">
        <v>3</v>
      </c>
      <c r="BC5" s="65" t="s">
        <v>4</v>
      </c>
      <c r="BD5" s="65" t="s">
        <v>5</v>
      </c>
      <c r="BE5" s="65" t="s">
        <v>6</v>
      </c>
      <c r="BF5" s="65" t="s">
        <v>10</v>
      </c>
      <c r="BG5" s="65" t="s">
        <v>7</v>
      </c>
      <c r="BH5" s="65" t="s">
        <v>8</v>
      </c>
      <c r="BI5" s="65" t="s">
        <v>13</v>
      </c>
      <c r="BJ5" s="65" t="s">
        <v>38</v>
      </c>
      <c r="BK5" s="66" t="s">
        <v>12</v>
      </c>
      <c r="BL5" s="67"/>
      <c r="BM5" s="64" t="s">
        <v>3</v>
      </c>
      <c r="BN5" s="65" t="s">
        <v>4</v>
      </c>
      <c r="BO5" s="65" t="s">
        <v>5</v>
      </c>
      <c r="BP5" s="65" t="s">
        <v>6</v>
      </c>
      <c r="BQ5" s="65" t="s">
        <v>10</v>
      </c>
      <c r="BR5" s="65" t="s">
        <v>7</v>
      </c>
      <c r="BS5" s="65" t="s">
        <v>8</v>
      </c>
      <c r="BT5" s="65" t="s">
        <v>13</v>
      </c>
      <c r="BU5" s="65" t="s">
        <v>38</v>
      </c>
      <c r="BV5" s="66" t="s">
        <v>12</v>
      </c>
      <c r="BW5" s="63"/>
      <c r="BX5" s="64" t="s">
        <v>3</v>
      </c>
      <c r="BY5" s="65" t="s">
        <v>4</v>
      </c>
      <c r="BZ5" s="65" t="s">
        <v>5</v>
      </c>
      <c r="CA5" s="65" t="s">
        <v>6</v>
      </c>
      <c r="CB5" s="65" t="s">
        <v>10</v>
      </c>
      <c r="CC5" s="65" t="s">
        <v>7</v>
      </c>
      <c r="CD5" s="65" t="s">
        <v>8</v>
      </c>
      <c r="CE5" s="65" t="s">
        <v>13</v>
      </c>
      <c r="CF5" s="65" t="s">
        <v>38</v>
      </c>
      <c r="CG5" s="66" t="s">
        <v>12</v>
      </c>
      <c r="CH5" s="63"/>
      <c r="CI5" s="64" t="s">
        <v>3</v>
      </c>
      <c r="CJ5" s="65" t="s">
        <v>4</v>
      </c>
      <c r="CK5" s="65" t="s">
        <v>5</v>
      </c>
      <c r="CL5" s="65" t="s">
        <v>6</v>
      </c>
      <c r="CM5" s="65" t="s">
        <v>10</v>
      </c>
      <c r="CN5" s="65" t="s">
        <v>7</v>
      </c>
      <c r="CO5" s="65" t="s">
        <v>8</v>
      </c>
      <c r="CP5" s="65" t="s">
        <v>13</v>
      </c>
      <c r="CQ5" s="65" t="s">
        <v>38</v>
      </c>
      <c r="CR5" s="66" t="s">
        <v>12</v>
      </c>
      <c r="CS5" s="63"/>
      <c r="CT5" s="64" t="s">
        <v>3</v>
      </c>
      <c r="CU5" s="65" t="s">
        <v>4</v>
      </c>
      <c r="CV5" s="65" t="s">
        <v>5</v>
      </c>
      <c r="CW5" s="65" t="s">
        <v>6</v>
      </c>
      <c r="CX5" s="65" t="s">
        <v>10</v>
      </c>
      <c r="CY5" s="65" t="s">
        <v>7</v>
      </c>
      <c r="CZ5" s="65" t="s">
        <v>8</v>
      </c>
      <c r="DA5" s="65" t="s">
        <v>13</v>
      </c>
      <c r="DB5" s="65" t="s">
        <v>38</v>
      </c>
      <c r="DC5" s="66" t="s">
        <v>12</v>
      </c>
      <c r="DD5" s="63"/>
      <c r="DE5" s="64" t="s">
        <v>3</v>
      </c>
      <c r="DF5" s="65" t="s">
        <v>4</v>
      </c>
      <c r="DG5" s="65" t="s">
        <v>5</v>
      </c>
      <c r="DH5" s="65" t="s">
        <v>6</v>
      </c>
      <c r="DI5" s="65" t="s">
        <v>10</v>
      </c>
      <c r="DJ5" s="65" t="s">
        <v>7</v>
      </c>
      <c r="DK5" s="65" t="s">
        <v>8</v>
      </c>
      <c r="DL5" s="65" t="s">
        <v>13</v>
      </c>
      <c r="DM5" s="65" t="s">
        <v>38</v>
      </c>
      <c r="DN5" s="66" t="s">
        <v>12</v>
      </c>
      <c r="DO5" s="63"/>
      <c r="DP5" s="64" t="s">
        <v>3</v>
      </c>
      <c r="DQ5" s="65" t="s">
        <v>4</v>
      </c>
      <c r="DR5" s="65" t="s">
        <v>5</v>
      </c>
      <c r="DS5" s="65" t="s">
        <v>6</v>
      </c>
      <c r="DT5" s="65" t="s">
        <v>10</v>
      </c>
      <c r="DU5" s="65" t="s">
        <v>7</v>
      </c>
      <c r="DV5" s="65" t="s">
        <v>8</v>
      </c>
      <c r="DW5" s="65" t="s">
        <v>13</v>
      </c>
      <c r="DX5" s="65" t="s">
        <v>38</v>
      </c>
      <c r="DY5" s="66" t="s">
        <v>12</v>
      </c>
      <c r="DZ5" s="63"/>
      <c r="EA5" s="64" t="s">
        <v>3</v>
      </c>
      <c r="EB5" s="65" t="s">
        <v>4</v>
      </c>
      <c r="EC5" s="65" t="s">
        <v>5</v>
      </c>
      <c r="ED5" s="65" t="s">
        <v>6</v>
      </c>
      <c r="EE5" s="65" t="s">
        <v>10</v>
      </c>
      <c r="EF5" s="65" t="s">
        <v>7</v>
      </c>
      <c r="EG5" s="65" t="s">
        <v>8</v>
      </c>
      <c r="EH5" s="65" t="s">
        <v>13</v>
      </c>
      <c r="EI5" s="65" t="s">
        <v>38</v>
      </c>
      <c r="EJ5" s="66" t="s">
        <v>12</v>
      </c>
      <c r="EK5" s="63"/>
      <c r="EL5" s="64" t="s">
        <v>3</v>
      </c>
      <c r="EM5" s="65" t="s">
        <v>4</v>
      </c>
      <c r="EN5" s="65" t="s">
        <v>5</v>
      </c>
      <c r="EO5" s="65" t="s">
        <v>6</v>
      </c>
      <c r="EP5" s="65" t="s">
        <v>10</v>
      </c>
      <c r="EQ5" s="65" t="s">
        <v>7</v>
      </c>
      <c r="ER5" s="65" t="s">
        <v>8</v>
      </c>
      <c r="ES5" s="65" t="s">
        <v>13</v>
      </c>
      <c r="ET5" s="65" t="s">
        <v>38</v>
      </c>
      <c r="EU5" s="66" t="s">
        <v>12</v>
      </c>
      <c r="EV5" s="63"/>
      <c r="EW5" s="64" t="s">
        <v>3</v>
      </c>
      <c r="EX5" s="65" t="s">
        <v>4</v>
      </c>
      <c r="EY5" s="65" t="s">
        <v>5</v>
      </c>
      <c r="EZ5" s="65" t="s">
        <v>6</v>
      </c>
      <c r="FA5" s="65" t="s">
        <v>10</v>
      </c>
      <c r="FB5" s="65" t="s">
        <v>7</v>
      </c>
      <c r="FC5" s="65" t="s">
        <v>8</v>
      </c>
      <c r="FD5" s="65" t="s">
        <v>13</v>
      </c>
      <c r="FE5" s="65" t="s">
        <v>38</v>
      </c>
      <c r="FF5" s="66" t="s">
        <v>12</v>
      </c>
      <c r="FG5" s="68"/>
    </row>
    <row r="6" spans="2:163" ht="12.75">
      <c r="B6" s="69" t="s">
        <v>49</v>
      </c>
      <c r="C6" s="69" t="s">
        <v>48</v>
      </c>
      <c r="D6" s="69" t="s">
        <v>47</v>
      </c>
      <c r="E6" s="69"/>
      <c r="F6" s="69"/>
      <c r="G6" s="70"/>
      <c r="H6" s="70"/>
      <c r="I6" s="70"/>
      <c r="J6" s="70"/>
      <c r="K6" s="70"/>
      <c r="L6" s="70"/>
      <c r="M6" s="70"/>
      <c r="N6" s="70"/>
      <c r="O6" s="70"/>
      <c r="P6" s="71"/>
      <c r="Q6" s="72"/>
      <c r="R6" s="73"/>
      <c r="S6" s="70"/>
      <c r="T6" s="70"/>
      <c r="U6" s="70"/>
      <c r="V6" s="70"/>
      <c r="W6" s="70"/>
      <c r="X6" s="70"/>
      <c r="Y6" s="70"/>
      <c r="Z6" s="70"/>
      <c r="AA6" s="70"/>
      <c r="AB6" s="70"/>
      <c r="AC6" s="70"/>
      <c r="AD6" s="71"/>
      <c r="AE6" s="74"/>
      <c r="AF6" s="73"/>
      <c r="AG6" s="70"/>
      <c r="AH6" s="70"/>
      <c r="AI6" s="70"/>
      <c r="AJ6" s="70"/>
      <c r="AK6" s="70"/>
      <c r="AL6" s="70"/>
      <c r="AM6" s="70"/>
      <c r="AN6" s="70"/>
      <c r="AO6" s="71"/>
      <c r="AP6" s="67"/>
      <c r="AQ6" s="73"/>
      <c r="AR6" s="70"/>
      <c r="AS6" s="70"/>
      <c r="AT6" s="70"/>
      <c r="AU6" s="70"/>
      <c r="AV6" s="70"/>
      <c r="AW6" s="70"/>
      <c r="AX6" s="70"/>
      <c r="AY6" s="70"/>
      <c r="AZ6" s="71"/>
      <c r="BA6" s="67"/>
      <c r="BB6" s="73"/>
      <c r="BC6" s="70"/>
      <c r="BD6" s="70"/>
      <c r="BE6" s="70"/>
      <c r="BF6" s="70"/>
      <c r="BG6" s="70"/>
      <c r="BH6" s="70"/>
      <c r="BI6" s="70"/>
      <c r="BJ6" s="70"/>
      <c r="BK6" s="71"/>
      <c r="BL6" s="72"/>
      <c r="BM6" s="73"/>
      <c r="BN6" s="70"/>
      <c r="BO6" s="70"/>
      <c r="BP6" s="70"/>
      <c r="BQ6" s="70"/>
      <c r="BR6" s="70"/>
      <c r="BS6" s="70"/>
      <c r="BT6" s="70"/>
      <c r="BU6" s="70"/>
      <c r="BV6" s="71"/>
      <c r="BW6" s="74"/>
      <c r="BX6" s="73"/>
      <c r="BY6" s="73"/>
      <c r="BZ6" s="73"/>
      <c r="CA6" s="73"/>
      <c r="CB6" s="73"/>
      <c r="CC6" s="73"/>
      <c r="CD6" s="73"/>
      <c r="CE6" s="73"/>
      <c r="CF6" s="73"/>
      <c r="CG6" s="73"/>
      <c r="CH6" s="74"/>
      <c r="CI6" s="73"/>
      <c r="CJ6" s="73"/>
      <c r="CK6" s="73"/>
      <c r="CL6" s="73"/>
      <c r="CM6" s="73"/>
      <c r="CN6" s="73"/>
      <c r="CO6" s="73"/>
      <c r="CP6" s="73"/>
      <c r="CQ6" s="73"/>
      <c r="CR6" s="73"/>
      <c r="CS6" s="74"/>
      <c r="CT6" s="73"/>
      <c r="CU6" s="73"/>
      <c r="CV6" s="73"/>
      <c r="CW6" s="73"/>
      <c r="CX6" s="73"/>
      <c r="CY6" s="73"/>
      <c r="CZ6" s="73"/>
      <c r="DA6" s="73"/>
      <c r="DB6" s="73"/>
      <c r="DC6" s="73"/>
      <c r="DD6" s="74"/>
      <c r="DE6" s="73"/>
      <c r="DF6" s="73"/>
      <c r="DG6" s="73"/>
      <c r="DH6" s="73"/>
      <c r="DI6" s="73"/>
      <c r="DJ6" s="73"/>
      <c r="DK6" s="73"/>
      <c r="DL6" s="73"/>
      <c r="DM6" s="73"/>
      <c r="DN6" s="73"/>
      <c r="DO6" s="74"/>
      <c r="DP6" s="73"/>
      <c r="DQ6" s="73"/>
      <c r="DR6" s="73"/>
      <c r="DS6" s="73"/>
      <c r="DT6" s="73"/>
      <c r="DU6" s="73"/>
      <c r="DV6" s="73"/>
      <c r="DW6" s="73"/>
      <c r="DX6" s="73"/>
      <c r="DY6" s="73"/>
      <c r="DZ6" s="74"/>
      <c r="EA6" s="73"/>
      <c r="EB6" s="73"/>
      <c r="EC6" s="73"/>
      <c r="ED6" s="73"/>
      <c r="EE6" s="73"/>
      <c r="EF6" s="73"/>
      <c r="EG6" s="73"/>
      <c r="EH6" s="73"/>
      <c r="EI6" s="73"/>
      <c r="EJ6" s="73"/>
      <c r="EK6" s="74"/>
      <c r="EL6" s="73"/>
      <c r="EM6" s="70"/>
      <c r="EN6" s="70"/>
      <c r="EO6" s="70"/>
      <c r="EP6" s="70"/>
      <c r="EQ6" s="70"/>
      <c r="ER6" s="70"/>
      <c r="ES6" s="70"/>
      <c r="ET6" s="70"/>
      <c r="EU6" s="71"/>
      <c r="EV6" s="74"/>
      <c r="EW6" s="73"/>
      <c r="EX6" s="70"/>
      <c r="EY6" s="70"/>
      <c r="EZ6" s="70"/>
      <c r="FA6" s="70"/>
      <c r="FB6" s="70"/>
      <c r="FC6" s="70"/>
      <c r="FD6" s="70"/>
      <c r="FE6" s="70"/>
      <c r="FF6" s="71"/>
      <c r="FG6" s="72"/>
    </row>
    <row r="7" spans="2:173" s="168" customFormat="1" ht="38.25">
      <c r="B7" s="169" t="s">
        <v>123</v>
      </c>
      <c r="C7" s="182" t="s">
        <v>127</v>
      </c>
      <c r="D7" s="257" t="s">
        <v>113</v>
      </c>
      <c r="E7" s="170"/>
      <c r="F7" s="170"/>
      <c r="G7" s="55">
        <v>790000</v>
      </c>
      <c r="H7" s="55">
        <v>213000</v>
      </c>
      <c r="I7" s="55"/>
      <c r="J7" s="55">
        <v>110000</v>
      </c>
      <c r="K7" s="55"/>
      <c r="L7" s="55"/>
      <c r="M7" s="55"/>
      <c r="N7" s="55"/>
      <c r="O7" s="55"/>
      <c r="P7" s="55"/>
      <c r="Q7" s="171"/>
      <c r="R7" s="172">
        <v>0.1</v>
      </c>
      <c r="S7" s="172">
        <v>0.25</v>
      </c>
      <c r="T7" s="172"/>
      <c r="U7" s="172"/>
      <c r="V7" s="172"/>
      <c r="W7" s="172"/>
      <c r="X7" s="172"/>
      <c r="Y7" s="172"/>
      <c r="Z7" s="172"/>
      <c r="AA7" s="172"/>
      <c r="AB7" s="172"/>
      <c r="AC7" s="172">
        <v>0.65</v>
      </c>
      <c r="AD7" s="173">
        <f aca="true" t="shared" si="0" ref="AD7:AD19">SUM(R7:AC7)</f>
        <v>1</v>
      </c>
      <c r="AE7" s="135"/>
      <c r="AF7" s="174">
        <f aca="true" t="shared" si="1" ref="AF7:AO7">$R$7*G7</f>
        <v>79000</v>
      </c>
      <c r="AG7" s="174">
        <f t="shared" si="1"/>
        <v>21300</v>
      </c>
      <c r="AH7" s="174">
        <f t="shared" si="1"/>
        <v>0</v>
      </c>
      <c r="AI7" s="174">
        <f t="shared" si="1"/>
        <v>11000</v>
      </c>
      <c r="AJ7" s="174">
        <f t="shared" si="1"/>
        <v>0</v>
      </c>
      <c r="AK7" s="174">
        <f t="shared" si="1"/>
        <v>0</v>
      </c>
      <c r="AL7" s="174">
        <f t="shared" si="1"/>
        <v>0</v>
      </c>
      <c r="AM7" s="174">
        <f t="shared" si="1"/>
        <v>0</v>
      </c>
      <c r="AN7" s="174">
        <f t="shared" si="1"/>
        <v>0</v>
      </c>
      <c r="AO7" s="174">
        <f t="shared" si="1"/>
        <v>0</v>
      </c>
      <c r="AP7" s="135"/>
      <c r="AQ7" s="174">
        <f aca="true" t="shared" si="2" ref="AQ7:AZ7">$S$7*G7</f>
        <v>197500</v>
      </c>
      <c r="AR7" s="174">
        <f t="shared" si="2"/>
        <v>53250</v>
      </c>
      <c r="AS7" s="174">
        <f t="shared" si="2"/>
        <v>0</v>
      </c>
      <c r="AT7" s="174">
        <f t="shared" si="2"/>
        <v>27500</v>
      </c>
      <c r="AU7" s="174">
        <f t="shared" si="2"/>
        <v>0</v>
      </c>
      <c r="AV7" s="174">
        <f t="shared" si="2"/>
        <v>0</v>
      </c>
      <c r="AW7" s="174">
        <f t="shared" si="2"/>
        <v>0</v>
      </c>
      <c r="AX7" s="174">
        <f t="shared" si="2"/>
        <v>0</v>
      </c>
      <c r="AY7" s="174">
        <f t="shared" si="2"/>
        <v>0</v>
      </c>
      <c r="AZ7" s="174">
        <f t="shared" si="2"/>
        <v>0</v>
      </c>
      <c r="BA7" s="136"/>
      <c r="BB7" s="174">
        <f aca="true" t="shared" si="3" ref="BB7:BK7">$T$7*G7</f>
        <v>0</v>
      </c>
      <c r="BC7" s="174">
        <f t="shared" si="3"/>
        <v>0</v>
      </c>
      <c r="BD7" s="174">
        <f t="shared" si="3"/>
        <v>0</v>
      </c>
      <c r="BE7" s="174">
        <f t="shared" si="3"/>
        <v>0</v>
      </c>
      <c r="BF7" s="174">
        <f t="shared" si="3"/>
        <v>0</v>
      </c>
      <c r="BG7" s="174">
        <f t="shared" si="3"/>
        <v>0</v>
      </c>
      <c r="BH7" s="174">
        <f t="shared" si="3"/>
        <v>0</v>
      </c>
      <c r="BI7" s="174">
        <f t="shared" si="3"/>
        <v>0</v>
      </c>
      <c r="BJ7" s="174">
        <f t="shared" si="3"/>
        <v>0</v>
      </c>
      <c r="BK7" s="174">
        <f t="shared" si="3"/>
        <v>0</v>
      </c>
      <c r="BL7" s="175"/>
      <c r="BM7" s="174">
        <f aca="true" t="shared" si="4" ref="BM7:BV7">$U$7*G7</f>
        <v>0</v>
      </c>
      <c r="BN7" s="174">
        <f t="shared" si="4"/>
        <v>0</v>
      </c>
      <c r="BO7" s="174">
        <f t="shared" si="4"/>
        <v>0</v>
      </c>
      <c r="BP7" s="174">
        <f t="shared" si="4"/>
        <v>0</v>
      </c>
      <c r="BQ7" s="174">
        <f t="shared" si="4"/>
        <v>0</v>
      </c>
      <c r="BR7" s="174">
        <f t="shared" si="4"/>
        <v>0</v>
      </c>
      <c r="BS7" s="174">
        <f t="shared" si="4"/>
        <v>0</v>
      </c>
      <c r="BT7" s="174">
        <f t="shared" si="4"/>
        <v>0</v>
      </c>
      <c r="BU7" s="174">
        <f t="shared" si="4"/>
        <v>0</v>
      </c>
      <c r="BV7" s="174">
        <f t="shared" si="4"/>
        <v>0</v>
      </c>
      <c r="BW7" s="136"/>
      <c r="BX7" s="174">
        <f aca="true" t="shared" si="5" ref="BX7:CG7">$V$7*G7</f>
        <v>0</v>
      </c>
      <c r="BY7" s="174">
        <f t="shared" si="5"/>
        <v>0</v>
      </c>
      <c r="BZ7" s="174">
        <f t="shared" si="5"/>
        <v>0</v>
      </c>
      <c r="CA7" s="174">
        <f t="shared" si="5"/>
        <v>0</v>
      </c>
      <c r="CB7" s="174">
        <f t="shared" si="5"/>
        <v>0</v>
      </c>
      <c r="CC7" s="174">
        <f t="shared" si="5"/>
        <v>0</v>
      </c>
      <c r="CD7" s="174">
        <f t="shared" si="5"/>
        <v>0</v>
      </c>
      <c r="CE7" s="174">
        <f t="shared" si="5"/>
        <v>0</v>
      </c>
      <c r="CF7" s="174">
        <f t="shared" si="5"/>
        <v>0</v>
      </c>
      <c r="CG7" s="174">
        <f t="shared" si="5"/>
        <v>0</v>
      </c>
      <c r="CH7" s="136"/>
      <c r="CI7" s="174">
        <f aca="true" t="shared" si="6" ref="CI7:CR7">$W$7*G7</f>
        <v>0</v>
      </c>
      <c r="CJ7" s="174">
        <f t="shared" si="6"/>
        <v>0</v>
      </c>
      <c r="CK7" s="174">
        <f t="shared" si="6"/>
        <v>0</v>
      </c>
      <c r="CL7" s="174">
        <f t="shared" si="6"/>
        <v>0</v>
      </c>
      <c r="CM7" s="174">
        <f t="shared" si="6"/>
        <v>0</v>
      </c>
      <c r="CN7" s="174">
        <f t="shared" si="6"/>
        <v>0</v>
      </c>
      <c r="CO7" s="174">
        <f t="shared" si="6"/>
        <v>0</v>
      </c>
      <c r="CP7" s="174">
        <f t="shared" si="6"/>
        <v>0</v>
      </c>
      <c r="CQ7" s="174">
        <f t="shared" si="6"/>
        <v>0</v>
      </c>
      <c r="CR7" s="174">
        <f t="shared" si="6"/>
        <v>0</v>
      </c>
      <c r="CS7" s="136"/>
      <c r="CT7" s="174">
        <f aca="true" t="shared" si="7" ref="CT7:DC7">$X$7*G7</f>
        <v>0</v>
      </c>
      <c r="CU7" s="174">
        <f t="shared" si="7"/>
        <v>0</v>
      </c>
      <c r="CV7" s="174">
        <f t="shared" si="7"/>
        <v>0</v>
      </c>
      <c r="CW7" s="174">
        <f t="shared" si="7"/>
        <v>0</v>
      </c>
      <c r="CX7" s="174">
        <f t="shared" si="7"/>
        <v>0</v>
      </c>
      <c r="CY7" s="174">
        <f t="shared" si="7"/>
        <v>0</v>
      </c>
      <c r="CZ7" s="174">
        <f t="shared" si="7"/>
        <v>0</v>
      </c>
      <c r="DA7" s="174">
        <f>$X$7*N8</f>
        <v>0</v>
      </c>
      <c r="DB7" s="174">
        <f t="shared" si="7"/>
        <v>0</v>
      </c>
      <c r="DC7" s="174">
        <f t="shared" si="7"/>
        <v>0</v>
      </c>
      <c r="DD7" s="136"/>
      <c r="DE7" s="174">
        <f aca="true" t="shared" si="8" ref="DE7:DN7">$Y$7*G7</f>
        <v>0</v>
      </c>
      <c r="DF7" s="174">
        <f t="shared" si="8"/>
        <v>0</v>
      </c>
      <c r="DG7" s="174">
        <f t="shared" si="8"/>
        <v>0</v>
      </c>
      <c r="DH7" s="174">
        <f t="shared" si="8"/>
        <v>0</v>
      </c>
      <c r="DI7" s="174">
        <f t="shared" si="8"/>
        <v>0</v>
      </c>
      <c r="DJ7" s="174">
        <f t="shared" si="8"/>
        <v>0</v>
      </c>
      <c r="DK7" s="174">
        <f t="shared" si="8"/>
        <v>0</v>
      </c>
      <c r="DL7" s="174">
        <f t="shared" si="8"/>
        <v>0</v>
      </c>
      <c r="DM7" s="174">
        <f t="shared" si="8"/>
        <v>0</v>
      </c>
      <c r="DN7" s="174">
        <f t="shared" si="8"/>
        <v>0</v>
      </c>
      <c r="DO7" s="136"/>
      <c r="DP7" s="174">
        <f aca="true" t="shared" si="9" ref="DP7:DY7">$Z$7*G7</f>
        <v>0</v>
      </c>
      <c r="DQ7" s="174">
        <f t="shared" si="9"/>
        <v>0</v>
      </c>
      <c r="DR7" s="174">
        <f t="shared" si="9"/>
        <v>0</v>
      </c>
      <c r="DS7" s="174">
        <f t="shared" si="9"/>
        <v>0</v>
      </c>
      <c r="DT7" s="174">
        <f t="shared" si="9"/>
        <v>0</v>
      </c>
      <c r="DU7" s="174">
        <f t="shared" si="9"/>
        <v>0</v>
      </c>
      <c r="DV7" s="174">
        <f t="shared" si="9"/>
        <v>0</v>
      </c>
      <c r="DW7" s="174">
        <f t="shared" si="9"/>
        <v>0</v>
      </c>
      <c r="DX7" s="174">
        <f t="shared" si="9"/>
        <v>0</v>
      </c>
      <c r="DY7" s="174">
        <f t="shared" si="9"/>
        <v>0</v>
      </c>
      <c r="DZ7" s="136"/>
      <c r="EA7" s="174">
        <f aca="true" t="shared" si="10" ref="EA7:EJ7">$AA$7*G7</f>
        <v>0</v>
      </c>
      <c r="EB7" s="174">
        <f t="shared" si="10"/>
        <v>0</v>
      </c>
      <c r="EC7" s="174">
        <f t="shared" si="10"/>
        <v>0</v>
      </c>
      <c r="ED7" s="174">
        <f t="shared" si="10"/>
        <v>0</v>
      </c>
      <c r="EE7" s="174">
        <f t="shared" si="10"/>
        <v>0</v>
      </c>
      <c r="EF7" s="174">
        <f t="shared" si="10"/>
        <v>0</v>
      </c>
      <c r="EG7" s="174">
        <f t="shared" si="10"/>
        <v>0</v>
      </c>
      <c r="EH7" s="174">
        <f t="shared" si="10"/>
        <v>0</v>
      </c>
      <c r="EI7" s="174">
        <f t="shared" si="10"/>
        <v>0</v>
      </c>
      <c r="EJ7" s="174">
        <f t="shared" si="10"/>
        <v>0</v>
      </c>
      <c r="EK7" s="136"/>
      <c r="EL7" s="174">
        <f aca="true" t="shared" si="11" ref="EL7:EU7">$AB$7*G7</f>
        <v>0</v>
      </c>
      <c r="EM7" s="174">
        <f t="shared" si="11"/>
        <v>0</v>
      </c>
      <c r="EN7" s="174">
        <f t="shared" si="11"/>
        <v>0</v>
      </c>
      <c r="EO7" s="174">
        <f t="shared" si="11"/>
        <v>0</v>
      </c>
      <c r="EP7" s="174">
        <f t="shared" si="11"/>
        <v>0</v>
      </c>
      <c r="EQ7" s="174">
        <f t="shared" si="11"/>
        <v>0</v>
      </c>
      <c r="ER7" s="174">
        <f t="shared" si="11"/>
        <v>0</v>
      </c>
      <c r="ES7" s="174">
        <f t="shared" si="11"/>
        <v>0</v>
      </c>
      <c r="ET7" s="174">
        <f t="shared" si="11"/>
        <v>0</v>
      </c>
      <c r="EU7" s="174">
        <f t="shared" si="11"/>
        <v>0</v>
      </c>
      <c r="EV7" s="136"/>
      <c r="EW7" s="174">
        <f aca="true" t="shared" si="12" ref="EW7:FF7">$AC$7*G7</f>
        <v>513500</v>
      </c>
      <c r="EX7" s="174">
        <f t="shared" si="12"/>
        <v>138450</v>
      </c>
      <c r="EY7" s="174">
        <f t="shared" si="12"/>
        <v>0</v>
      </c>
      <c r="EZ7" s="174">
        <f t="shared" si="12"/>
        <v>71500</v>
      </c>
      <c r="FA7" s="174">
        <f t="shared" si="12"/>
        <v>0</v>
      </c>
      <c r="FB7" s="174">
        <f t="shared" si="12"/>
        <v>0</v>
      </c>
      <c r="FC7" s="174">
        <f t="shared" si="12"/>
        <v>0</v>
      </c>
      <c r="FD7" s="174">
        <f t="shared" si="12"/>
        <v>0</v>
      </c>
      <c r="FE7" s="174">
        <f t="shared" si="12"/>
        <v>0</v>
      </c>
      <c r="FF7" s="174">
        <f t="shared" si="12"/>
        <v>0</v>
      </c>
      <c r="FG7" s="175"/>
      <c r="FH7" s="168" t="b">
        <f>SUM(AF7,AQ7,BB7,BM7,BX7,CI7,CT7,DE7,DP7,EA7,EL7,EW7)=G7</f>
        <v>1</v>
      </c>
      <c r="FI7" s="168" t="b">
        <f aca="true" t="shared" si="13" ref="FI7:FQ20">SUM(AG7,AR7,BC7,BN7,BY7,CJ7,CU7,DF7,DQ7,EB7,EM7,EX7)=H7</f>
        <v>1</v>
      </c>
      <c r="FJ7" s="168" t="b">
        <f t="shared" si="13"/>
        <v>1</v>
      </c>
      <c r="FK7" s="168" t="b">
        <f t="shared" si="13"/>
        <v>1</v>
      </c>
      <c r="FL7" s="168" t="b">
        <f t="shared" si="13"/>
        <v>1</v>
      </c>
      <c r="FM7" s="168" t="b">
        <f t="shared" si="13"/>
        <v>1</v>
      </c>
      <c r="FN7" s="168" t="b">
        <f t="shared" si="13"/>
        <v>1</v>
      </c>
      <c r="FO7" s="168" t="b">
        <f t="shared" si="13"/>
        <v>1</v>
      </c>
      <c r="FP7" s="168" t="b">
        <f t="shared" si="13"/>
        <v>1</v>
      </c>
      <c r="FQ7" s="168" t="b">
        <f>SUM(AO7,AZ7,BK7,BV7,CG7,CR7,DC7,DN7,DY7,EJ7,EU7,FF7)=P7</f>
        <v>1</v>
      </c>
    </row>
    <row r="8" spans="2:173" s="168" customFormat="1" ht="38.25">
      <c r="B8" s="169" t="s">
        <v>125</v>
      </c>
      <c r="C8" s="182" t="s">
        <v>192</v>
      </c>
      <c r="D8" s="182" t="s">
        <v>114</v>
      </c>
      <c r="E8" s="169"/>
      <c r="F8" s="169"/>
      <c r="G8" s="55">
        <v>127925</v>
      </c>
      <c r="H8" s="55">
        <v>68679</v>
      </c>
      <c r="I8" s="55"/>
      <c r="J8" s="55">
        <v>0</v>
      </c>
      <c r="K8" s="55">
        <v>0</v>
      </c>
      <c r="L8" s="55">
        <v>1233</v>
      </c>
      <c r="M8" s="55">
        <v>0</v>
      </c>
      <c r="N8" s="55">
        <v>0</v>
      </c>
      <c r="O8" s="55"/>
      <c r="P8" s="151"/>
      <c r="Q8" s="171"/>
      <c r="R8" s="172">
        <v>0.1</v>
      </c>
      <c r="S8" s="172"/>
      <c r="T8" s="172">
        <v>0.1</v>
      </c>
      <c r="U8" s="172"/>
      <c r="V8" s="172"/>
      <c r="W8" s="172"/>
      <c r="X8" s="172"/>
      <c r="Y8" s="172"/>
      <c r="Z8" s="172"/>
      <c r="AA8" s="172"/>
      <c r="AB8" s="172"/>
      <c r="AC8" s="172">
        <v>0.8</v>
      </c>
      <c r="AD8" s="177">
        <f t="shared" si="0"/>
        <v>1</v>
      </c>
      <c r="AE8" s="135"/>
      <c r="AF8" s="174">
        <f aca="true" t="shared" si="14" ref="AF8:AO8">$R$8*G8</f>
        <v>12792.5</v>
      </c>
      <c r="AG8" s="174">
        <f t="shared" si="14"/>
        <v>6867.900000000001</v>
      </c>
      <c r="AH8" s="174">
        <f t="shared" si="14"/>
        <v>0</v>
      </c>
      <c r="AI8" s="174">
        <f t="shared" si="14"/>
        <v>0</v>
      </c>
      <c r="AJ8" s="174">
        <f t="shared" si="14"/>
        <v>0</v>
      </c>
      <c r="AK8" s="174">
        <f t="shared" si="14"/>
        <v>123.30000000000001</v>
      </c>
      <c r="AL8" s="174">
        <f t="shared" si="14"/>
        <v>0</v>
      </c>
      <c r="AM8" s="174">
        <f t="shared" si="14"/>
        <v>0</v>
      </c>
      <c r="AN8" s="174">
        <f t="shared" si="14"/>
        <v>0</v>
      </c>
      <c r="AO8" s="174">
        <f t="shared" si="14"/>
        <v>0</v>
      </c>
      <c r="AP8" s="135"/>
      <c r="AQ8" s="174">
        <f aca="true" t="shared" si="15" ref="AQ8:AZ8">$S$8*G8</f>
        <v>0</v>
      </c>
      <c r="AR8" s="174">
        <f t="shared" si="15"/>
        <v>0</v>
      </c>
      <c r="AS8" s="174">
        <f t="shared" si="15"/>
        <v>0</v>
      </c>
      <c r="AT8" s="174">
        <f t="shared" si="15"/>
        <v>0</v>
      </c>
      <c r="AU8" s="174">
        <f t="shared" si="15"/>
        <v>0</v>
      </c>
      <c r="AV8" s="174">
        <f t="shared" si="15"/>
        <v>0</v>
      </c>
      <c r="AW8" s="174">
        <f t="shared" si="15"/>
        <v>0</v>
      </c>
      <c r="AX8" s="174">
        <f t="shared" si="15"/>
        <v>0</v>
      </c>
      <c r="AY8" s="174">
        <f t="shared" si="15"/>
        <v>0</v>
      </c>
      <c r="AZ8" s="174">
        <f t="shared" si="15"/>
        <v>0</v>
      </c>
      <c r="BA8" s="135"/>
      <c r="BB8" s="174">
        <f aca="true" t="shared" si="16" ref="BB8:BK8">$T$8*G8</f>
        <v>12792.5</v>
      </c>
      <c r="BC8" s="174">
        <f t="shared" si="16"/>
        <v>6867.900000000001</v>
      </c>
      <c r="BD8" s="174">
        <f t="shared" si="16"/>
        <v>0</v>
      </c>
      <c r="BE8" s="174">
        <f t="shared" si="16"/>
        <v>0</v>
      </c>
      <c r="BF8" s="174">
        <f t="shared" si="16"/>
        <v>0</v>
      </c>
      <c r="BG8" s="174">
        <f t="shared" si="16"/>
        <v>123.30000000000001</v>
      </c>
      <c r="BH8" s="174">
        <f t="shared" si="16"/>
        <v>0</v>
      </c>
      <c r="BI8" s="174">
        <f t="shared" si="16"/>
        <v>0</v>
      </c>
      <c r="BJ8" s="174">
        <f t="shared" si="16"/>
        <v>0</v>
      </c>
      <c r="BK8" s="174">
        <f t="shared" si="16"/>
        <v>0</v>
      </c>
      <c r="BL8" s="178"/>
      <c r="BM8" s="174">
        <f aca="true" t="shared" si="17" ref="BM8:BV8">$U$8*G8</f>
        <v>0</v>
      </c>
      <c r="BN8" s="174">
        <f t="shared" si="17"/>
        <v>0</v>
      </c>
      <c r="BO8" s="174">
        <f t="shared" si="17"/>
        <v>0</v>
      </c>
      <c r="BP8" s="174">
        <f t="shared" si="17"/>
        <v>0</v>
      </c>
      <c r="BQ8" s="174">
        <f t="shared" si="17"/>
        <v>0</v>
      </c>
      <c r="BR8" s="174">
        <f t="shared" si="17"/>
        <v>0</v>
      </c>
      <c r="BS8" s="174">
        <f t="shared" si="17"/>
        <v>0</v>
      </c>
      <c r="BT8" s="174">
        <f t="shared" si="17"/>
        <v>0</v>
      </c>
      <c r="BU8" s="174">
        <f t="shared" si="17"/>
        <v>0</v>
      </c>
      <c r="BV8" s="174">
        <f t="shared" si="17"/>
        <v>0</v>
      </c>
      <c r="BW8" s="135"/>
      <c r="BX8" s="174">
        <f aca="true" t="shared" si="18" ref="BX8:CG8">$V$8*G8</f>
        <v>0</v>
      </c>
      <c r="BY8" s="174">
        <f t="shared" si="18"/>
        <v>0</v>
      </c>
      <c r="BZ8" s="174">
        <f t="shared" si="18"/>
        <v>0</v>
      </c>
      <c r="CA8" s="174">
        <f t="shared" si="18"/>
        <v>0</v>
      </c>
      <c r="CB8" s="174">
        <f t="shared" si="18"/>
        <v>0</v>
      </c>
      <c r="CC8" s="174">
        <f t="shared" si="18"/>
        <v>0</v>
      </c>
      <c r="CD8" s="174">
        <f t="shared" si="18"/>
        <v>0</v>
      </c>
      <c r="CE8" s="174">
        <f t="shared" si="18"/>
        <v>0</v>
      </c>
      <c r="CF8" s="174">
        <f t="shared" si="18"/>
        <v>0</v>
      </c>
      <c r="CG8" s="174">
        <f t="shared" si="18"/>
        <v>0</v>
      </c>
      <c r="CH8" s="135"/>
      <c r="CI8" s="174">
        <f aca="true" t="shared" si="19" ref="CI8:CR8">$W$8*G8</f>
        <v>0</v>
      </c>
      <c r="CJ8" s="174">
        <f t="shared" si="19"/>
        <v>0</v>
      </c>
      <c r="CK8" s="174">
        <f t="shared" si="19"/>
        <v>0</v>
      </c>
      <c r="CL8" s="174">
        <f t="shared" si="19"/>
        <v>0</v>
      </c>
      <c r="CM8" s="174">
        <f t="shared" si="19"/>
        <v>0</v>
      </c>
      <c r="CN8" s="174">
        <f t="shared" si="19"/>
        <v>0</v>
      </c>
      <c r="CO8" s="174">
        <f t="shared" si="19"/>
        <v>0</v>
      </c>
      <c r="CP8" s="174">
        <f t="shared" si="19"/>
        <v>0</v>
      </c>
      <c r="CQ8" s="174">
        <f t="shared" si="19"/>
        <v>0</v>
      </c>
      <c r="CR8" s="174">
        <f t="shared" si="19"/>
        <v>0</v>
      </c>
      <c r="CS8" s="135"/>
      <c r="CT8" s="174">
        <f aca="true" t="shared" si="20" ref="CT8:DC8">$X$8*G8</f>
        <v>0</v>
      </c>
      <c r="CU8" s="174">
        <f t="shared" si="20"/>
        <v>0</v>
      </c>
      <c r="CV8" s="174">
        <f t="shared" si="20"/>
        <v>0</v>
      </c>
      <c r="CW8" s="174">
        <f t="shared" si="20"/>
        <v>0</v>
      </c>
      <c r="CX8" s="174">
        <f t="shared" si="20"/>
        <v>0</v>
      </c>
      <c r="CY8" s="174">
        <f t="shared" si="20"/>
        <v>0</v>
      </c>
      <c r="CZ8" s="174">
        <f t="shared" si="20"/>
        <v>0</v>
      </c>
      <c r="DA8" s="174">
        <f>$X$8*N17</f>
        <v>0</v>
      </c>
      <c r="DB8" s="174">
        <f t="shared" si="20"/>
        <v>0</v>
      </c>
      <c r="DC8" s="174">
        <f t="shared" si="20"/>
        <v>0</v>
      </c>
      <c r="DD8" s="135"/>
      <c r="DE8" s="174">
        <f aca="true" t="shared" si="21" ref="DE8:DN8">$Y$8*G8</f>
        <v>0</v>
      </c>
      <c r="DF8" s="174">
        <f t="shared" si="21"/>
        <v>0</v>
      </c>
      <c r="DG8" s="174">
        <f t="shared" si="21"/>
        <v>0</v>
      </c>
      <c r="DH8" s="174">
        <f t="shared" si="21"/>
        <v>0</v>
      </c>
      <c r="DI8" s="174">
        <f t="shared" si="21"/>
        <v>0</v>
      </c>
      <c r="DJ8" s="174">
        <f t="shared" si="21"/>
        <v>0</v>
      </c>
      <c r="DK8" s="174">
        <f t="shared" si="21"/>
        <v>0</v>
      </c>
      <c r="DL8" s="174">
        <f t="shared" si="21"/>
        <v>0</v>
      </c>
      <c r="DM8" s="174">
        <f t="shared" si="21"/>
        <v>0</v>
      </c>
      <c r="DN8" s="174">
        <f t="shared" si="21"/>
        <v>0</v>
      </c>
      <c r="DO8" s="135"/>
      <c r="DP8" s="174">
        <f aca="true" t="shared" si="22" ref="DP8:DY8">$Z$8*G8</f>
        <v>0</v>
      </c>
      <c r="DQ8" s="174">
        <f t="shared" si="22"/>
        <v>0</v>
      </c>
      <c r="DR8" s="174">
        <f t="shared" si="22"/>
        <v>0</v>
      </c>
      <c r="DS8" s="174">
        <f t="shared" si="22"/>
        <v>0</v>
      </c>
      <c r="DT8" s="174">
        <f t="shared" si="22"/>
        <v>0</v>
      </c>
      <c r="DU8" s="174">
        <f t="shared" si="22"/>
        <v>0</v>
      </c>
      <c r="DV8" s="174">
        <f t="shared" si="22"/>
        <v>0</v>
      </c>
      <c r="DW8" s="174">
        <f t="shared" si="22"/>
        <v>0</v>
      </c>
      <c r="DX8" s="174">
        <f t="shared" si="22"/>
        <v>0</v>
      </c>
      <c r="DY8" s="174">
        <f t="shared" si="22"/>
        <v>0</v>
      </c>
      <c r="DZ8" s="135"/>
      <c r="EA8" s="174">
        <f aca="true" t="shared" si="23" ref="EA8:EJ8">$AA$8*G8</f>
        <v>0</v>
      </c>
      <c r="EB8" s="174">
        <f t="shared" si="23"/>
        <v>0</v>
      </c>
      <c r="EC8" s="174">
        <f t="shared" si="23"/>
        <v>0</v>
      </c>
      <c r="ED8" s="174">
        <f t="shared" si="23"/>
        <v>0</v>
      </c>
      <c r="EE8" s="174">
        <f t="shared" si="23"/>
        <v>0</v>
      </c>
      <c r="EF8" s="174">
        <f t="shared" si="23"/>
        <v>0</v>
      </c>
      <c r="EG8" s="174">
        <f t="shared" si="23"/>
        <v>0</v>
      </c>
      <c r="EH8" s="174">
        <f t="shared" si="23"/>
        <v>0</v>
      </c>
      <c r="EI8" s="174">
        <f t="shared" si="23"/>
        <v>0</v>
      </c>
      <c r="EJ8" s="174">
        <f t="shared" si="23"/>
        <v>0</v>
      </c>
      <c r="EK8" s="135"/>
      <c r="EL8" s="174">
        <f aca="true" t="shared" si="24" ref="EL8:EU8">$AB$8*G8</f>
        <v>0</v>
      </c>
      <c r="EM8" s="174">
        <f t="shared" si="24"/>
        <v>0</v>
      </c>
      <c r="EN8" s="174">
        <f t="shared" si="24"/>
        <v>0</v>
      </c>
      <c r="EO8" s="174">
        <f t="shared" si="24"/>
        <v>0</v>
      </c>
      <c r="EP8" s="174">
        <f t="shared" si="24"/>
        <v>0</v>
      </c>
      <c r="EQ8" s="174">
        <f t="shared" si="24"/>
        <v>0</v>
      </c>
      <c r="ER8" s="174">
        <f t="shared" si="24"/>
        <v>0</v>
      </c>
      <c r="ES8" s="174">
        <f t="shared" si="24"/>
        <v>0</v>
      </c>
      <c r="ET8" s="174">
        <f t="shared" si="24"/>
        <v>0</v>
      </c>
      <c r="EU8" s="174">
        <f t="shared" si="24"/>
        <v>0</v>
      </c>
      <c r="EV8" s="135"/>
      <c r="EW8" s="174">
        <f aca="true" t="shared" si="25" ref="EW8:FF8">$AC$8*G8</f>
        <v>102340</v>
      </c>
      <c r="EX8" s="174">
        <f t="shared" si="25"/>
        <v>54943.200000000004</v>
      </c>
      <c r="EY8" s="174">
        <f t="shared" si="25"/>
        <v>0</v>
      </c>
      <c r="EZ8" s="174">
        <f t="shared" si="25"/>
        <v>0</v>
      </c>
      <c r="FA8" s="174">
        <f t="shared" si="25"/>
        <v>0</v>
      </c>
      <c r="FB8" s="174">
        <f t="shared" si="25"/>
        <v>986.4000000000001</v>
      </c>
      <c r="FC8" s="174">
        <f t="shared" si="25"/>
        <v>0</v>
      </c>
      <c r="FD8" s="174">
        <f t="shared" si="25"/>
        <v>0</v>
      </c>
      <c r="FE8" s="174">
        <f t="shared" si="25"/>
        <v>0</v>
      </c>
      <c r="FF8" s="174">
        <f t="shared" si="25"/>
        <v>0</v>
      </c>
      <c r="FG8" s="178"/>
      <c r="FH8" s="168" t="b">
        <f aca="true" t="shared" si="26" ref="FH8:FH20">SUM(AF8,AQ8,BB8,BM8,BX8,CI8,CT8,DE8,DP8,EA8,EL8,EW8)=G8</f>
        <v>1</v>
      </c>
      <c r="FI8" s="168" t="b">
        <f t="shared" si="13"/>
        <v>1</v>
      </c>
      <c r="FJ8" s="168" t="b">
        <f t="shared" si="13"/>
        <v>1</v>
      </c>
      <c r="FK8" s="168" t="b">
        <f t="shared" si="13"/>
        <v>1</v>
      </c>
      <c r="FL8" s="168" t="b">
        <f t="shared" si="13"/>
        <v>1</v>
      </c>
      <c r="FM8" s="168" t="b">
        <f t="shared" si="13"/>
        <v>1</v>
      </c>
      <c r="FN8" s="168" t="b">
        <f t="shared" si="13"/>
        <v>1</v>
      </c>
      <c r="FO8" s="168" t="b">
        <f t="shared" si="13"/>
        <v>1</v>
      </c>
      <c r="FP8" s="168" t="b">
        <f t="shared" si="13"/>
        <v>1</v>
      </c>
      <c r="FQ8" s="168" t="b">
        <f t="shared" si="13"/>
        <v>1</v>
      </c>
    </row>
    <row r="9" spans="2:173" s="168" customFormat="1" ht="38.25">
      <c r="B9" s="169" t="s">
        <v>125</v>
      </c>
      <c r="C9" s="182" t="s">
        <v>203</v>
      </c>
      <c r="D9" s="182" t="s">
        <v>114</v>
      </c>
      <c r="E9" s="169"/>
      <c r="F9" s="169"/>
      <c r="G9" s="55">
        <v>110000</v>
      </c>
      <c r="H9" s="55">
        <v>440000</v>
      </c>
      <c r="I9" s="55"/>
      <c r="J9" s="55"/>
      <c r="K9" s="55"/>
      <c r="L9" s="55"/>
      <c r="M9" s="55"/>
      <c r="N9" s="55">
        <v>50000</v>
      </c>
      <c r="O9" s="55"/>
      <c r="P9" s="151"/>
      <c r="Q9" s="171"/>
      <c r="R9" s="172">
        <v>0.1</v>
      </c>
      <c r="S9" s="172"/>
      <c r="T9" s="172">
        <v>0.1</v>
      </c>
      <c r="U9" s="172"/>
      <c r="V9" s="172"/>
      <c r="W9" s="172"/>
      <c r="X9" s="172"/>
      <c r="Y9" s="172"/>
      <c r="Z9" s="172"/>
      <c r="AA9" s="172"/>
      <c r="AB9" s="172"/>
      <c r="AC9" s="172">
        <v>0.8</v>
      </c>
      <c r="AD9" s="177">
        <f t="shared" si="0"/>
        <v>1</v>
      </c>
      <c r="AE9" s="135"/>
      <c r="AF9" s="174">
        <f aca="true" t="shared" si="27" ref="AF9:AO9">$R$9*G9</f>
        <v>11000</v>
      </c>
      <c r="AG9" s="174">
        <f t="shared" si="27"/>
        <v>44000</v>
      </c>
      <c r="AH9" s="174">
        <f t="shared" si="27"/>
        <v>0</v>
      </c>
      <c r="AI9" s="174">
        <f t="shared" si="27"/>
        <v>0</v>
      </c>
      <c r="AJ9" s="174">
        <f t="shared" si="27"/>
        <v>0</v>
      </c>
      <c r="AK9" s="174">
        <f t="shared" si="27"/>
        <v>0</v>
      </c>
      <c r="AL9" s="174">
        <f t="shared" si="27"/>
        <v>0</v>
      </c>
      <c r="AM9" s="174">
        <f t="shared" si="27"/>
        <v>5000</v>
      </c>
      <c r="AN9" s="174">
        <f t="shared" si="27"/>
        <v>0</v>
      </c>
      <c r="AO9" s="174">
        <f t="shared" si="27"/>
        <v>0</v>
      </c>
      <c r="AP9" s="135"/>
      <c r="AQ9" s="174">
        <f aca="true" t="shared" si="28" ref="AQ9:AZ9">$S$9*G9</f>
        <v>0</v>
      </c>
      <c r="AR9" s="174">
        <f t="shared" si="28"/>
        <v>0</v>
      </c>
      <c r="AS9" s="174">
        <f t="shared" si="28"/>
        <v>0</v>
      </c>
      <c r="AT9" s="174">
        <f t="shared" si="28"/>
        <v>0</v>
      </c>
      <c r="AU9" s="174">
        <f t="shared" si="28"/>
        <v>0</v>
      </c>
      <c r="AV9" s="174">
        <f t="shared" si="28"/>
        <v>0</v>
      </c>
      <c r="AW9" s="174">
        <f t="shared" si="28"/>
        <v>0</v>
      </c>
      <c r="AX9" s="174">
        <f t="shared" si="28"/>
        <v>0</v>
      </c>
      <c r="AY9" s="174">
        <f t="shared" si="28"/>
        <v>0</v>
      </c>
      <c r="AZ9" s="174">
        <f t="shared" si="28"/>
        <v>0</v>
      </c>
      <c r="BA9" s="135"/>
      <c r="BB9" s="174">
        <f aca="true" t="shared" si="29" ref="BB9:BK9">$T$9*G9</f>
        <v>11000</v>
      </c>
      <c r="BC9" s="174">
        <f t="shared" si="29"/>
        <v>44000</v>
      </c>
      <c r="BD9" s="174">
        <f t="shared" si="29"/>
        <v>0</v>
      </c>
      <c r="BE9" s="174">
        <f t="shared" si="29"/>
        <v>0</v>
      </c>
      <c r="BF9" s="174">
        <f t="shared" si="29"/>
        <v>0</v>
      </c>
      <c r="BG9" s="174">
        <f t="shared" si="29"/>
        <v>0</v>
      </c>
      <c r="BH9" s="174">
        <f t="shared" si="29"/>
        <v>0</v>
      </c>
      <c r="BI9" s="174">
        <f t="shared" si="29"/>
        <v>5000</v>
      </c>
      <c r="BJ9" s="174">
        <f t="shared" si="29"/>
        <v>0</v>
      </c>
      <c r="BK9" s="174">
        <f t="shared" si="29"/>
        <v>0</v>
      </c>
      <c r="BL9" s="178"/>
      <c r="BM9" s="174">
        <f aca="true" t="shared" si="30" ref="BM9:BV9">$U$9*G9</f>
        <v>0</v>
      </c>
      <c r="BN9" s="174">
        <f t="shared" si="30"/>
        <v>0</v>
      </c>
      <c r="BO9" s="174">
        <f t="shared" si="30"/>
        <v>0</v>
      </c>
      <c r="BP9" s="174">
        <f t="shared" si="30"/>
        <v>0</v>
      </c>
      <c r="BQ9" s="174">
        <f t="shared" si="30"/>
        <v>0</v>
      </c>
      <c r="BR9" s="174">
        <f t="shared" si="30"/>
        <v>0</v>
      </c>
      <c r="BS9" s="174">
        <f t="shared" si="30"/>
        <v>0</v>
      </c>
      <c r="BT9" s="174">
        <f t="shared" si="30"/>
        <v>0</v>
      </c>
      <c r="BU9" s="174">
        <f t="shared" si="30"/>
        <v>0</v>
      </c>
      <c r="BV9" s="174">
        <f t="shared" si="30"/>
        <v>0</v>
      </c>
      <c r="BW9" s="135"/>
      <c r="BX9" s="174">
        <f aca="true" t="shared" si="31" ref="BX9:CG9">$V$9*G9</f>
        <v>0</v>
      </c>
      <c r="BY9" s="174">
        <f t="shared" si="31"/>
        <v>0</v>
      </c>
      <c r="BZ9" s="174">
        <f t="shared" si="31"/>
        <v>0</v>
      </c>
      <c r="CA9" s="174">
        <f t="shared" si="31"/>
        <v>0</v>
      </c>
      <c r="CB9" s="174">
        <f t="shared" si="31"/>
        <v>0</v>
      </c>
      <c r="CC9" s="174">
        <f t="shared" si="31"/>
        <v>0</v>
      </c>
      <c r="CD9" s="174">
        <f t="shared" si="31"/>
        <v>0</v>
      </c>
      <c r="CE9" s="174">
        <f t="shared" si="31"/>
        <v>0</v>
      </c>
      <c r="CF9" s="174">
        <f t="shared" si="31"/>
        <v>0</v>
      </c>
      <c r="CG9" s="174">
        <f t="shared" si="31"/>
        <v>0</v>
      </c>
      <c r="CH9" s="135"/>
      <c r="CI9" s="174">
        <f aca="true" t="shared" si="32" ref="CI9:CR9">$W$9*G9</f>
        <v>0</v>
      </c>
      <c r="CJ9" s="174">
        <f t="shared" si="32"/>
        <v>0</v>
      </c>
      <c r="CK9" s="174">
        <f t="shared" si="32"/>
        <v>0</v>
      </c>
      <c r="CL9" s="174">
        <f t="shared" si="32"/>
        <v>0</v>
      </c>
      <c r="CM9" s="174">
        <f t="shared" si="32"/>
        <v>0</v>
      </c>
      <c r="CN9" s="174">
        <f t="shared" si="32"/>
        <v>0</v>
      </c>
      <c r="CO9" s="174">
        <f t="shared" si="32"/>
        <v>0</v>
      </c>
      <c r="CP9" s="174">
        <f t="shared" si="32"/>
        <v>0</v>
      </c>
      <c r="CQ9" s="174">
        <f t="shared" si="32"/>
        <v>0</v>
      </c>
      <c r="CR9" s="174">
        <f t="shared" si="32"/>
        <v>0</v>
      </c>
      <c r="CS9" s="135"/>
      <c r="CT9" s="174">
        <f aca="true" t="shared" si="33" ref="CT9:DC9">$X$9*G9</f>
        <v>0</v>
      </c>
      <c r="CU9" s="174">
        <f t="shared" si="33"/>
        <v>0</v>
      </c>
      <c r="CV9" s="174">
        <f t="shared" si="33"/>
        <v>0</v>
      </c>
      <c r="CW9" s="174">
        <f t="shared" si="33"/>
        <v>0</v>
      </c>
      <c r="CX9" s="174">
        <f t="shared" si="33"/>
        <v>0</v>
      </c>
      <c r="CY9" s="174">
        <f t="shared" si="33"/>
        <v>0</v>
      </c>
      <c r="CZ9" s="174">
        <f t="shared" si="33"/>
        <v>0</v>
      </c>
      <c r="DA9" s="174">
        <f t="shared" si="33"/>
        <v>0</v>
      </c>
      <c r="DB9" s="174">
        <f t="shared" si="33"/>
        <v>0</v>
      </c>
      <c r="DC9" s="174">
        <f t="shared" si="33"/>
        <v>0</v>
      </c>
      <c r="DD9" s="135"/>
      <c r="DE9" s="174">
        <f aca="true" t="shared" si="34" ref="DE9:DN9">$Y$9*G9</f>
        <v>0</v>
      </c>
      <c r="DF9" s="174">
        <f t="shared" si="34"/>
        <v>0</v>
      </c>
      <c r="DG9" s="174">
        <f t="shared" si="34"/>
        <v>0</v>
      </c>
      <c r="DH9" s="174">
        <f t="shared" si="34"/>
        <v>0</v>
      </c>
      <c r="DI9" s="174">
        <f t="shared" si="34"/>
        <v>0</v>
      </c>
      <c r="DJ9" s="174">
        <f t="shared" si="34"/>
        <v>0</v>
      </c>
      <c r="DK9" s="174">
        <f t="shared" si="34"/>
        <v>0</v>
      </c>
      <c r="DL9" s="174">
        <f t="shared" si="34"/>
        <v>0</v>
      </c>
      <c r="DM9" s="174">
        <f t="shared" si="34"/>
        <v>0</v>
      </c>
      <c r="DN9" s="174">
        <f t="shared" si="34"/>
        <v>0</v>
      </c>
      <c r="DO9" s="135"/>
      <c r="DP9" s="174">
        <f aca="true" t="shared" si="35" ref="DP9:DY9">$Z$9*G9</f>
        <v>0</v>
      </c>
      <c r="DQ9" s="174">
        <f t="shared" si="35"/>
        <v>0</v>
      </c>
      <c r="DR9" s="174">
        <f t="shared" si="35"/>
        <v>0</v>
      </c>
      <c r="DS9" s="174">
        <f t="shared" si="35"/>
        <v>0</v>
      </c>
      <c r="DT9" s="174">
        <f t="shared" si="35"/>
        <v>0</v>
      </c>
      <c r="DU9" s="174">
        <f t="shared" si="35"/>
        <v>0</v>
      </c>
      <c r="DV9" s="174">
        <f t="shared" si="35"/>
        <v>0</v>
      </c>
      <c r="DW9" s="174">
        <f t="shared" si="35"/>
        <v>0</v>
      </c>
      <c r="DX9" s="174">
        <f t="shared" si="35"/>
        <v>0</v>
      </c>
      <c r="DY9" s="174">
        <f t="shared" si="35"/>
        <v>0</v>
      </c>
      <c r="DZ9" s="135"/>
      <c r="EA9" s="174">
        <f aca="true" t="shared" si="36" ref="EA9:EJ9">$AA$9*G9</f>
        <v>0</v>
      </c>
      <c r="EB9" s="174">
        <f t="shared" si="36"/>
        <v>0</v>
      </c>
      <c r="EC9" s="174">
        <f t="shared" si="36"/>
        <v>0</v>
      </c>
      <c r="ED9" s="174">
        <f t="shared" si="36"/>
        <v>0</v>
      </c>
      <c r="EE9" s="174">
        <f t="shared" si="36"/>
        <v>0</v>
      </c>
      <c r="EF9" s="174">
        <f t="shared" si="36"/>
        <v>0</v>
      </c>
      <c r="EG9" s="174">
        <f t="shared" si="36"/>
        <v>0</v>
      </c>
      <c r="EH9" s="174">
        <f t="shared" si="36"/>
        <v>0</v>
      </c>
      <c r="EI9" s="174">
        <f t="shared" si="36"/>
        <v>0</v>
      </c>
      <c r="EJ9" s="174">
        <f t="shared" si="36"/>
        <v>0</v>
      </c>
      <c r="EK9" s="135"/>
      <c r="EL9" s="174">
        <f aca="true" t="shared" si="37" ref="EL9:EU9">$AB$9*G9</f>
        <v>0</v>
      </c>
      <c r="EM9" s="174">
        <f t="shared" si="37"/>
        <v>0</v>
      </c>
      <c r="EN9" s="174">
        <f t="shared" si="37"/>
        <v>0</v>
      </c>
      <c r="EO9" s="174">
        <f t="shared" si="37"/>
        <v>0</v>
      </c>
      <c r="EP9" s="174">
        <f t="shared" si="37"/>
        <v>0</v>
      </c>
      <c r="EQ9" s="174">
        <f t="shared" si="37"/>
        <v>0</v>
      </c>
      <c r="ER9" s="174">
        <f t="shared" si="37"/>
        <v>0</v>
      </c>
      <c r="ES9" s="174">
        <f t="shared" si="37"/>
        <v>0</v>
      </c>
      <c r="ET9" s="174">
        <f t="shared" si="37"/>
        <v>0</v>
      </c>
      <c r="EU9" s="174">
        <f t="shared" si="37"/>
        <v>0</v>
      </c>
      <c r="EV9" s="135"/>
      <c r="EW9" s="174">
        <f aca="true" t="shared" si="38" ref="EW9:FF9">$AC$9*G9</f>
        <v>88000</v>
      </c>
      <c r="EX9" s="174">
        <f t="shared" si="38"/>
        <v>352000</v>
      </c>
      <c r="EY9" s="174">
        <f t="shared" si="38"/>
        <v>0</v>
      </c>
      <c r="EZ9" s="174">
        <f t="shared" si="38"/>
        <v>0</v>
      </c>
      <c r="FA9" s="174">
        <f t="shared" si="38"/>
        <v>0</v>
      </c>
      <c r="FB9" s="174">
        <f t="shared" si="38"/>
        <v>0</v>
      </c>
      <c r="FC9" s="174">
        <f t="shared" si="38"/>
        <v>0</v>
      </c>
      <c r="FD9" s="174">
        <f t="shared" si="38"/>
        <v>40000</v>
      </c>
      <c r="FE9" s="174">
        <f t="shared" si="38"/>
        <v>0</v>
      </c>
      <c r="FF9" s="174">
        <f t="shared" si="38"/>
        <v>0</v>
      </c>
      <c r="FG9" s="178"/>
      <c r="FH9" s="168" t="b">
        <f t="shared" si="26"/>
        <v>1</v>
      </c>
      <c r="FI9" s="168" t="b">
        <f t="shared" si="13"/>
        <v>1</v>
      </c>
      <c r="FJ9" s="168" t="b">
        <f t="shared" si="13"/>
        <v>1</v>
      </c>
      <c r="FK9" s="168" t="b">
        <f t="shared" si="13"/>
        <v>1</v>
      </c>
      <c r="FL9" s="168" t="b">
        <f t="shared" si="13"/>
        <v>1</v>
      </c>
      <c r="FM9" s="168" t="b">
        <f t="shared" si="13"/>
        <v>1</v>
      </c>
      <c r="FN9" s="168" t="b">
        <f t="shared" si="13"/>
        <v>1</v>
      </c>
      <c r="FO9" s="168" t="b">
        <f t="shared" si="13"/>
        <v>1</v>
      </c>
      <c r="FP9" s="168" t="b">
        <f t="shared" si="13"/>
        <v>1</v>
      </c>
      <c r="FQ9" s="168" t="b">
        <f t="shared" si="13"/>
        <v>1</v>
      </c>
    </row>
    <row r="10" spans="2:173" s="168" customFormat="1" ht="51">
      <c r="B10" s="169" t="s">
        <v>125</v>
      </c>
      <c r="C10" s="182" t="s">
        <v>142</v>
      </c>
      <c r="D10" s="182" t="s">
        <v>114</v>
      </c>
      <c r="E10" s="169"/>
      <c r="F10" s="169"/>
      <c r="G10" s="55">
        <v>210900</v>
      </c>
      <c r="H10" s="55">
        <v>65000</v>
      </c>
      <c r="I10" s="55">
        <v>176000</v>
      </c>
      <c r="J10" s="55"/>
      <c r="K10" s="55"/>
      <c r="L10" s="55"/>
      <c r="M10" s="55"/>
      <c r="N10" s="55">
        <v>50000</v>
      </c>
      <c r="O10" s="55"/>
      <c r="P10" s="151"/>
      <c r="Q10" s="171"/>
      <c r="R10" s="172">
        <v>0.1</v>
      </c>
      <c r="S10" s="172"/>
      <c r="T10" s="172"/>
      <c r="U10" s="172">
        <v>0.04</v>
      </c>
      <c r="V10" s="172"/>
      <c r="W10" s="172"/>
      <c r="X10" s="172"/>
      <c r="Y10" s="172"/>
      <c r="Z10" s="172"/>
      <c r="AA10" s="172"/>
      <c r="AB10" s="172"/>
      <c r="AC10" s="172">
        <v>0.86</v>
      </c>
      <c r="AD10" s="177">
        <f t="shared" si="0"/>
        <v>1</v>
      </c>
      <c r="AE10" s="135"/>
      <c r="AF10" s="174">
        <f aca="true" t="shared" si="39" ref="AF10:AO10">$R$10*G10</f>
        <v>21090</v>
      </c>
      <c r="AG10" s="174">
        <f t="shared" si="39"/>
        <v>6500</v>
      </c>
      <c r="AH10" s="174">
        <f t="shared" si="39"/>
        <v>17600</v>
      </c>
      <c r="AI10" s="174">
        <f t="shared" si="39"/>
        <v>0</v>
      </c>
      <c r="AJ10" s="174">
        <f t="shared" si="39"/>
        <v>0</v>
      </c>
      <c r="AK10" s="174">
        <f t="shared" si="39"/>
        <v>0</v>
      </c>
      <c r="AL10" s="174">
        <f t="shared" si="39"/>
        <v>0</v>
      </c>
      <c r="AM10" s="174">
        <f t="shared" si="39"/>
        <v>5000</v>
      </c>
      <c r="AN10" s="174">
        <f t="shared" si="39"/>
        <v>0</v>
      </c>
      <c r="AO10" s="174">
        <f t="shared" si="39"/>
        <v>0</v>
      </c>
      <c r="AP10" s="135"/>
      <c r="AQ10" s="174">
        <f aca="true" t="shared" si="40" ref="AQ10:AZ10">$S$10*G10</f>
        <v>0</v>
      </c>
      <c r="AR10" s="174">
        <f t="shared" si="40"/>
        <v>0</v>
      </c>
      <c r="AS10" s="174">
        <f t="shared" si="40"/>
        <v>0</v>
      </c>
      <c r="AT10" s="174">
        <f t="shared" si="40"/>
        <v>0</v>
      </c>
      <c r="AU10" s="174">
        <f t="shared" si="40"/>
        <v>0</v>
      </c>
      <c r="AV10" s="174">
        <f t="shared" si="40"/>
        <v>0</v>
      </c>
      <c r="AW10" s="174">
        <f t="shared" si="40"/>
        <v>0</v>
      </c>
      <c r="AX10" s="174">
        <f t="shared" si="40"/>
        <v>0</v>
      </c>
      <c r="AY10" s="174">
        <f t="shared" si="40"/>
        <v>0</v>
      </c>
      <c r="AZ10" s="174">
        <f t="shared" si="40"/>
        <v>0</v>
      </c>
      <c r="BA10" s="135"/>
      <c r="BB10" s="174">
        <f aca="true" t="shared" si="41" ref="BB10:BK10">$T$10*G10</f>
        <v>0</v>
      </c>
      <c r="BC10" s="174">
        <f t="shared" si="41"/>
        <v>0</v>
      </c>
      <c r="BD10" s="174">
        <f t="shared" si="41"/>
        <v>0</v>
      </c>
      <c r="BE10" s="174">
        <f t="shared" si="41"/>
        <v>0</v>
      </c>
      <c r="BF10" s="174">
        <f t="shared" si="41"/>
        <v>0</v>
      </c>
      <c r="BG10" s="174">
        <f t="shared" si="41"/>
        <v>0</v>
      </c>
      <c r="BH10" s="174">
        <f t="shared" si="41"/>
        <v>0</v>
      </c>
      <c r="BI10" s="174">
        <f t="shared" si="41"/>
        <v>0</v>
      </c>
      <c r="BJ10" s="174">
        <f t="shared" si="41"/>
        <v>0</v>
      </c>
      <c r="BK10" s="174">
        <f t="shared" si="41"/>
        <v>0</v>
      </c>
      <c r="BL10" s="178"/>
      <c r="BM10" s="174">
        <f aca="true" t="shared" si="42" ref="BM10:BV10">$U$10*G10</f>
        <v>8436</v>
      </c>
      <c r="BN10" s="174">
        <f t="shared" si="42"/>
        <v>2600</v>
      </c>
      <c r="BO10" s="174">
        <f t="shared" si="42"/>
        <v>7040</v>
      </c>
      <c r="BP10" s="174">
        <f t="shared" si="42"/>
        <v>0</v>
      </c>
      <c r="BQ10" s="174">
        <f t="shared" si="42"/>
        <v>0</v>
      </c>
      <c r="BR10" s="174">
        <f t="shared" si="42"/>
        <v>0</v>
      </c>
      <c r="BS10" s="174">
        <f t="shared" si="42"/>
        <v>0</v>
      </c>
      <c r="BT10" s="174">
        <f t="shared" si="42"/>
        <v>2000</v>
      </c>
      <c r="BU10" s="174">
        <f t="shared" si="42"/>
        <v>0</v>
      </c>
      <c r="BV10" s="174">
        <f t="shared" si="42"/>
        <v>0</v>
      </c>
      <c r="BW10" s="135"/>
      <c r="BX10" s="174">
        <f aca="true" t="shared" si="43" ref="BX10:CG10">$V$10*G10</f>
        <v>0</v>
      </c>
      <c r="BY10" s="174">
        <f t="shared" si="43"/>
        <v>0</v>
      </c>
      <c r="BZ10" s="174">
        <f t="shared" si="43"/>
        <v>0</v>
      </c>
      <c r="CA10" s="174">
        <f t="shared" si="43"/>
        <v>0</v>
      </c>
      <c r="CB10" s="174">
        <f t="shared" si="43"/>
        <v>0</v>
      </c>
      <c r="CC10" s="174">
        <f t="shared" si="43"/>
        <v>0</v>
      </c>
      <c r="CD10" s="174">
        <f t="shared" si="43"/>
        <v>0</v>
      </c>
      <c r="CE10" s="174">
        <f t="shared" si="43"/>
        <v>0</v>
      </c>
      <c r="CF10" s="174">
        <f t="shared" si="43"/>
        <v>0</v>
      </c>
      <c r="CG10" s="174">
        <f t="shared" si="43"/>
        <v>0</v>
      </c>
      <c r="CH10" s="135"/>
      <c r="CI10" s="174">
        <f aca="true" t="shared" si="44" ref="CI10:CR10">$W$10*G10</f>
        <v>0</v>
      </c>
      <c r="CJ10" s="174">
        <f t="shared" si="44"/>
        <v>0</v>
      </c>
      <c r="CK10" s="174">
        <f t="shared" si="44"/>
        <v>0</v>
      </c>
      <c r="CL10" s="174">
        <f t="shared" si="44"/>
        <v>0</v>
      </c>
      <c r="CM10" s="174">
        <f t="shared" si="44"/>
        <v>0</v>
      </c>
      <c r="CN10" s="174">
        <f t="shared" si="44"/>
        <v>0</v>
      </c>
      <c r="CO10" s="174">
        <f t="shared" si="44"/>
        <v>0</v>
      </c>
      <c r="CP10" s="174">
        <f t="shared" si="44"/>
        <v>0</v>
      </c>
      <c r="CQ10" s="174">
        <f t="shared" si="44"/>
        <v>0</v>
      </c>
      <c r="CR10" s="174">
        <f t="shared" si="44"/>
        <v>0</v>
      </c>
      <c r="CS10" s="135"/>
      <c r="CT10" s="174">
        <f aca="true" t="shared" si="45" ref="CT10:DC10">$X$10*G10</f>
        <v>0</v>
      </c>
      <c r="CU10" s="174">
        <f t="shared" si="45"/>
        <v>0</v>
      </c>
      <c r="CV10" s="174">
        <f t="shared" si="45"/>
        <v>0</v>
      </c>
      <c r="CW10" s="174">
        <f t="shared" si="45"/>
        <v>0</v>
      </c>
      <c r="CX10" s="174">
        <f t="shared" si="45"/>
        <v>0</v>
      </c>
      <c r="CY10" s="174">
        <f t="shared" si="45"/>
        <v>0</v>
      </c>
      <c r="CZ10" s="174">
        <f t="shared" si="45"/>
        <v>0</v>
      </c>
      <c r="DA10" s="174">
        <f t="shared" si="45"/>
        <v>0</v>
      </c>
      <c r="DB10" s="174">
        <f t="shared" si="45"/>
        <v>0</v>
      </c>
      <c r="DC10" s="174">
        <f t="shared" si="45"/>
        <v>0</v>
      </c>
      <c r="DD10" s="135"/>
      <c r="DE10" s="174">
        <f aca="true" t="shared" si="46" ref="DE10:DN10">$Y$10*G10</f>
        <v>0</v>
      </c>
      <c r="DF10" s="174">
        <f t="shared" si="46"/>
        <v>0</v>
      </c>
      <c r="DG10" s="174">
        <f t="shared" si="46"/>
        <v>0</v>
      </c>
      <c r="DH10" s="174">
        <f t="shared" si="46"/>
        <v>0</v>
      </c>
      <c r="DI10" s="174">
        <f t="shared" si="46"/>
        <v>0</v>
      </c>
      <c r="DJ10" s="174">
        <f t="shared" si="46"/>
        <v>0</v>
      </c>
      <c r="DK10" s="174">
        <f t="shared" si="46"/>
        <v>0</v>
      </c>
      <c r="DL10" s="174">
        <f t="shared" si="46"/>
        <v>0</v>
      </c>
      <c r="DM10" s="174">
        <f t="shared" si="46"/>
        <v>0</v>
      </c>
      <c r="DN10" s="174">
        <f t="shared" si="46"/>
        <v>0</v>
      </c>
      <c r="DO10" s="135"/>
      <c r="DP10" s="174">
        <f aca="true" t="shared" si="47" ref="DP10:DY10">$Z$10*G10</f>
        <v>0</v>
      </c>
      <c r="DQ10" s="174">
        <f t="shared" si="47"/>
        <v>0</v>
      </c>
      <c r="DR10" s="174">
        <f t="shared" si="47"/>
        <v>0</v>
      </c>
      <c r="DS10" s="174">
        <f t="shared" si="47"/>
        <v>0</v>
      </c>
      <c r="DT10" s="174">
        <f t="shared" si="47"/>
        <v>0</v>
      </c>
      <c r="DU10" s="174">
        <f t="shared" si="47"/>
        <v>0</v>
      </c>
      <c r="DV10" s="174">
        <f t="shared" si="47"/>
        <v>0</v>
      </c>
      <c r="DW10" s="174">
        <f t="shared" si="47"/>
        <v>0</v>
      </c>
      <c r="DX10" s="174">
        <f t="shared" si="47"/>
        <v>0</v>
      </c>
      <c r="DY10" s="174">
        <f t="shared" si="47"/>
        <v>0</v>
      </c>
      <c r="DZ10" s="135"/>
      <c r="EA10" s="174">
        <f aca="true" t="shared" si="48" ref="EA10:EJ10">$AA$10*G10</f>
        <v>0</v>
      </c>
      <c r="EB10" s="174">
        <f t="shared" si="48"/>
        <v>0</v>
      </c>
      <c r="EC10" s="174">
        <f t="shared" si="48"/>
        <v>0</v>
      </c>
      <c r="ED10" s="174">
        <f t="shared" si="48"/>
        <v>0</v>
      </c>
      <c r="EE10" s="174">
        <f t="shared" si="48"/>
        <v>0</v>
      </c>
      <c r="EF10" s="174">
        <f t="shared" si="48"/>
        <v>0</v>
      </c>
      <c r="EG10" s="174">
        <f t="shared" si="48"/>
        <v>0</v>
      </c>
      <c r="EH10" s="174">
        <f t="shared" si="48"/>
        <v>0</v>
      </c>
      <c r="EI10" s="174">
        <f t="shared" si="48"/>
        <v>0</v>
      </c>
      <c r="EJ10" s="174">
        <f t="shared" si="48"/>
        <v>0</v>
      </c>
      <c r="EK10" s="135"/>
      <c r="EL10" s="174">
        <f aca="true" t="shared" si="49" ref="EL10:EU10">$AB$10*G10</f>
        <v>0</v>
      </c>
      <c r="EM10" s="174">
        <f t="shared" si="49"/>
        <v>0</v>
      </c>
      <c r="EN10" s="174">
        <f t="shared" si="49"/>
        <v>0</v>
      </c>
      <c r="EO10" s="174">
        <f t="shared" si="49"/>
        <v>0</v>
      </c>
      <c r="EP10" s="174">
        <f t="shared" si="49"/>
        <v>0</v>
      </c>
      <c r="EQ10" s="174">
        <f t="shared" si="49"/>
        <v>0</v>
      </c>
      <c r="ER10" s="174">
        <f t="shared" si="49"/>
        <v>0</v>
      </c>
      <c r="ES10" s="174">
        <f t="shared" si="49"/>
        <v>0</v>
      </c>
      <c r="ET10" s="174">
        <f t="shared" si="49"/>
        <v>0</v>
      </c>
      <c r="EU10" s="174">
        <f t="shared" si="49"/>
        <v>0</v>
      </c>
      <c r="EV10" s="135"/>
      <c r="EW10" s="174">
        <f aca="true" t="shared" si="50" ref="EW10:FF10">$AC$10*G10</f>
        <v>181374</v>
      </c>
      <c r="EX10" s="174">
        <f t="shared" si="50"/>
        <v>55900</v>
      </c>
      <c r="EY10" s="174">
        <f t="shared" si="50"/>
        <v>151360</v>
      </c>
      <c r="EZ10" s="174">
        <f t="shared" si="50"/>
        <v>0</v>
      </c>
      <c r="FA10" s="174">
        <f t="shared" si="50"/>
        <v>0</v>
      </c>
      <c r="FB10" s="174">
        <f t="shared" si="50"/>
        <v>0</v>
      </c>
      <c r="FC10" s="174">
        <f t="shared" si="50"/>
        <v>0</v>
      </c>
      <c r="FD10" s="174">
        <f t="shared" si="50"/>
        <v>43000</v>
      </c>
      <c r="FE10" s="174">
        <f t="shared" si="50"/>
        <v>0</v>
      </c>
      <c r="FF10" s="174">
        <f t="shared" si="50"/>
        <v>0</v>
      </c>
      <c r="FG10" s="178"/>
      <c r="FH10" s="168" t="b">
        <f t="shared" si="26"/>
        <v>1</v>
      </c>
      <c r="FI10" s="168" t="b">
        <f t="shared" si="13"/>
        <v>1</v>
      </c>
      <c r="FJ10" s="168" t="b">
        <f t="shared" si="13"/>
        <v>1</v>
      </c>
      <c r="FK10" s="168" t="b">
        <f t="shared" si="13"/>
        <v>1</v>
      </c>
      <c r="FL10" s="168" t="b">
        <f t="shared" si="13"/>
        <v>1</v>
      </c>
      <c r="FM10" s="168" t="b">
        <f t="shared" si="13"/>
        <v>1</v>
      </c>
      <c r="FN10" s="168" t="b">
        <f t="shared" si="13"/>
        <v>1</v>
      </c>
      <c r="FO10" s="168" t="b">
        <f t="shared" si="13"/>
        <v>1</v>
      </c>
      <c r="FP10" s="168" t="b">
        <f t="shared" si="13"/>
        <v>1</v>
      </c>
      <c r="FQ10" s="168" t="b">
        <f t="shared" si="13"/>
        <v>1</v>
      </c>
    </row>
    <row r="11" spans="2:173" s="168" customFormat="1" ht="25.5">
      <c r="B11" s="169" t="s">
        <v>140</v>
      </c>
      <c r="C11" s="182" t="s">
        <v>139</v>
      </c>
      <c r="D11" s="182" t="s">
        <v>115</v>
      </c>
      <c r="E11" s="169"/>
      <c r="F11" s="169"/>
      <c r="G11" s="55">
        <v>70000</v>
      </c>
      <c r="H11" s="55"/>
      <c r="I11" s="55"/>
      <c r="J11" s="55"/>
      <c r="K11" s="55"/>
      <c r="L11" s="55"/>
      <c r="M11" s="55"/>
      <c r="N11" s="55"/>
      <c r="O11" s="55"/>
      <c r="P11" s="151"/>
      <c r="Q11" s="171"/>
      <c r="R11" s="172">
        <v>0.1</v>
      </c>
      <c r="S11" s="172"/>
      <c r="T11" s="172"/>
      <c r="U11" s="172"/>
      <c r="V11" s="172"/>
      <c r="W11" s="172"/>
      <c r="X11" s="172"/>
      <c r="Y11" s="172"/>
      <c r="Z11" s="172"/>
      <c r="AA11" s="172"/>
      <c r="AB11" s="172"/>
      <c r="AC11" s="172">
        <v>0.9</v>
      </c>
      <c r="AD11" s="177">
        <f t="shared" si="0"/>
        <v>1</v>
      </c>
      <c r="AE11" s="135"/>
      <c r="AF11" s="174">
        <f>$R$11*G11</f>
        <v>7000</v>
      </c>
      <c r="AG11" s="174">
        <f aca="true" t="shared" si="51" ref="AG11:AO11">$R$11*H11</f>
        <v>0</v>
      </c>
      <c r="AH11" s="174">
        <f t="shared" si="51"/>
        <v>0</v>
      </c>
      <c r="AI11" s="174">
        <f t="shared" si="51"/>
        <v>0</v>
      </c>
      <c r="AJ11" s="174">
        <f t="shared" si="51"/>
        <v>0</v>
      </c>
      <c r="AK11" s="174">
        <f t="shared" si="51"/>
        <v>0</v>
      </c>
      <c r="AL11" s="174">
        <f t="shared" si="51"/>
        <v>0</v>
      </c>
      <c r="AM11" s="174">
        <f t="shared" si="51"/>
        <v>0</v>
      </c>
      <c r="AN11" s="174">
        <f t="shared" si="51"/>
        <v>0</v>
      </c>
      <c r="AO11" s="174">
        <f t="shared" si="51"/>
        <v>0</v>
      </c>
      <c r="AP11" s="135"/>
      <c r="AQ11" s="174">
        <f aca="true" t="shared" si="52" ref="AQ11:AZ11">$S$11*G11</f>
        <v>0</v>
      </c>
      <c r="AR11" s="174">
        <f t="shared" si="52"/>
        <v>0</v>
      </c>
      <c r="AS11" s="174">
        <f t="shared" si="52"/>
        <v>0</v>
      </c>
      <c r="AT11" s="174">
        <f t="shared" si="52"/>
        <v>0</v>
      </c>
      <c r="AU11" s="174">
        <f t="shared" si="52"/>
        <v>0</v>
      </c>
      <c r="AV11" s="174">
        <f t="shared" si="52"/>
        <v>0</v>
      </c>
      <c r="AW11" s="174">
        <f t="shared" si="52"/>
        <v>0</v>
      </c>
      <c r="AX11" s="174">
        <f t="shared" si="52"/>
        <v>0</v>
      </c>
      <c r="AY11" s="174">
        <f t="shared" si="52"/>
        <v>0</v>
      </c>
      <c r="AZ11" s="174">
        <f t="shared" si="52"/>
        <v>0</v>
      </c>
      <c r="BA11" s="135"/>
      <c r="BB11" s="174">
        <f aca="true" t="shared" si="53" ref="BB11:BK11">$T$11*G11</f>
        <v>0</v>
      </c>
      <c r="BC11" s="174">
        <f t="shared" si="53"/>
        <v>0</v>
      </c>
      <c r="BD11" s="174">
        <f t="shared" si="53"/>
        <v>0</v>
      </c>
      <c r="BE11" s="174">
        <f t="shared" si="53"/>
        <v>0</v>
      </c>
      <c r="BF11" s="174">
        <f t="shared" si="53"/>
        <v>0</v>
      </c>
      <c r="BG11" s="174">
        <f t="shared" si="53"/>
        <v>0</v>
      </c>
      <c r="BH11" s="174">
        <f t="shared" si="53"/>
        <v>0</v>
      </c>
      <c r="BI11" s="174">
        <f t="shared" si="53"/>
        <v>0</v>
      </c>
      <c r="BJ11" s="174">
        <f t="shared" si="53"/>
        <v>0</v>
      </c>
      <c r="BK11" s="174">
        <f t="shared" si="53"/>
        <v>0</v>
      </c>
      <c r="BL11" s="178"/>
      <c r="BM11" s="174">
        <f aca="true" t="shared" si="54" ref="BM11:BV11">$U$11*G11</f>
        <v>0</v>
      </c>
      <c r="BN11" s="174">
        <f t="shared" si="54"/>
        <v>0</v>
      </c>
      <c r="BO11" s="174">
        <f t="shared" si="54"/>
        <v>0</v>
      </c>
      <c r="BP11" s="174">
        <f t="shared" si="54"/>
        <v>0</v>
      </c>
      <c r="BQ11" s="174">
        <f t="shared" si="54"/>
        <v>0</v>
      </c>
      <c r="BR11" s="174">
        <f t="shared" si="54"/>
        <v>0</v>
      </c>
      <c r="BS11" s="174">
        <f t="shared" si="54"/>
        <v>0</v>
      </c>
      <c r="BT11" s="174">
        <f t="shared" si="54"/>
        <v>0</v>
      </c>
      <c r="BU11" s="174">
        <f t="shared" si="54"/>
        <v>0</v>
      </c>
      <c r="BV11" s="174">
        <f t="shared" si="54"/>
        <v>0</v>
      </c>
      <c r="BW11" s="135"/>
      <c r="BX11" s="174">
        <f aca="true" t="shared" si="55" ref="BX11:CG11">$V$11*G11</f>
        <v>0</v>
      </c>
      <c r="BY11" s="174">
        <f t="shared" si="55"/>
        <v>0</v>
      </c>
      <c r="BZ11" s="174">
        <f t="shared" si="55"/>
        <v>0</v>
      </c>
      <c r="CA11" s="174">
        <f t="shared" si="55"/>
        <v>0</v>
      </c>
      <c r="CB11" s="174">
        <f t="shared" si="55"/>
        <v>0</v>
      </c>
      <c r="CC11" s="174">
        <f t="shared" si="55"/>
        <v>0</v>
      </c>
      <c r="CD11" s="174">
        <f t="shared" si="55"/>
        <v>0</v>
      </c>
      <c r="CE11" s="174">
        <f t="shared" si="55"/>
        <v>0</v>
      </c>
      <c r="CF11" s="174">
        <f t="shared" si="55"/>
        <v>0</v>
      </c>
      <c r="CG11" s="174">
        <f t="shared" si="55"/>
        <v>0</v>
      </c>
      <c r="CH11" s="135"/>
      <c r="CI11" s="174">
        <f aca="true" t="shared" si="56" ref="CI11:CR11">$W$11*G11</f>
        <v>0</v>
      </c>
      <c r="CJ11" s="174">
        <f t="shared" si="56"/>
        <v>0</v>
      </c>
      <c r="CK11" s="174">
        <f t="shared" si="56"/>
        <v>0</v>
      </c>
      <c r="CL11" s="174">
        <f t="shared" si="56"/>
        <v>0</v>
      </c>
      <c r="CM11" s="174">
        <f t="shared" si="56"/>
        <v>0</v>
      </c>
      <c r="CN11" s="174">
        <f t="shared" si="56"/>
        <v>0</v>
      </c>
      <c r="CO11" s="174">
        <f t="shared" si="56"/>
        <v>0</v>
      </c>
      <c r="CP11" s="174">
        <f t="shared" si="56"/>
        <v>0</v>
      </c>
      <c r="CQ11" s="174">
        <f t="shared" si="56"/>
        <v>0</v>
      </c>
      <c r="CR11" s="174">
        <f t="shared" si="56"/>
        <v>0</v>
      </c>
      <c r="CS11" s="135"/>
      <c r="CT11" s="174">
        <f>$X$11*G11</f>
        <v>0</v>
      </c>
      <c r="CU11" s="174">
        <f aca="true" t="shared" si="57" ref="CU11:DC11">$X$11*H11</f>
        <v>0</v>
      </c>
      <c r="CV11" s="174">
        <f t="shared" si="57"/>
        <v>0</v>
      </c>
      <c r="CW11" s="174">
        <f t="shared" si="57"/>
        <v>0</v>
      </c>
      <c r="CX11" s="174">
        <f t="shared" si="57"/>
        <v>0</v>
      </c>
      <c r="CY11" s="174">
        <f t="shared" si="57"/>
        <v>0</v>
      </c>
      <c r="CZ11" s="174">
        <f t="shared" si="57"/>
        <v>0</v>
      </c>
      <c r="DA11" s="174">
        <f t="shared" si="57"/>
        <v>0</v>
      </c>
      <c r="DB11" s="174">
        <f t="shared" si="57"/>
        <v>0</v>
      </c>
      <c r="DC11" s="174">
        <f t="shared" si="57"/>
        <v>0</v>
      </c>
      <c r="DD11" s="135"/>
      <c r="DE11" s="174">
        <f aca="true" t="shared" si="58" ref="DE11:DN11">$Y$11*G11</f>
        <v>0</v>
      </c>
      <c r="DF11" s="174">
        <f t="shared" si="58"/>
        <v>0</v>
      </c>
      <c r="DG11" s="174">
        <f t="shared" si="58"/>
        <v>0</v>
      </c>
      <c r="DH11" s="174">
        <f t="shared" si="58"/>
        <v>0</v>
      </c>
      <c r="DI11" s="174">
        <f t="shared" si="58"/>
        <v>0</v>
      </c>
      <c r="DJ11" s="174">
        <f t="shared" si="58"/>
        <v>0</v>
      </c>
      <c r="DK11" s="174">
        <f t="shared" si="58"/>
        <v>0</v>
      </c>
      <c r="DL11" s="174">
        <f t="shared" si="58"/>
        <v>0</v>
      </c>
      <c r="DM11" s="174">
        <f t="shared" si="58"/>
        <v>0</v>
      </c>
      <c r="DN11" s="174">
        <f t="shared" si="58"/>
        <v>0</v>
      </c>
      <c r="DO11" s="135"/>
      <c r="DP11" s="174">
        <f aca="true" t="shared" si="59" ref="DP11:DY11">$Z$11*G11</f>
        <v>0</v>
      </c>
      <c r="DQ11" s="174">
        <f t="shared" si="59"/>
        <v>0</v>
      </c>
      <c r="DR11" s="174">
        <f t="shared" si="59"/>
        <v>0</v>
      </c>
      <c r="DS11" s="174">
        <f t="shared" si="59"/>
        <v>0</v>
      </c>
      <c r="DT11" s="174">
        <f t="shared" si="59"/>
        <v>0</v>
      </c>
      <c r="DU11" s="174">
        <f t="shared" si="59"/>
        <v>0</v>
      </c>
      <c r="DV11" s="174">
        <f t="shared" si="59"/>
        <v>0</v>
      </c>
      <c r="DW11" s="174">
        <f t="shared" si="59"/>
        <v>0</v>
      </c>
      <c r="DX11" s="174">
        <f t="shared" si="59"/>
        <v>0</v>
      </c>
      <c r="DY11" s="174">
        <f t="shared" si="59"/>
        <v>0</v>
      </c>
      <c r="DZ11" s="135"/>
      <c r="EA11" s="174">
        <f aca="true" t="shared" si="60" ref="EA11:EJ11">$AA$11*G11</f>
        <v>0</v>
      </c>
      <c r="EB11" s="174">
        <f t="shared" si="60"/>
        <v>0</v>
      </c>
      <c r="EC11" s="174">
        <f t="shared" si="60"/>
        <v>0</v>
      </c>
      <c r="ED11" s="174">
        <f t="shared" si="60"/>
        <v>0</v>
      </c>
      <c r="EE11" s="174">
        <f t="shared" si="60"/>
        <v>0</v>
      </c>
      <c r="EF11" s="174">
        <f t="shared" si="60"/>
        <v>0</v>
      </c>
      <c r="EG11" s="174">
        <f t="shared" si="60"/>
        <v>0</v>
      </c>
      <c r="EH11" s="174">
        <f t="shared" si="60"/>
        <v>0</v>
      </c>
      <c r="EI11" s="174">
        <f t="shared" si="60"/>
        <v>0</v>
      </c>
      <c r="EJ11" s="174">
        <f t="shared" si="60"/>
        <v>0</v>
      </c>
      <c r="EK11" s="135"/>
      <c r="EL11" s="174">
        <f aca="true" t="shared" si="61" ref="EL11:EU11">$AB$11*G11</f>
        <v>0</v>
      </c>
      <c r="EM11" s="174">
        <f t="shared" si="61"/>
        <v>0</v>
      </c>
      <c r="EN11" s="174">
        <f t="shared" si="61"/>
        <v>0</v>
      </c>
      <c r="EO11" s="174">
        <f t="shared" si="61"/>
        <v>0</v>
      </c>
      <c r="EP11" s="174">
        <f t="shared" si="61"/>
        <v>0</v>
      </c>
      <c r="EQ11" s="174">
        <f t="shared" si="61"/>
        <v>0</v>
      </c>
      <c r="ER11" s="174">
        <f t="shared" si="61"/>
        <v>0</v>
      </c>
      <c r="ES11" s="174">
        <f t="shared" si="61"/>
        <v>0</v>
      </c>
      <c r="ET11" s="174">
        <f t="shared" si="61"/>
        <v>0</v>
      </c>
      <c r="EU11" s="174">
        <f t="shared" si="61"/>
        <v>0</v>
      </c>
      <c r="EV11" s="135"/>
      <c r="EW11" s="174">
        <f aca="true" t="shared" si="62" ref="EW11:FF11">$AC$11*G11</f>
        <v>63000</v>
      </c>
      <c r="EX11" s="174">
        <f t="shared" si="62"/>
        <v>0</v>
      </c>
      <c r="EY11" s="174">
        <f t="shared" si="62"/>
        <v>0</v>
      </c>
      <c r="EZ11" s="174">
        <f t="shared" si="62"/>
        <v>0</v>
      </c>
      <c r="FA11" s="174">
        <f t="shared" si="62"/>
        <v>0</v>
      </c>
      <c r="FB11" s="174">
        <f t="shared" si="62"/>
        <v>0</v>
      </c>
      <c r="FC11" s="174">
        <f t="shared" si="62"/>
        <v>0</v>
      </c>
      <c r="FD11" s="174">
        <f t="shared" si="62"/>
        <v>0</v>
      </c>
      <c r="FE11" s="174">
        <f t="shared" si="62"/>
        <v>0</v>
      </c>
      <c r="FF11" s="174">
        <f t="shared" si="62"/>
        <v>0</v>
      </c>
      <c r="FG11" s="178"/>
      <c r="FH11" s="168" t="b">
        <f t="shared" si="26"/>
        <v>1</v>
      </c>
      <c r="FI11" s="168" t="b">
        <f t="shared" si="13"/>
        <v>1</v>
      </c>
      <c r="FJ11" s="168" t="b">
        <f t="shared" si="13"/>
        <v>1</v>
      </c>
      <c r="FK11" s="168" t="b">
        <f t="shared" si="13"/>
        <v>1</v>
      </c>
      <c r="FL11" s="168" t="b">
        <f t="shared" si="13"/>
        <v>1</v>
      </c>
      <c r="FM11" s="168" t="b">
        <f t="shared" si="13"/>
        <v>1</v>
      </c>
      <c r="FN11" s="168" t="b">
        <f t="shared" si="13"/>
        <v>1</v>
      </c>
      <c r="FO11" s="168" t="b">
        <f t="shared" si="13"/>
        <v>1</v>
      </c>
      <c r="FP11" s="168" t="b">
        <f t="shared" si="13"/>
        <v>1</v>
      </c>
      <c r="FQ11" s="168" t="b">
        <f t="shared" si="13"/>
        <v>1</v>
      </c>
    </row>
    <row r="12" spans="2:173" s="168" customFormat="1" ht="38.25">
      <c r="B12" s="169" t="s">
        <v>126</v>
      </c>
      <c r="C12" s="182" t="s">
        <v>128</v>
      </c>
      <c r="D12" s="182" t="s">
        <v>116</v>
      </c>
      <c r="E12" s="169"/>
      <c r="F12" s="169"/>
      <c r="G12" s="55">
        <v>330000</v>
      </c>
      <c r="H12" s="55">
        <v>475000</v>
      </c>
      <c r="I12" s="55"/>
      <c r="J12" s="55"/>
      <c r="K12" s="55"/>
      <c r="L12" s="55">
        <v>20000</v>
      </c>
      <c r="M12" s="55"/>
      <c r="N12" s="55"/>
      <c r="O12" s="55"/>
      <c r="P12" s="151"/>
      <c r="Q12" s="171"/>
      <c r="R12" s="172">
        <v>0.1</v>
      </c>
      <c r="S12" s="172"/>
      <c r="T12" s="172"/>
      <c r="U12" s="172"/>
      <c r="V12" s="172">
        <v>0.2</v>
      </c>
      <c r="W12" s="172"/>
      <c r="X12" s="172"/>
      <c r="Y12" s="172"/>
      <c r="Z12" s="172"/>
      <c r="AA12" s="172"/>
      <c r="AB12" s="172"/>
      <c r="AC12" s="172">
        <v>0.7</v>
      </c>
      <c r="AD12" s="177">
        <f t="shared" si="0"/>
        <v>1</v>
      </c>
      <c r="AE12" s="135"/>
      <c r="AF12" s="174">
        <f>$R$12*G12</f>
        <v>33000</v>
      </c>
      <c r="AG12" s="174">
        <f aca="true" t="shared" si="63" ref="AG12:AO12">$R$12*H12</f>
        <v>47500</v>
      </c>
      <c r="AH12" s="174">
        <f t="shared" si="63"/>
        <v>0</v>
      </c>
      <c r="AI12" s="174">
        <f t="shared" si="63"/>
        <v>0</v>
      </c>
      <c r="AJ12" s="174">
        <f t="shared" si="63"/>
        <v>0</v>
      </c>
      <c r="AK12" s="174">
        <f t="shared" si="63"/>
        <v>2000</v>
      </c>
      <c r="AL12" s="174">
        <f t="shared" si="63"/>
        <v>0</v>
      </c>
      <c r="AM12" s="174">
        <f t="shared" si="63"/>
        <v>0</v>
      </c>
      <c r="AN12" s="174">
        <f t="shared" si="63"/>
        <v>0</v>
      </c>
      <c r="AO12" s="174">
        <f t="shared" si="63"/>
        <v>0</v>
      </c>
      <c r="AP12" s="135"/>
      <c r="AQ12" s="174">
        <f aca="true" t="shared" si="64" ref="AQ12:AZ12">$S$12*G12</f>
        <v>0</v>
      </c>
      <c r="AR12" s="174">
        <f t="shared" si="64"/>
        <v>0</v>
      </c>
      <c r="AS12" s="174">
        <f t="shared" si="64"/>
        <v>0</v>
      </c>
      <c r="AT12" s="174">
        <f t="shared" si="64"/>
        <v>0</v>
      </c>
      <c r="AU12" s="174">
        <f t="shared" si="64"/>
        <v>0</v>
      </c>
      <c r="AV12" s="174">
        <f t="shared" si="64"/>
        <v>0</v>
      </c>
      <c r="AW12" s="174">
        <f t="shared" si="64"/>
        <v>0</v>
      </c>
      <c r="AX12" s="174">
        <f t="shared" si="64"/>
        <v>0</v>
      </c>
      <c r="AY12" s="174">
        <f t="shared" si="64"/>
        <v>0</v>
      </c>
      <c r="AZ12" s="174">
        <f t="shared" si="64"/>
        <v>0</v>
      </c>
      <c r="BA12" s="135"/>
      <c r="BB12" s="174">
        <f aca="true" t="shared" si="65" ref="BB12:BK12">$T$12*G12</f>
        <v>0</v>
      </c>
      <c r="BC12" s="174">
        <f t="shared" si="65"/>
        <v>0</v>
      </c>
      <c r="BD12" s="174">
        <f t="shared" si="65"/>
        <v>0</v>
      </c>
      <c r="BE12" s="174">
        <f t="shared" si="65"/>
        <v>0</v>
      </c>
      <c r="BF12" s="174">
        <f t="shared" si="65"/>
        <v>0</v>
      </c>
      <c r="BG12" s="174">
        <f t="shared" si="65"/>
        <v>0</v>
      </c>
      <c r="BH12" s="174">
        <f t="shared" si="65"/>
        <v>0</v>
      </c>
      <c r="BI12" s="174">
        <f t="shared" si="65"/>
        <v>0</v>
      </c>
      <c r="BJ12" s="174">
        <f t="shared" si="65"/>
        <v>0</v>
      </c>
      <c r="BK12" s="174">
        <f t="shared" si="65"/>
        <v>0</v>
      </c>
      <c r="BL12" s="178"/>
      <c r="BM12" s="174">
        <f aca="true" t="shared" si="66" ref="BM12:BV12">$U$12*G12</f>
        <v>0</v>
      </c>
      <c r="BN12" s="174">
        <f t="shared" si="66"/>
        <v>0</v>
      </c>
      <c r="BO12" s="174">
        <f t="shared" si="66"/>
        <v>0</v>
      </c>
      <c r="BP12" s="174">
        <f t="shared" si="66"/>
        <v>0</v>
      </c>
      <c r="BQ12" s="174">
        <f t="shared" si="66"/>
        <v>0</v>
      </c>
      <c r="BR12" s="174">
        <f t="shared" si="66"/>
        <v>0</v>
      </c>
      <c r="BS12" s="174">
        <f t="shared" si="66"/>
        <v>0</v>
      </c>
      <c r="BT12" s="174">
        <f t="shared" si="66"/>
        <v>0</v>
      </c>
      <c r="BU12" s="174">
        <f t="shared" si="66"/>
        <v>0</v>
      </c>
      <c r="BV12" s="174">
        <f t="shared" si="66"/>
        <v>0</v>
      </c>
      <c r="BW12" s="135"/>
      <c r="BX12" s="174">
        <f aca="true" t="shared" si="67" ref="BX12:CG12">$V$12*G12</f>
        <v>66000</v>
      </c>
      <c r="BY12" s="174">
        <f t="shared" si="67"/>
        <v>95000</v>
      </c>
      <c r="BZ12" s="174">
        <f t="shared" si="67"/>
        <v>0</v>
      </c>
      <c r="CA12" s="174">
        <f t="shared" si="67"/>
        <v>0</v>
      </c>
      <c r="CB12" s="174">
        <f t="shared" si="67"/>
        <v>0</v>
      </c>
      <c r="CC12" s="174">
        <f t="shared" si="67"/>
        <v>4000</v>
      </c>
      <c r="CD12" s="174">
        <f t="shared" si="67"/>
        <v>0</v>
      </c>
      <c r="CE12" s="174">
        <f t="shared" si="67"/>
        <v>0</v>
      </c>
      <c r="CF12" s="174">
        <f t="shared" si="67"/>
        <v>0</v>
      </c>
      <c r="CG12" s="174">
        <f t="shared" si="67"/>
        <v>0</v>
      </c>
      <c r="CH12" s="135"/>
      <c r="CI12" s="174">
        <f aca="true" t="shared" si="68" ref="CI12:CR12">$W$12*G12</f>
        <v>0</v>
      </c>
      <c r="CJ12" s="174">
        <f t="shared" si="68"/>
        <v>0</v>
      </c>
      <c r="CK12" s="174">
        <f t="shared" si="68"/>
        <v>0</v>
      </c>
      <c r="CL12" s="174">
        <f t="shared" si="68"/>
        <v>0</v>
      </c>
      <c r="CM12" s="174">
        <f t="shared" si="68"/>
        <v>0</v>
      </c>
      <c r="CN12" s="174">
        <f t="shared" si="68"/>
        <v>0</v>
      </c>
      <c r="CO12" s="174">
        <f t="shared" si="68"/>
        <v>0</v>
      </c>
      <c r="CP12" s="174">
        <f t="shared" si="68"/>
        <v>0</v>
      </c>
      <c r="CQ12" s="174">
        <f t="shared" si="68"/>
        <v>0</v>
      </c>
      <c r="CR12" s="174">
        <f t="shared" si="68"/>
        <v>0</v>
      </c>
      <c r="CS12" s="135"/>
      <c r="CT12" s="174">
        <f aca="true" t="shared" si="69" ref="CT12:DC12">$X$12*G12</f>
        <v>0</v>
      </c>
      <c r="CU12" s="174">
        <f t="shared" si="69"/>
        <v>0</v>
      </c>
      <c r="CV12" s="174">
        <f t="shared" si="69"/>
        <v>0</v>
      </c>
      <c r="CW12" s="174">
        <f t="shared" si="69"/>
        <v>0</v>
      </c>
      <c r="CX12" s="174">
        <f t="shared" si="69"/>
        <v>0</v>
      </c>
      <c r="CY12" s="174">
        <f t="shared" si="69"/>
        <v>0</v>
      </c>
      <c r="CZ12" s="174">
        <f t="shared" si="69"/>
        <v>0</v>
      </c>
      <c r="DA12" s="174">
        <f t="shared" si="69"/>
        <v>0</v>
      </c>
      <c r="DB12" s="174">
        <f t="shared" si="69"/>
        <v>0</v>
      </c>
      <c r="DC12" s="174">
        <f t="shared" si="69"/>
        <v>0</v>
      </c>
      <c r="DD12" s="135"/>
      <c r="DE12" s="174">
        <f aca="true" t="shared" si="70" ref="DE12:DN12">$Y$12*G12</f>
        <v>0</v>
      </c>
      <c r="DF12" s="174">
        <f t="shared" si="70"/>
        <v>0</v>
      </c>
      <c r="DG12" s="174">
        <f t="shared" si="70"/>
        <v>0</v>
      </c>
      <c r="DH12" s="174">
        <f t="shared" si="70"/>
        <v>0</v>
      </c>
      <c r="DI12" s="174">
        <f t="shared" si="70"/>
        <v>0</v>
      </c>
      <c r="DJ12" s="174">
        <f t="shared" si="70"/>
        <v>0</v>
      </c>
      <c r="DK12" s="174">
        <f t="shared" si="70"/>
        <v>0</v>
      </c>
      <c r="DL12" s="174">
        <f t="shared" si="70"/>
        <v>0</v>
      </c>
      <c r="DM12" s="174">
        <f t="shared" si="70"/>
        <v>0</v>
      </c>
      <c r="DN12" s="174">
        <f t="shared" si="70"/>
        <v>0</v>
      </c>
      <c r="DO12" s="135"/>
      <c r="DP12" s="174">
        <f aca="true" t="shared" si="71" ref="DP12:DY12">$Z$12*G12</f>
        <v>0</v>
      </c>
      <c r="DQ12" s="174">
        <f t="shared" si="71"/>
        <v>0</v>
      </c>
      <c r="DR12" s="174">
        <f t="shared" si="71"/>
        <v>0</v>
      </c>
      <c r="DS12" s="174">
        <f t="shared" si="71"/>
        <v>0</v>
      </c>
      <c r="DT12" s="174">
        <f t="shared" si="71"/>
        <v>0</v>
      </c>
      <c r="DU12" s="174">
        <f t="shared" si="71"/>
        <v>0</v>
      </c>
      <c r="DV12" s="174">
        <f t="shared" si="71"/>
        <v>0</v>
      </c>
      <c r="DW12" s="174">
        <f t="shared" si="71"/>
        <v>0</v>
      </c>
      <c r="DX12" s="174">
        <f t="shared" si="71"/>
        <v>0</v>
      </c>
      <c r="DY12" s="174">
        <f t="shared" si="71"/>
        <v>0</v>
      </c>
      <c r="DZ12" s="135"/>
      <c r="EA12" s="174">
        <f aca="true" t="shared" si="72" ref="EA12:EJ12">$AA$12*G12</f>
        <v>0</v>
      </c>
      <c r="EB12" s="174">
        <f t="shared" si="72"/>
        <v>0</v>
      </c>
      <c r="EC12" s="174">
        <f t="shared" si="72"/>
        <v>0</v>
      </c>
      <c r="ED12" s="174">
        <f t="shared" si="72"/>
        <v>0</v>
      </c>
      <c r="EE12" s="174">
        <f t="shared" si="72"/>
        <v>0</v>
      </c>
      <c r="EF12" s="174">
        <f t="shared" si="72"/>
        <v>0</v>
      </c>
      <c r="EG12" s="174">
        <f t="shared" si="72"/>
        <v>0</v>
      </c>
      <c r="EH12" s="174">
        <f t="shared" si="72"/>
        <v>0</v>
      </c>
      <c r="EI12" s="174">
        <f t="shared" si="72"/>
        <v>0</v>
      </c>
      <c r="EJ12" s="174">
        <f t="shared" si="72"/>
        <v>0</v>
      </c>
      <c r="EK12" s="135"/>
      <c r="EL12" s="174">
        <f aca="true" t="shared" si="73" ref="EL12:EU12">$AB$12*G12</f>
        <v>0</v>
      </c>
      <c r="EM12" s="174">
        <f t="shared" si="73"/>
        <v>0</v>
      </c>
      <c r="EN12" s="174">
        <f t="shared" si="73"/>
        <v>0</v>
      </c>
      <c r="EO12" s="174">
        <f t="shared" si="73"/>
        <v>0</v>
      </c>
      <c r="EP12" s="174">
        <f t="shared" si="73"/>
        <v>0</v>
      </c>
      <c r="EQ12" s="174">
        <f t="shared" si="73"/>
        <v>0</v>
      </c>
      <c r="ER12" s="174">
        <f t="shared" si="73"/>
        <v>0</v>
      </c>
      <c r="ES12" s="174">
        <f t="shared" si="73"/>
        <v>0</v>
      </c>
      <c r="ET12" s="174">
        <f t="shared" si="73"/>
        <v>0</v>
      </c>
      <c r="EU12" s="174">
        <f t="shared" si="73"/>
        <v>0</v>
      </c>
      <c r="EV12" s="135"/>
      <c r="EW12" s="174">
        <f aca="true" t="shared" si="74" ref="EW12:FF12">$AC$12*G12</f>
        <v>230999.99999999997</v>
      </c>
      <c r="EX12" s="174">
        <f t="shared" si="74"/>
        <v>332500</v>
      </c>
      <c r="EY12" s="174">
        <f t="shared" si="74"/>
        <v>0</v>
      </c>
      <c r="EZ12" s="174">
        <f t="shared" si="74"/>
        <v>0</v>
      </c>
      <c r="FA12" s="174">
        <f t="shared" si="74"/>
        <v>0</v>
      </c>
      <c r="FB12" s="174">
        <f t="shared" si="74"/>
        <v>14000</v>
      </c>
      <c r="FC12" s="174">
        <f t="shared" si="74"/>
        <v>0</v>
      </c>
      <c r="FD12" s="174">
        <f t="shared" si="74"/>
        <v>0</v>
      </c>
      <c r="FE12" s="174">
        <f t="shared" si="74"/>
        <v>0</v>
      </c>
      <c r="FF12" s="174">
        <f t="shared" si="74"/>
        <v>0</v>
      </c>
      <c r="FG12" s="178"/>
      <c r="FH12" s="168" t="b">
        <f t="shared" si="26"/>
        <v>1</v>
      </c>
      <c r="FI12" s="168" t="b">
        <f t="shared" si="13"/>
        <v>1</v>
      </c>
      <c r="FJ12" s="168" t="b">
        <f t="shared" si="13"/>
        <v>1</v>
      </c>
      <c r="FK12" s="168" t="b">
        <f t="shared" si="13"/>
        <v>1</v>
      </c>
      <c r="FL12" s="168" t="b">
        <f t="shared" si="13"/>
        <v>1</v>
      </c>
      <c r="FM12" s="168" t="b">
        <f t="shared" si="13"/>
        <v>1</v>
      </c>
      <c r="FN12" s="168" t="b">
        <f t="shared" si="13"/>
        <v>1</v>
      </c>
      <c r="FO12" s="168" t="b">
        <f t="shared" si="13"/>
        <v>1</v>
      </c>
      <c r="FP12" s="168" t="b">
        <f t="shared" si="13"/>
        <v>1</v>
      </c>
      <c r="FQ12" s="168" t="b">
        <f t="shared" si="13"/>
        <v>1</v>
      </c>
    </row>
    <row r="13" spans="2:173" s="168" customFormat="1" ht="25.5">
      <c r="B13" s="169" t="s">
        <v>135</v>
      </c>
      <c r="C13" s="182" t="s">
        <v>129</v>
      </c>
      <c r="D13" s="182" t="s">
        <v>117</v>
      </c>
      <c r="E13" s="169"/>
      <c r="F13" s="169"/>
      <c r="G13" s="55">
        <v>40000</v>
      </c>
      <c r="H13" s="55"/>
      <c r="I13" s="55"/>
      <c r="J13" s="55"/>
      <c r="K13" s="55"/>
      <c r="L13" s="55"/>
      <c r="M13" s="55"/>
      <c r="N13" s="55"/>
      <c r="O13" s="55"/>
      <c r="P13" s="151">
        <v>20000</v>
      </c>
      <c r="Q13" s="171"/>
      <c r="R13" s="172">
        <v>0.1</v>
      </c>
      <c r="S13" s="172"/>
      <c r="T13" s="172"/>
      <c r="U13" s="172"/>
      <c r="V13" s="172"/>
      <c r="W13" s="172"/>
      <c r="X13" s="172"/>
      <c r="Y13" s="172"/>
      <c r="Z13" s="172"/>
      <c r="AA13" s="172"/>
      <c r="AB13" s="172"/>
      <c r="AC13" s="172">
        <v>0.9</v>
      </c>
      <c r="AD13" s="177">
        <f t="shared" si="0"/>
        <v>1</v>
      </c>
      <c r="AE13" s="135"/>
      <c r="AF13" s="174">
        <f aca="true" t="shared" si="75" ref="AF13:AO13">$R$13*G13</f>
        <v>4000</v>
      </c>
      <c r="AG13" s="174">
        <f t="shared" si="75"/>
        <v>0</v>
      </c>
      <c r="AH13" s="174">
        <f t="shared" si="75"/>
        <v>0</v>
      </c>
      <c r="AI13" s="174">
        <f t="shared" si="75"/>
        <v>0</v>
      </c>
      <c r="AJ13" s="174">
        <f t="shared" si="75"/>
        <v>0</v>
      </c>
      <c r="AK13" s="174">
        <f t="shared" si="75"/>
        <v>0</v>
      </c>
      <c r="AL13" s="174">
        <f t="shared" si="75"/>
        <v>0</v>
      </c>
      <c r="AM13" s="174">
        <f t="shared" si="75"/>
        <v>0</v>
      </c>
      <c r="AN13" s="174">
        <f t="shared" si="75"/>
        <v>0</v>
      </c>
      <c r="AO13" s="174">
        <f t="shared" si="75"/>
        <v>2000</v>
      </c>
      <c r="AP13" s="135"/>
      <c r="AQ13" s="174">
        <f aca="true" t="shared" si="76" ref="AQ13:AZ13">$S$13*G13</f>
        <v>0</v>
      </c>
      <c r="AR13" s="174">
        <f t="shared" si="76"/>
        <v>0</v>
      </c>
      <c r="AS13" s="174">
        <f t="shared" si="76"/>
        <v>0</v>
      </c>
      <c r="AT13" s="174">
        <f t="shared" si="76"/>
        <v>0</v>
      </c>
      <c r="AU13" s="174">
        <f t="shared" si="76"/>
        <v>0</v>
      </c>
      <c r="AV13" s="174">
        <f t="shared" si="76"/>
        <v>0</v>
      </c>
      <c r="AW13" s="174">
        <f t="shared" si="76"/>
        <v>0</v>
      </c>
      <c r="AX13" s="174">
        <f t="shared" si="76"/>
        <v>0</v>
      </c>
      <c r="AY13" s="174">
        <f t="shared" si="76"/>
        <v>0</v>
      </c>
      <c r="AZ13" s="174">
        <f t="shared" si="76"/>
        <v>0</v>
      </c>
      <c r="BA13" s="135"/>
      <c r="BB13" s="174">
        <f aca="true" t="shared" si="77" ref="BB13:BK13">$T$13*G13</f>
        <v>0</v>
      </c>
      <c r="BC13" s="174">
        <f t="shared" si="77"/>
        <v>0</v>
      </c>
      <c r="BD13" s="174">
        <f t="shared" si="77"/>
        <v>0</v>
      </c>
      <c r="BE13" s="174">
        <f t="shared" si="77"/>
        <v>0</v>
      </c>
      <c r="BF13" s="174">
        <f t="shared" si="77"/>
        <v>0</v>
      </c>
      <c r="BG13" s="174">
        <f t="shared" si="77"/>
        <v>0</v>
      </c>
      <c r="BH13" s="174">
        <f t="shared" si="77"/>
        <v>0</v>
      </c>
      <c r="BI13" s="174">
        <f t="shared" si="77"/>
        <v>0</v>
      </c>
      <c r="BJ13" s="174">
        <f t="shared" si="77"/>
        <v>0</v>
      </c>
      <c r="BK13" s="174">
        <f t="shared" si="77"/>
        <v>0</v>
      </c>
      <c r="BL13" s="178"/>
      <c r="BM13" s="174">
        <f>$U$13*G13</f>
        <v>0</v>
      </c>
      <c r="BN13" s="174">
        <f aca="true" t="shared" si="78" ref="BN13:BV13">$U$13*H13</f>
        <v>0</v>
      </c>
      <c r="BO13" s="174">
        <f t="shared" si="78"/>
        <v>0</v>
      </c>
      <c r="BP13" s="174">
        <f t="shared" si="78"/>
        <v>0</v>
      </c>
      <c r="BQ13" s="174">
        <f t="shared" si="78"/>
        <v>0</v>
      </c>
      <c r="BR13" s="174">
        <f t="shared" si="78"/>
        <v>0</v>
      </c>
      <c r="BS13" s="174">
        <f t="shared" si="78"/>
        <v>0</v>
      </c>
      <c r="BT13" s="174">
        <f t="shared" si="78"/>
        <v>0</v>
      </c>
      <c r="BU13" s="174">
        <f t="shared" si="78"/>
        <v>0</v>
      </c>
      <c r="BV13" s="174">
        <f t="shared" si="78"/>
        <v>0</v>
      </c>
      <c r="BW13" s="135"/>
      <c r="BX13" s="174">
        <f aca="true" t="shared" si="79" ref="BX13:CG13">$V$13*G13</f>
        <v>0</v>
      </c>
      <c r="BY13" s="174">
        <f t="shared" si="79"/>
        <v>0</v>
      </c>
      <c r="BZ13" s="174">
        <f t="shared" si="79"/>
        <v>0</v>
      </c>
      <c r="CA13" s="174">
        <f t="shared" si="79"/>
        <v>0</v>
      </c>
      <c r="CB13" s="174">
        <f t="shared" si="79"/>
        <v>0</v>
      </c>
      <c r="CC13" s="174">
        <f t="shared" si="79"/>
        <v>0</v>
      </c>
      <c r="CD13" s="174">
        <f t="shared" si="79"/>
        <v>0</v>
      </c>
      <c r="CE13" s="174">
        <f t="shared" si="79"/>
        <v>0</v>
      </c>
      <c r="CF13" s="174">
        <f t="shared" si="79"/>
        <v>0</v>
      </c>
      <c r="CG13" s="174">
        <f t="shared" si="79"/>
        <v>0</v>
      </c>
      <c r="CH13" s="135"/>
      <c r="CI13" s="174">
        <f aca="true" t="shared" si="80" ref="CI13:CR13">$W$13*G13</f>
        <v>0</v>
      </c>
      <c r="CJ13" s="174">
        <f t="shared" si="80"/>
        <v>0</v>
      </c>
      <c r="CK13" s="174">
        <f t="shared" si="80"/>
        <v>0</v>
      </c>
      <c r="CL13" s="174">
        <f t="shared" si="80"/>
        <v>0</v>
      </c>
      <c r="CM13" s="174">
        <f t="shared" si="80"/>
        <v>0</v>
      </c>
      <c r="CN13" s="174">
        <f t="shared" si="80"/>
        <v>0</v>
      </c>
      <c r="CO13" s="174">
        <f t="shared" si="80"/>
        <v>0</v>
      </c>
      <c r="CP13" s="174">
        <f t="shared" si="80"/>
        <v>0</v>
      </c>
      <c r="CQ13" s="174">
        <f t="shared" si="80"/>
        <v>0</v>
      </c>
      <c r="CR13" s="174">
        <f t="shared" si="80"/>
        <v>0</v>
      </c>
      <c r="CS13" s="135"/>
      <c r="CT13" s="174">
        <f aca="true" t="shared" si="81" ref="CT13:DC13">$X$13*G13</f>
        <v>0</v>
      </c>
      <c r="CU13" s="174">
        <f t="shared" si="81"/>
        <v>0</v>
      </c>
      <c r="CV13" s="174">
        <f t="shared" si="81"/>
        <v>0</v>
      </c>
      <c r="CW13" s="174">
        <f t="shared" si="81"/>
        <v>0</v>
      </c>
      <c r="CX13" s="174">
        <f t="shared" si="81"/>
        <v>0</v>
      </c>
      <c r="CY13" s="174">
        <f t="shared" si="81"/>
        <v>0</v>
      </c>
      <c r="CZ13" s="174">
        <f t="shared" si="81"/>
        <v>0</v>
      </c>
      <c r="DA13" s="174">
        <f t="shared" si="81"/>
        <v>0</v>
      </c>
      <c r="DB13" s="174">
        <f t="shared" si="81"/>
        <v>0</v>
      </c>
      <c r="DC13" s="174">
        <f t="shared" si="81"/>
        <v>0</v>
      </c>
      <c r="DD13" s="135"/>
      <c r="DE13" s="174">
        <f aca="true" t="shared" si="82" ref="DE13:DN13">$Y$13*G13</f>
        <v>0</v>
      </c>
      <c r="DF13" s="174">
        <f t="shared" si="82"/>
        <v>0</v>
      </c>
      <c r="DG13" s="174">
        <f t="shared" si="82"/>
        <v>0</v>
      </c>
      <c r="DH13" s="174">
        <f t="shared" si="82"/>
        <v>0</v>
      </c>
      <c r="DI13" s="174">
        <f t="shared" si="82"/>
        <v>0</v>
      </c>
      <c r="DJ13" s="174">
        <f t="shared" si="82"/>
        <v>0</v>
      </c>
      <c r="DK13" s="174">
        <f t="shared" si="82"/>
        <v>0</v>
      </c>
      <c r="DL13" s="174">
        <f t="shared" si="82"/>
        <v>0</v>
      </c>
      <c r="DM13" s="174">
        <f t="shared" si="82"/>
        <v>0</v>
      </c>
      <c r="DN13" s="174">
        <f t="shared" si="82"/>
        <v>0</v>
      </c>
      <c r="DO13" s="135"/>
      <c r="DP13" s="174">
        <f aca="true" t="shared" si="83" ref="DP13:DY13">$Z$13*G13</f>
        <v>0</v>
      </c>
      <c r="DQ13" s="174">
        <f t="shared" si="83"/>
        <v>0</v>
      </c>
      <c r="DR13" s="174">
        <f t="shared" si="83"/>
        <v>0</v>
      </c>
      <c r="DS13" s="174">
        <f t="shared" si="83"/>
        <v>0</v>
      </c>
      <c r="DT13" s="174">
        <f t="shared" si="83"/>
        <v>0</v>
      </c>
      <c r="DU13" s="174">
        <f t="shared" si="83"/>
        <v>0</v>
      </c>
      <c r="DV13" s="174">
        <f t="shared" si="83"/>
        <v>0</v>
      </c>
      <c r="DW13" s="174">
        <f t="shared" si="83"/>
        <v>0</v>
      </c>
      <c r="DX13" s="174">
        <f t="shared" si="83"/>
        <v>0</v>
      </c>
      <c r="DY13" s="174">
        <f t="shared" si="83"/>
        <v>0</v>
      </c>
      <c r="DZ13" s="135"/>
      <c r="EA13" s="174">
        <f aca="true" t="shared" si="84" ref="EA13:EJ13">$AA$13*G13</f>
        <v>0</v>
      </c>
      <c r="EB13" s="174">
        <f t="shared" si="84"/>
        <v>0</v>
      </c>
      <c r="EC13" s="174">
        <f t="shared" si="84"/>
        <v>0</v>
      </c>
      <c r="ED13" s="174">
        <f t="shared" si="84"/>
        <v>0</v>
      </c>
      <c r="EE13" s="174">
        <f t="shared" si="84"/>
        <v>0</v>
      </c>
      <c r="EF13" s="174">
        <f t="shared" si="84"/>
        <v>0</v>
      </c>
      <c r="EG13" s="174">
        <f t="shared" si="84"/>
        <v>0</v>
      </c>
      <c r="EH13" s="174">
        <f t="shared" si="84"/>
        <v>0</v>
      </c>
      <c r="EI13" s="174">
        <f t="shared" si="84"/>
        <v>0</v>
      </c>
      <c r="EJ13" s="174">
        <f t="shared" si="84"/>
        <v>0</v>
      </c>
      <c r="EK13" s="135"/>
      <c r="EL13" s="174">
        <f aca="true" t="shared" si="85" ref="EL13:EU13">$AB$13*G13</f>
        <v>0</v>
      </c>
      <c r="EM13" s="174">
        <f t="shared" si="85"/>
        <v>0</v>
      </c>
      <c r="EN13" s="174">
        <f t="shared" si="85"/>
        <v>0</v>
      </c>
      <c r="EO13" s="174">
        <f t="shared" si="85"/>
        <v>0</v>
      </c>
      <c r="EP13" s="174">
        <f t="shared" si="85"/>
        <v>0</v>
      </c>
      <c r="EQ13" s="174">
        <f t="shared" si="85"/>
        <v>0</v>
      </c>
      <c r="ER13" s="174">
        <f t="shared" si="85"/>
        <v>0</v>
      </c>
      <c r="ES13" s="174">
        <f t="shared" si="85"/>
        <v>0</v>
      </c>
      <c r="ET13" s="174">
        <f t="shared" si="85"/>
        <v>0</v>
      </c>
      <c r="EU13" s="174">
        <f t="shared" si="85"/>
        <v>0</v>
      </c>
      <c r="EV13" s="135"/>
      <c r="EW13" s="174">
        <f>$AC$13*G13</f>
        <v>36000</v>
      </c>
      <c r="EX13" s="174">
        <f aca="true" t="shared" si="86" ref="EX13:FF13">$AC$13*H13</f>
        <v>0</v>
      </c>
      <c r="EY13" s="174">
        <f t="shared" si="86"/>
        <v>0</v>
      </c>
      <c r="EZ13" s="174">
        <f t="shared" si="86"/>
        <v>0</v>
      </c>
      <c r="FA13" s="174">
        <f t="shared" si="86"/>
        <v>0</v>
      </c>
      <c r="FB13" s="174">
        <f t="shared" si="86"/>
        <v>0</v>
      </c>
      <c r="FC13" s="174">
        <f t="shared" si="86"/>
        <v>0</v>
      </c>
      <c r="FD13" s="174">
        <f t="shared" si="86"/>
        <v>0</v>
      </c>
      <c r="FE13" s="174">
        <f t="shared" si="86"/>
        <v>0</v>
      </c>
      <c r="FF13" s="174">
        <f t="shared" si="86"/>
        <v>18000</v>
      </c>
      <c r="FG13" s="178"/>
      <c r="FH13" s="168" t="b">
        <f t="shared" si="26"/>
        <v>1</v>
      </c>
      <c r="FI13" s="168" t="b">
        <f t="shared" si="13"/>
        <v>1</v>
      </c>
      <c r="FJ13" s="168" t="b">
        <f t="shared" si="13"/>
        <v>1</v>
      </c>
      <c r="FK13" s="168" t="b">
        <f t="shared" si="13"/>
        <v>1</v>
      </c>
      <c r="FL13" s="168" t="b">
        <f t="shared" si="13"/>
        <v>1</v>
      </c>
      <c r="FM13" s="168" t="b">
        <f t="shared" si="13"/>
        <v>1</v>
      </c>
      <c r="FN13" s="168" t="b">
        <f t="shared" si="13"/>
        <v>1</v>
      </c>
      <c r="FO13" s="168" t="b">
        <f t="shared" si="13"/>
        <v>1</v>
      </c>
      <c r="FP13" s="168" t="b">
        <f t="shared" si="13"/>
        <v>1</v>
      </c>
      <c r="FQ13" s="168" t="b">
        <f t="shared" si="13"/>
        <v>1</v>
      </c>
    </row>
    <row r="14" spans="2:173" s="168" customFormat="1" ht="25.5">
      <c r="B14" s="169" t="s">
        <v>135</v>
      </c>
      <c r="C14" s="182" t="s">
        <v>130</v>
      </c>
      <c r="D14" s="182" t="s">
        <v>117</v>
      </c>
      <c r="E14" s="169"/>
      <c r="F14" s="169"/>
      <c r="G14" s="55">
        <v>80000</v>
      </c>
      <c r="H14" s="55"/>
      <c r="I14" s="55"/>
      <c r="J14" s="55"/>
      <c r="K14" s="55"/>
      <c r="L14" s="55">
        <v>10000</v>
      </c>
      <c r="M14" s="55"/>
      <c r="N14" s="55"/>
      <c r="O14" s="55"/>
      <c r="P14" s="151"/>
      <c r="Q14" s="171"/>
      <c r="R14" s="172">
        <v>0.1</v>
      </c>
      <c r="S14" s="172"/>
      <c r="T14" s="172"/>
      <c r="U14" s="172"/>
      <c r="V14" s="172"/>
      <c r="W14" s="172">
        <v>0.2</v>
      </c>
      <c r="X14" s="172"/>
      <c r="Y14" s="172"/>
      <c r="Z14" s="172"/>
      <c r="AA14" s="172"/>
      <c r="AB14" s="172"/>
      <c r="AC14" s="172">
        <v>0.7</v>
      </c>
      <c r="AD14" s="177">
        <f t="shared" si="0"/>
        <v>1</v>
      </c>
      <c r="AE14" s="135"/>
      <c r="AF14" s="174">
        <f aca="true" t="shared" si="87" ref="AF14:AO14">$R$14*G14</f>
        <v>8000</v>
      </c>
      <c r="AG14" s="174">
        <f t="shared" si="87"/>
        <v>0</v>
      </c>
      <c r="AH14" s="174">
        <f t="shared" si="87"/>
        <v>0</v>
      </c>
      <c r="AI14" s="174">
        <f t="shared" si="87"/>
        <v>0</v>
      </c>
      <c r="AJ14" s="174">
        <f t="shared" si="87"/>
        <v>0</v>
      </c>
      <c r="AK14" s="174">
        <f t="shared" si="87"/>
        <v>1000</v>
      </c>
      <c r="AL14" s="174">
        <f t="shared" si="87"/>
        <v>0</v>
      </c>
      <c r="AM14" s="174">
        <f t="shared" si="87"/>
        <v>0</v>
      </c>
      <c r="AN14" s="174">
        <f t="shared" si="87"/>
        <v>0</v>
      </c>
      <c r="AO14" s="174">
        <f t="shared" si="87"/>
        <v>0</v>
      </c>
      <c r="AP14" s="135"/>
      <c r="AQ14" s="174">
        <f aca="true" t="shared" si="88" ref="AQ14:AZ14">$S$14*G14</f>
        <v>0</v>
      </c>
      <c r="AR14" s="174">
        <f t="shared" si="88"/>
        <v>0</v>
      </c>
      <c r="AS14" s="174">
        <f t="shared" si="88"/>
        <v>0</v>
      </c>
      <c r="AT14" s="174">
        <f t="shared" si="88"/>
        <v>0</v>
      </c>
      <c r="AU14" s="174">
        <f t="shared" si="88"/>
        <v>0</v>
      </c>
      <c r="AV14" s="174">
        <f t="shared" si="88"/>
        <v>0</v>
      </c>
      <c r="AW14" s="174">
        <f t="shared" si="88"/>
        <v>0</v>
      </c>
      <c r="AX14" s="174">
        <f t="shared" si="88"/>
        <v>0</v>
      </c>
      <c r="AY14" s="174">
        <f t="shared" si="88"/>
        <v>0</v>
      </c>
      <c r="AZ14" s="174">
        <f t="shared" si="88"/>
        <v>0</v>
      </c>
      <c r="BA14" s="135"/>
      <c r="BB14" s="174">
        <f aca="true" t="shared" si="89" ref="BB14:BK14">$T$14*G14</f>
        <v>0</v>
      </c>
      <c r="BC14" s="174">
        <f t="shared" si="89"/>
        <v>0</v>
      </c>
      <c r="BD14" s="174">
        <f t="shared" si="89"/>
        <v>0</v>
      </c>
      <c r="BE14" s="174">
        <f t="shared" si="89"/>
        <v>0</v>
      </c>
      <c r="BF14" s="174">
        <f t="shared" si="89"/>
        <v>0</v>
      </c>
      <c r="BG14" s="174">
        <f t="shared" si="89"/>
        <v>0</v>
      </c>
      <c r="BH14" s="174">
        <f t="shared" si="89"/>
        <v>0</v>
      </c>
      <c r="BI14" s="174">
        <f t="shared" si="89"/>
        <v>0</v>
      </c>
      <c r="BJ14" s="174">
        <f t="shared" si="89"/>
        <v>0</v>
      </c>
      <c r="BK14" s="174">
        <f t="shared" si="89"/>
        <v>0</v>
      </c>
      <c r="BL14" s="178"/>
      <c r="BM14" s="174">
        <f>$U$14*G14</f>
        <v>0</v>
      </c>
      <c r="BN14" s="174">
        <f aca="true" t="shared" si="90" ref="BN14:BV14">$U$14*H14</f>
        <v>0</v>
      </c>
      <c r="BO14" s="174">
        <f t="shared" si="90"/>
        <v>0</v>
      </c>
      <c r="BP14" s="174">
        <f t="shared" si="90"/>
        <v>0</v>
      </c>
      <c r="BQ14" s="174">
        <f t="shared" si="90"/>
        <v>0</v>
      </c>
      <c r="BR14" s="174">
        <f t="shared" si="90"/>
        <v>0</v>
      </c>
      <c r="BS14" s="174">
        <f t="shared" si="90"/>
        <v>0</v>
      </c>
      <c r="BT14" s="174">
        <f t="shared" si="90"/>
        <v>0</v>
      </c>
      <c r="BU14" s="174">
        <f t="shared" si="90"/>
        <v>0</v>
      </c>
      <c r="BV14" s="174">
        <f t="shared" si="90"/>
        <v>0</v>
      </c>
      <c r="BW14" s="135"/>
      <c r="BX14" s="174">
        <f aca="true" t="shared" si="91" ref="BX14:CG14">$V$14*G14</f>
        <v>0</v>
      </c>
      <c r="BY14" s="174">
        <f t="shared" si="91"/>
        <v>0</v>
      </c>
      <c r="BZ14" s="174">
        <f t="shared" si="91"/>
        <v>0</v>
      </c>
      <c r="CA14" s="174">
        <f t="shared" si="91"/>
        <v>0</v>
      </c>
      <c r="CB14" s="174">
        <f t="shared" si="91"/>
        <v>0</v>
      </c>
      <c r="CC14" s="174">
        <f t="shared" si="91"/>
        <v>0</v>
      </c>
      <c r="CD14" s="174">
        <f t="shared" si="91"/>
        <v>0</v>
      </c>
      <c r="CE14" s="174">
        <f t="shared" si="91"/>
        <v>0</v>
      </c>
      <c r="CF14" s="174">
        <f t="shared" si="91"/>
        <v>0</v>
      </c>
      <c r="CG14" s="174">
        <f t="shared" si="91"/>
        <v>0</v>
      </c>
      <c r="CH14" s="135"/>
      <c r="CI14" s="174">
        <f aca="true" t="shared" si="92" ref="CI14:CR14">$W$14*G14</f>
        <v>16000</v>
      </c>
      <c r="CJ14" s="174">
        <f t="shared" si="92"/>
        <v>0</v>
      </c>
      <c r="CK14" s="174">
        <f t="shared" si="92"/>
        <v>0</v>
      </c>
      <c r="CL14" s="174">
        <f t="shared" si="92"/>
        <v>0</v>
      </c>
      <c r="CM14" s="174">
        <f t="shared" si="92"/>
        <v>0</v>
      </c>
      <c r="CN14" s="174">
        <f t="shared" si="92"/>
        <v>2000</v>
      </c>
      <c r="CO14" s="174">
        <f t="shared" si="92"/>
        <v>0</v>
      </c>
      <c r="CP14" s="174">
        <f t="shared" si="92"/>
        <v>0</v>
      </c>
      <c r="CQ14" s="174">
        <f t="shared" si="92"/>
        <v>0</v>
      </c>
      <c r="CR14" s="174">
        <f t="shared" si="92"/>
        <v>0</v>
      </c>
      <c r="CS14" s="135"/>
      <c r="CT14" s="174">
        <f aca="true" t="shared" si="93" ref="CT14:DC14">$X$14*G14</f>
        <v>0</v>
      </c>
      <c r="CU14" s="174">
        <f t="shared" si="93"/>
        <v>0</v>
      </c>
      <c r="CV14" s="174">
        <f t="shared" si="93"/>
        <v>0</v>
      </c>
      <c r="CW14" s="174">
        <f t="shared" si="93"/>
        <v>0</v>
      </c>
      <c r="CX14" s="174">
        <f t="shared" si="93"/>
        <v>0</v>
      </c>
      <c r="CY14" s="174">
        <f t="shared" si="93"/>
        <v>0</v>
      </c>
      <c r="CZ14" s="174">
        <f t="shared" si="93"/>
        <v>0</v>
      </c>
      <c r="DA14" s="174">
        <f t="shared" si="93"/>
        <v>0</v>
      </c>
      <c r="DB14" s="174">
        <f t="shared" si="93"/>
        <v>0</v>
      </c>
      <c r="DC14" s="174">
        <f t="shared" si="93"/>
        <v>0</v>
      </c>
      <c r="DD14" s="135"/>
      <c r="DE14" s="174">
        <f>$Y$14*G14</f>
        <v>0</v>
      </c>
      <c r="DF14" s="174">
        <f aca="true" t="shared" si="94" ref="DF14:DN14">$Y$14*H14</f>
        <v>0</v>
      </c>
      <c r="DG14" s="174">
        <f t="shared" si="94"/>
        <v>0</v>
      </c>
      <c r="DH14" s="174">
        <f t="shared" si="94"/>
        <v>0</v>
      </c>
      <c r="DI14" s="174">
        <f t="shared" si="94"/>
        <v>0</v>
      </c>
      <c r="DJ14" s="174">
        <f t="shared" si="94"/>
        <v>0</v>
      </c>
      <c r="DK14" s="174">
        <f t="shared" si="94"/>
        <v>0</v>
      </c>
      <c r="DL14" s="174">
        <f t="shared" si="94"/>
        <v>0</v>
      </c>
      <c r="DM14" s="174">
        <f t="shared" si="94"/>
        <v>0</v>
      </c>
      <c r="DN14" s="174">
        <f t="shared" si="94"/>
        <v>0</v>
      </c>
      <c r="DO14" s="135"/>
      <c r="DP14" s="174">
        <f>$Z$14*G14</f>
        <v>0</v>
      </c>
      <c r="DQ14" s="174">
        <f aca="true" t="shared" si="95" ref="DQ14:DY14">$Z$14*H14</f>
        <v>0</v>
      </c>
      <c r="DR14" s="174">
        <f t="shared" si="95"/>
        <v>0</v>
      </c>
      <c r="DS14" s="174">
        <f t="shared" si="95"/>
        <v>0</v>
      </c>
      <c r="DT14" s="174">
        <f t="shared" si="95"/>
        <v>0</v>
      </c>
      <c r="DU14" s="174">
        <f t="shared" si="95"/>
        <v>0</v>
      </c>
      <c r="DV14" s="174">
        <f t="shared" si="95"/>
        <v>0</v>
      </c>
      <c r="DW14" s="174">
        <f t="shared" si="95"/>
        <v>0</v>
      </c>
      <c r="DX14" s="174">
        <f t="shared" si="95"/>
        <v>0</v>
      </c>
      <c r="DY14" s="174">
        <f t="shared" si="95"/>
        <v>0</v>
      </c>
      <c r="DZ14" s="135"/>
      <c r="EA14" s="174">
        <f>$AA$14*G14</f>
        <v>0</v>
      </c>
      <c r="EB14" s="174">
        <f aca="true" t="shared" si="96" ref="EB14:EJ14">$AA$14*H14</f>
        <v>0</v>
      </c>
      <c r="EC14" s="174">
        <f t="shared" si="96"/>
        <v>0</v>
      </c>
      <c r="ED14" s="174">
        <f t="shared" si="96"/>
        <v>0</v>
      </c>
      <c r="EE14" s="174">
        <f t="shared" si="96"/>
        <v>0</v>
      </c>
      <c r="EF14" s="174">
        <f t="shared" si="96"/>
        <v>0</v>
      </c>
      <c r="EG14" s="174">
        <f t="shared" si="96"/>
        <v>0</v>
      </c>
      <c r="EH14" s="174">
        <f t="shared" si="96"/>
        <v>0</v>
      </c>
      <c r="EI14" s="174">
        <f t="shared" si="96"/>
        <v>0</v>
      </c>
      <c r="EJ14" s="174">
        <f t="shared" si="96"/>
        <v>0</v>
      </c>
      <c r="EK14" s="135"/>
      <c r="EL14" s="174">
        <f>$AB$14*G14</f>
        <v>0</v>
      </c>
      <c r="EM14" s="174">
        <f aca="true" t="shared" si="97" ref="EM14:EU14">$AB$14*H14</f>
        <v>0</v>
      </c>
      <c r="EN14" s="174">
        <f t="shared" si="97"/>
        <v>0</v>
      </c>
      <c r="EO14" s="174">
        <f t="shared" si="97"/>
        <v>0</v>
      </c>
      <c r="EP14" s="174">
        <f t="shared" si="97"/>
        <v>0</v>
      </c>
      <c r="EQ14" s="174">
        <f t="shared" si="97"/>
        <v>0</v>
      </c>
      <c r="ER14" s="174">
        <f t="shared" si="97"/>
        <v>0</v>
      </c>
      <c r="ES14" s="174">
        <f t="shared" si="97"/>
        <v>0</v>
      </c>
      <c r="ET14" s="174">
        <f t="shared" si="97"/>
        <v>0</v>
      </c>
      <c r="EU14" s="174">
        <f t="shared" si="97"/>
        <v>0</v>
      </c>
      <c r="EV14" s="135"/>
      <c r="EW14" s="174">
        <f>$AC$14*G14</f>
        <v>56000</v>
      </c>
      <c r="EX14" s="174">
        <f aca="true" t="shared" si="98" ref="EX14:FF14">$AC$14*H14</f>
        <v>0</v>
      </c>
      <c r="EY14" s="174">
        <f t="shared" si="98"/>
        <v>0</v>
      </c>
      <c r="EZ14" s="174">
        <f t="shared" si="98"/>
        <v>0</v>
      </c>
      <c r="FA14" s="174">
        <f t="shared" si="98"/>
        <v>0</v>
      </c>
      <c r="FB14" s="174">
        <f t="shared" si="98"/>
        <v>7000</v>
      </c>
      <c r="FC14" s="174">
        <f t="shared" si="98"/>
        <v>0</v>
      </c>
      <c r="FD14" s="174">
        <f t="shared" si="98"/>
        <v>0</v>
      </c>
      <c r="FE14" s="174">
        <f t="shared" si="98"/>
        <v>0</v>
      </c>
      <c r="FF14" s="174">
        <f t="shared" si="98"/>
        <v>0</v>
      </c>
      <c r="FG14" s="178"/>
      <c r="FH14" s="168" t="b">
        <f t="shared" si="26"/>
        <v>1</v>
      </c>
      <c r="FI14" s="168" t="b">
        <f t="shared" si="13"/>
        <v>1</v>
      </c>
      <c r="FJ14" s="168" t="b">
        <f t="shared" si="13"/>
        <v>1</v>
      </c>
      <c r="FK14" s="168" t="b">
        <f t="shared" si="13"/>
        <v>1</v>
      </c>
      <c r="FL14" s="168" t="b">
        <f t="shared" si="13"/>
        <v>1</v>
      </c>
      <c r="FM14" s="168" t="b">
        <f t="shared" si="13"/>
        <v>1</v>
      </c>
      <c r="FN14" s="168" t="b">
        <f t="shared" si="13"/>
        <v>1</v>
      </c>
      <c r="FO14" s="168" t="b">
        <f t="shared" si="13"/>
        <v>1</v>
      </c>
      <c r="FP14" s="168" t="b">
        <f t="shared" si="13"/>
        <v>1</v>
      </c>
      <c r="FQ14" s="168" t="b">
        <f t="shared" si="13"/>
        <v>1</v>
      </c>
    </row>
    <row r="15" spans="2:173" s="168" customFormat="1" ht="25.5">
      <c r="B15" s="169" t="s">
        <v>136</v>
      </c>
      <c r="C15" s="182" t="s">
        <v>131</v>
      </c>
      <c r="D15" s="182" t="s">
        <v>118</v>
      </c>
      <c r="E15" s="169"/>
      <c r="F15" s="169"/>
      <c r="G15" s="55">
        <v>131250</v>
      </c>
      <c r="H15" s="55"/>
      <c r="I15" s="55"/>
      <c r="J15" s="55"/>
      <c r="K15" s="55"/>
      <c r="L15" s="55"/>
      <c r="M15" s="55"/>
      <c r="N15" s="55"/>
      <c r="O15" s="55"/>
      <c r="P15" s="151"/>
      <c r="Q15" s="171"/>
      <c r="R15" s="172">
        <v>0.1</v>
      </c>
      <c r="S15" s="172"/>
      <c r="T15" s="172"/>
      <c r="U15" s="172"/>
      <c r="V15" s="172"/>
      <c r="W15" s="172"/>
      <c r="X15" s="172">
        <v>0.3</v>
      </c>
      <c r="Y15" s="172"/>
      <c r="Z15" s="172"/>
      <c r="AA15" s="172"/>
      <c r="AB15" s="172"/>
      <c r="AC15" s="172">
        <v>0.6</v>
      </c>
      <c r="AD15" s="177">
        <f t="shared" si="0"/>
        <v>1</v>
      </c>
      <c r="AE15" s="135"/>
      <c r="AF15" s="174">
        <f aca="true" t="shared" si="99" ref="AF15:AO15">$R$15*G15</f>
        <v>13125</v>
      </c>
      <c r="AG15" s="174">
        <f t="shared" si="99"/>
        <v>0</v>
      </c>
      <c r="AH15" s="174">
        <f t="shared" si="99"/>
        <v>0</v>
      </c>
      <c r="AI15" s="174">
        <f t="shared" si="99"/>
        <v>0</v>
      </c>
      <c r="AJ15" s="174">
        <f t="shared" si="99"/>
        <v>0</v>
      </c>
      <c r="AK15" s="174">
        <f t="shared" si="99"/>
        <v>0</v>
      </c>
      <c r="AL15" s="174">
        <f t="shared" si="99"/>
        <v>0</v>
      </c>
      <c r="AM15" s="174">
        <f t="shared" si="99"/>
        <v>0</v>
      </c>
      <c r="AN15" s="174">
        <f t="shared" si="99"/>
        <v>0</v>
      </c>
      <c r="AO15" s="174">
        <f t="shared" si="99"/>
        <v>0</v>
      </c>
      <c r="AP15" s="135"/>
      <c r="AQ15" s="174">
        <f aca="true" t="shared" si="100" ref="AQ15:AZ15">$S$15*G15</f>
        <v>0</v>
      </c>
      <c r="AR15" s="174">
        <f t="shared" si="100"/>
        <v>0</v>
      </c>
      <c r="AS15" s="174">
        <f t="shared" si="100"/>
        <v>0</v>
      </c>
      <c r="AT15" s="174">
        <f t="shared" si="100"/>
        <v>0</v>
      </c>
      <c r="AU15" s="174">
        <f t="shared" si="100"/>
        <v>0</v>
      </c>
      <c r="AV15" s="174">
        <f t="shared" si="100"/>
        <v>0</v>
      </c>
      <c r="AW15" s="174">
        <f t="shared" si="100"/>
        <v>0</v>
      </c>
      <c r="AX15" s="174">
        <f t="shared" si="100"/>
        <v>0</v>
      </c>
      <c r="AY15" s="174">
        <f t="shared" si="100"/>
        <v>0</v>
      </c>
      <c r="AZ15" s="174">
        <f t="shared" si="100"/>
        <v>0</v>
      </c>
      <c r="BA15" s="135"/>
      <c r="BB15" s="174">
        <f aca="true" t="shared" si="101" ref="BB15:BK15">$T$15*G15</f>
        <v>0</v>
      </c>
      <c r="BC15" s="174">
        <f t="shared" si="101"/>
        <v>0</v>
      </c>
      <c r="BD15" s="174">
        <f t="shared" si="101"/>
        <v>0</v>
      </c>
      <c r="BE15" s="174">
        <f t="shared" si="101"/>
        <v>0</v>
      </c>
      <c r="BF15" s="174">
        <f t="shared" si="101"/>
        <v>0</v>
      </c>
      <c r="BG15" s="174">
        <f t="shared" si="101"/>
        <v>0</v>
      </c>
      <c r="BH15" s="174">
        <f t="shared" si="101"/>
        <v>0</v>
      </c>
      <c r="BI15" s="174">
        <f t="shared" si="101"/>
        <v>0</v>
      </c>
      <c r="BJ15" s="174">
        <f t="shared" si="101"/>
        <v>0</v>
      </c>
      <c r="BK15" s="174">
        <f t="shared" si="101"/>
        <v>0</v>
      </c>
      <c r="BL15" s="178"/>
      <c r="BM15" s="174">
        <f aca="true" t="shared" si="102" ref="BM15:BV15">$U$15*G15</f>
        <v>0</v>
      </c>
      <c r="BN15" s="174">
        <f t="shared" si="102"/>
        <v>0</v>
      </c>
      <c r="BO15" s="174">
        <f t="shared" si="102"/>
        <v>0</v>
      </c>
      <c r="BP15" s="174">
        <f t="shared" si="102"/>
        <v>0</v>
      </c>
      <c r="BQ15" s="174">
        <f t="shared" si="102"/>
        <v>0</v>
      </c>
      <c r="BR15" s="174">
        <f t="shared" si="102"/>
        <v>0</v>
      </c>
      <c r="BS15" s="174">
        <f t="shared" si="102"/>
        <v>0</v>
      </c>
      <c r="BT15" s="174">
        <f t="shared" si="102"/>
        <v>0</v>
      </c>
      <c r="BU15" s="174">
        <f t="shared" si="102"/>
        <v>0</v>
      </c>
      <c r="BV15" s="174">
        <f t="shared" si="102"/>
        <v>0</v>
      </c>
      <c r="BW15" s="135"/>
      <c r="BX15" s="174">
        <f aca="true" t="shared" si="103" ref="BX15:CG15">$V$15*G15</f>
        <v>0</v>
      </c>
      <c r="BY15" s="174">
        <f t="shared" si="103"/>
        <v>0</v>
      </c>
      <c r="BZ15" s="174">
        <f t="shared" si="103"/>
        <v>0</v>
      </c>
      <c r="CA15" s="174">
        <f t="shared" si="103"/>
        <v>0</v>
      </c>
      <c r="CB15" s="174">
        <f t="shared" si="103"/>
        <v>0</v>
      </c>
      <c r="CC15" s="174">
        <f t="shared" si="103"/>
        <v>0</v>
      </c>
      <c r="CD15" s="174">
        <f t="shared" si="103"/>
        <v>0</v>
      </c>
      <c r="CE15" s="174">
        <f t="shared" si="103"/>
        <v>0</v>
      </c>
      <c r="CF15" s="174">
        <f t="shared" si="103"/>
        <v>0</v>
      </c>
      <c r="CG15" s="174">
        <f t="shared" si="103"/>
        <v>0</v>
      </c>
      <c r="CH15" s="135"/>
      <c r="CI15" s="174">
        <f aca="true" t="shared" si="104" ref="CI15:CR15">$W$15*G15</f>
        <v>0</v>
      </c>
      <c r="CJ15" s="174">
        <f t="shared" si="104"/>
        <v>0</v>
      </c>
      <c r="CK15" s="174">
        <f t="shared" si="104"/>
        <v>0</v>
      </c>
      <c r="CL15" s="174">
        <f t="shared" si="104"/>
        <v>0</v>
      </c>
      <c r="CM15" s="174">
        <f t="shared" si="104"/>
        <v>0</v>
      </c>
      <c r="CN15" s="174">
        <f t="shared" si="104"/>
        <v>0</v>
      </c>
      <c r="CO15" s="174">
        <f t="shared" si="104"/>
        <v>0</v>
      </c>
      <c r="CP15" s="174">
        <f t="shared" si="104"/>
        <v>0</v>
      </c>
      <c r="CQ15" s="174">
        <f t="shared" si="104"/>
        <v>0</v>
      </c>
      <c r="CR15" s="174">
        <f t="shared" si="104"/>
        <v>0</v>
      </c>
      <c r="CS15" s="135"/>
      <c r="CT15" s="174">
        <f aca="true" t="shared" si="105" ref="CT15:DC15">$X$15*G15</f>
        <v>39375</v>
      </c>
      <c r="CU15" s="174">
        <f t="shared" si="105"/>
        <v>0</v>
      </c>
      <c r="CV15" s="174">
        <f t="shared" si="105"/>
        <v>0</v>
      </c>
      <c r="CW15" s="174">
        <f t="shared" si="105"/>
        <v>0</v>
      </c>
      <c r="CX15" s="174">
        <f t="shared" si="105"/>
        <v>0</v>
      </c>
      <c r="CY15" s="174">
        <f t="shared" si="105"/>
        <v>0</v>
      </c>
      <c r="CZ15" s="174">
        <f t="shared" si="105"/>
        <v>0</v>
      </c>
      <c r="DA15" s="174">
        <f t="shared" si="105"/>
        <v>0</v>
      </c>
      <c r="DB15" s="174">
        <f t="shared" si="105"/>
        <v>0</v>
      </c>
      <c r="DC15" s="174">
        <f t="shared" si="105"/>
        <v>0</v>
      </c>
      <c r="DD15" s="135"/>
      <c r="DE15" s="174">
        <f aca="true" t="shared" si="106" ref="DE15:DN15">$Y$15*G15</f>
        <v>0</v>
      </c>
      <c r="DF15" s="174">
        <f t="shared" si="106"/>
        <v>0</v>
      </c>
      <c r="DG15" s="174">
        <f t="shared" si="106"/>
        <v>0</v>
      </c>
      <c r="DH15" s="174">
        <f t="shared" si="106"/>
        <v>0</v>
      </c>
      <c r="DI15" s="174">
        <f t="shared" si="106"/>
        <v>0</v>
      </c>
      <c r="DJ15" s="174">
        <f t="shared" si="106"/>
        <v>0</v>
      </c>
      <c r="DK15" s="174">
        <f t="shared" si="106"/>
        <v>0</v>
      </c>
      <c r="DL15" s="174">
        <f t="shared" si="106"/>
        <v>0</v>
      </c>
      <c r="DM15" s="174">
        <f t="shared" si="106"/>
        <v>0</v>
      </c>
      <c r="DN15" s="174">
        <f t="shared" si="106"/>
        <v>0</v>
      </c>
      <c r="DO15" s="135"/>
      <c r="DP15" s="174">
        <f aca="true" t="shared" si="107" ref="DP15:DY15">$Z$15*G15</f>
        <v>0</v>
      </c>
      <c r="DQ15" s="174">
        <f t="shared" si="107"/>
        <v>0</v>
      </c>
      <c r="DR15" s="174">
        <f t="shared" si="107"/>
        <v>0</v>
      </c>
      <c r="DS15" s="174">
        <f t="shared" si="107"/>
        <v>0</v>
      </c>
      <c r="DT15" s="174">
        <f t="shared" si="107"/>
        <v>0</v>
      </c>
      <c r="DU15" s="174">
        <f t="shared" si="107"/>
        <v>0</v>
      </c>
      <c r="DV15" s="174">
        <f t="shared" si="107"/>
        <v>0</v>
      </c>
      <c r="DW15" s="174">
        <f t="shared" si="107"/>
        <v>0</v>
      </c>
      <c r="DX15" s="174">
        <f t="shared" si="107"/>
        <v>0</v>
      </c>
      <c r="DY15" s="174">
        <f t="shared" si="107"/>
        <v>0</v>
      </c>
      <c r="DZ15" s="135"/>
      <c r="EA15" s="174">
        <f aca="true" t="shared" si="108" ref="EA15:EJ15">$AA$15*G15</f>
        <v>0</v>
      </c>
      <c r="EB15" s="174">
        <f t="shared" si="108"/>
        <v>0</v>
      </c>
      <c r="EC15" s="174">
        <f t="shared" si="108"/>
        <v>0</v>
      </c>
      <c r="ED15" s="174">
        <f t="shared" si="108"/>
        <v>0</v>
      </c>
      <c r="EE15" s="174">
        <f t="shared" si="108"/>
        <v>0</v>
      </c>
      <c r="EF15" s="174">
        <f t="shared" si="108"/>
        <v>0</v>
      </c>
      <c r="EG15" s="174">
        <f t="shared" si="108"/>
        <v>0</v>
      </c>
      <c r="EH15" s="174">
        <f t="shared" si="108"/>
        <v>0</v>
      </c>
      <c r="EI15" s="174">
        <f t="shared" si="108"/>
        <v>0</v>
      </c>
      <c r="EJ15" s="174">
        <f t="shared" si="108"/>
        <v>0</v>
      </c>
      <c r="EK15" s="135"/>
      <c r="EL15" s="174">
        <f aca="true" t="shared" si="109" ref="EL15:EU15">$AB$15*G15</f>
        <v>0</v>
      </c>
      <c r="EM15" s="174">
        <f t="shared" si="109"/>
        <v>0</v>
      </c>
      <c r="EN15" s="174">
        <f t="shared" si="109"/>
        <v>0</v>
      </c>
      <c r="EO15" s="174">
        <f t="shared" si="109"/>
        <v>0</v>
      </c>
      <c r="EP15" s="174">
        <f t="shared" si="109"/>
        <v>0</v>
      </c>
      <c r="EQ15" s="174">
        <f t="shared" si="109"/>
        <v>0</v>
      </c>
      <c r="ER15" s="174">
        <f t="shared" si="109"/>
        <v>0</v>
      </c>
      <c r="ES15" s="174">
        <f t="shared" si="109"/>
        <v>0</v>
      </c>
      <c r="ET15" s="174">
        <f t="shared" si="109"/>
        <v>0</v>
      </c>
      <c r="EU15" s="174">
        <f t="shared" si="109"/>
        <v>0</v>
      </c>
      <c r="EV15" s="135"/>
      <c r="EW15" s="174">
        <f aca="true" t="shared" si="110" ref="EW15:FF15">$AC$15*G15</f>
        <v>78750</v>
      </c>
      <c r="EX15" s="174">
        <f t="shared" si="110"/>
        <v>0</v>
      </c>
      <c r="EY15" s="174">
        <f t="shared" si="110"/>
        <v>0</v>
      </c>
      <c r="EZ15" s="174">
        <f t="shared" si="110"/>
        <v>0</v>
      </c>
      <c r="FA15" s="174">
        <f t="shared" si="110"/>
        <v>0</v>
      </c>
      <c r="FB15" s="174">
        <f t="shared" si="110"/>
        <v>0</v>
      </c>
      <c r="FC15" s="174">
        <f t="shared" si="110"/>
        <v>0</v>
      </c>
      <c r="FD15" s="174">
        <f t="shared" si="110"/>
        <v>0</v>
      </c>
      <c r="FE15" s="174">
        <f t="shared" si="110"/>
        <v>0</v>
      </c>
      <c r="FF15" s="174">
        <f t="shared" si="110"/>
        <v>0</v>
      </c>
      <c r="FG15" s="178"/>
      <c r="FH15" s="168" t="b">
        <f t="shared" si="26"/>
        <v>1</v>
      </c>
      <c r="FI15" s="168" t="b">
        <f t="shared" si="13"/>
        <v>1</v>
      </c>
      <c r="FJ15" s="168" t="b">
        <f t="shared" si="13"/>
        <v>1</v>
      </c>
      <c r="FK15" s="168" t="b">
        <f t="shared" si="13"/>
        <v>1</v>
      </c>
      <c r="FL15" s="168" t="b">
        <f t="shared" si="13"/>
        <v>1</v>
      </c>
      <c r="FM15" s="168" t="b">
        <f t="shared" si="13"/>
        <v>1</v>
      </c>
      <c r="FN15" s="168" t="b">
        <f t="shared" si="13"/>
        <v>1</v>
      </c>
      <c r="FO15" s="168" t="b">
        <f t="shared" si="13"/>
        <v>1</v>
      </c>
      <c r="FP15" s="168" t="b">
        <f t="shared" si="13"/>
        <v>1</v>
      </c>
      <c r="FQ15" s="168" t="b">
        <f t="shared" si="13"/>
        <v>1</v>
      </c>
    </row>
    <row r="16" spans="2:173" s="168" customFormat="1" ht="25.5">
      <c r="B16" s="169" t="s">
        <v>136</v>
      </c>
      <c r="C16" s="182" t="s">
        <v>131</v>
      </c>
      <c r="D16" s="182" t="s">
        <v>118</v>
      </c>
      <c r="E16" s="169"/>
      <c r="F16" s="169"/>
      <c r="G16" s="55">
        <v>100000</v>
      </c>
      <c r="H16" s="55"/>
      <c r="I16" s="55"/>
      <c r="J16" s="55"/>
      <c r="K16" s="55"/>
      <c r="L16" s="55"/>
      <c r="M16" s="55"/>
      <c r="N16" s="55"/>
      <c r="O16" s="55"/>
      <c r="P16" s="151"/>
      <c r="Q16" s="171"/>
      <c r="R16" s="172">
        <v>0.1</v>
      </c>
      <c r="S16" s="172"/>
      <c r="T16" s="172"/>
      <c r="U16" s="172"/>
      <c r="V16" s="172"/>
      <c r="W16" s="172"/>
      <c r="X16" s="172"/>
      <c r="Y16" s="172">
        <v>0.1</v>
      </c>
      <c r="Z16" s="172"/>
      <c r="AA16" s="172"/>
      <c r="AB16" s="172"/>
      <c r="AC16" s="172">
        <v>0.8</v>
      </c>
      <c r="AD16" s="177">
        <f t="shared" si="0"/>
        <v>1</v>
      </c>
      <c r="AE16" s="135"/>
      <c r="AF16" s="174">
        <f aca="true" t="shared" si="111" ref="AF16:AO16">$R$16*G16</f>
        <v>10000</v>
      </c>
      <c r="AG16" s="174">
        <f t="shared" si="111"/>
        <v>0</v>
      </c>
      <c r="AH16" s="174">
        <f t="shared" si="111"/>
        <v>0</v>
      </c>
      <c r="AI16" s="174">
        <f t="shared" si="111"/>
        <v>0</v>
      </c>
      <c r="AJ16" s="174">
        <f t="shared" si="111"/>
        <v>0</v>
      </c>
      <c r="AK16" s="174">
        <f t="shared" si="111"/>
        <v>0</v>
      </c>
      <c r="AL16" s="174">
        <f t="shared" si="111"/>
        <v>0</v>
      </c>
      <c r="AM16" s="174">
        <f t="shared" si="111"/>
        <v>0</v>
      </c>
      <c r="AN16" s="174">
        <f t="shared" si="111"/>
        <v>0</v>
      </c>
      <c r="AO16" s="174">
        <f t="shared" si="111"/>
        <v>0</v>
      </c>
      <c r="AP16" s="135"/>
      <c r="AQ16" s="174">
        <f aca="true" t="shared" si="112" ref="AQ16:AZ16">$S$16*G16</f>
        <v>0</v>
      </c>
      <c r="AR16" s="174">
        <f t="shared" si="112"/>
        <v>0</v>
      </c>
      <c r="AS16" s="174">
        <f t="shared" si="112"/>
        <v>0</v>
      </c>
      <c r="AT16" s="174">
        <f t="shared" si="112"/>
        <v>0</v>
      </c>
      <c r="AU16" s="174">
        <f t="shared" si="112"/>
        <v>0</v>
      </c>
      <c r="AV16" s="174">
        <f t="shared" si="112"/>
        <v>0</v>
      </c>
      <c r="AW16" s="174">
        <f t="shared" si="112"/>
        <v>0</v>
      </c>
      <c r="AX16" s="174">
        <f t="shared" si="112"/>
        <v>0</v>
      </c>
      <c r="AY16" s="174">
        <f t="shared" si="112"/>
        <v>0</v>
      </c>
      <c r="AZ16" s="174">
        <f t="shared" si="112"/>
        <v>0</v>
      </c>
      <c r="BA16" s="135"/>
      <c r="BB16" s="174">
        <f>$T$16*G16</f>
        <v>0</v>
      </c>
      <c r="BC16" s="174">
        <f aca="true" t="shared" si="113" ref="BC16:BK16">$T$16*H16</f>
        <v>0</v>
      </c>
      <c r="BD16" s="174">
        <f t="shared" si="113"/>
        <v>0</v>
      </c>
      <c r="BE16" s="174">
        <f t="shared" si="113"/>
        <v>0</v>
      </c>
      <c r="BF16" s="174">
        <f t="shared" si="113"/>
        <v>0</v>
      </c>
      <c r="BG16" s="174">
        <f t="shared" si="113"/>
        <v>0</v>
      </c>
      <c r="BH16" s="174">
        <f t="shared" si="113"/>
        <v>0</v>
      </c>
      <c r="BI16" s="174">
        <f t="shared" si="113"/>
        <v>0</v>
      </c>
      <c r="BJ16" s="174">
        <f t="shared" si="113"/>
        <v>0</v>
      </c>
      <c r="BK16" s="174">
        <f t="shared" si="113"/>
        <v>0</v>
      </c>
      <c r="BL16" s="178"/>
      <c r="BM16" s="174">
        <f>$U$16*G16</f>
        <v>0</v>
      </c>
      <c r="BN16" s="174">
        <f aca="true" t="shared" si="114" ref="BN16:BV16">$U$16*H16</f>
        <v>0</v>
      </c>
      <c r="BO16" s="174">
        <f t="shared" si="114"/>
        <v>0</v>
      </c>
      <c r="BP16" s="174">
        <f t="shared" si="114"/>
        <v>0</v>
      </c>
      <c r="BQ16" s="174">
        <f t="shared" si="114"/>
        <v>0</v>
      </c>
      <c r="BR16" s="174">
        <f t="shared" si="114"/>
        <v>0</v>
      </c>
      <c r="BS16" s="174">
        <f t="shared" si="114"/>
        <v>0</v>
      </c>
      <c r="BT16" s="174">
        <f t="shared" si="114"/>
        <v>0</v>
      </c>
      <c r="BU16" s="174">
        <f t="shared" si="114"/>
        <v>0</v>
      </c>
      <c r="BV16" s="174">
        <f t="shared" si="114"/>
        <v>0</v>
      </c>
      <c r="BW16" s="135"/>
      <c r="BX16" s="174">
        <f>$V$16*G16</f>
        <v>0</v>
      </c>
      <c r="BY16" s="174">
        <f aca="true" t="shared" si="115" ref="BY16:CG16">$V$16*H16</f>
        <v>0</v>
      </c>
      <c r="BZ16" s="174">
        <f t="shared" si="115"/>
        <v>0</v>
      </c>
      <c r="CA16" s="174">
        <f t="shared" si="115"/>
        <v>0</v>
      </c>
      <c r="CB16" s="174">
        <f t="shared" si="115"/>
        <v>0</v>
      </c>
      <c r="CC16" s="174">
        <f t="shared" si="115"/>
        <v>0</v>
      </c>
      <c r="CD16" s="174">
        <f t="shared" si="115"/>
        <v>0</v>
      </c>
      <c r="CE16" s="174">
        <f t="shared" si="115"/>
        <v>0</v>
      </c>
      <c r="CF16" s="174">
        <f t="shared" si="115"/>
        <v>0</v>
      </c>
      <c r="CG16" s="174">
        <f t="shared" si="115"/>
        <v>0</v>
      </c>
      <c r="CH16" s="135"/>
      <c r="CI16" s="174">
        <f>$W$16*G16</f>
        <v>0</v>
      </c>
      <c r="CJ16" s="174">
        <f aca="true" t="shared" si="116" ref="CJ16:CR16">$W$16*H16</f>
        <v>0</v>
      </c>
      <c r="CK16" s="174">
        <f t="shared" si="116"/>
        <v>0</v>
      </c>
      <c r="CL16" s="174">
        <f t="shared" si="116"/>
        <v>0</v>
      </c>
      <c r="CM16" s="174">
        <f t="shared" si="116"/>
        <v>0</v>
      </c>
      <c r="CN16" s="174">
        <f t="shared" si="116"/>
        <v>0</v>
      </c>
      <c r="CO16" s="174">
        <f t="shared" si="116"/>
        <v>0</v>
      </c>
      <c r="CP16" s="174">
        <f t="shared" si="116"/>
        <v>0</v>
      </c>
      <c r="CQ16" s="174">
        <f t="shared" si="116"/>
        <v>0</v>
      </c>
      <c r="CR16" s="174">
        <f t="shared" si="116"/>
        <v>0</v>
      </c>
      <c r="CS16" s="135"/>
      <c r="CT16" s="174">
        <f>$X$16*G16</f>
        <v>0</v>
      </c>
      <c r="CU16" s="174">
        <f aca="true" t="shared" si="117" ref="CU16:DC16">$X$16*H16</f>
        <v>0</v>
      </c>
      <c r="CV16" s="174">
        <f t="shared" si="117"/>
        <v>0</v>
      </c>
      <c r="CW16" s="174">
        <f t="shared" si="117"/>
        <v>0</v>
      </c>
      <c r="CX16" s="174">
        <f t="shared" si="117"/>
        <v>0</v>
      </c>
      <c r="CY16" s="174">
        <f t="shared" si="117"/>
        <v>0</v>
      </c>
      <c r="CZ16" s="174">
        <f t="shared" si="117"/>
        <v>0</v>
      </c>
      <c r="DA16" s="174">
        <f t="shared" si="117"/>
        <v>0</v>
      </c>
      <c r="DB16" s="174">
        <f t="shared" si="117"/>
        <v>0</v>
      </c>
      <c r="DC16" s="174">
        <f t="shared" si="117"/>
        <v>0</v>
      </c>
      <c r="DD16" s="135"/>
      <c r="DE16" s="174">
        <f>$Y$16*G16</f>
        <v>10000</v>
      </c>
      <c r="DF16" s="174">
        <f aca="true" t="shared" si="118" ref="DF16:DN16">$Y$16*H16</f>
        <v>0</v>
      </c>
      <c r="DG16" s="174">
        <f t="shared" si="118"/>
        <v>0</v>
      </c>
      <c r="DH16" s="174">
        <f t="shared" si="118"/>
        <v>0</v>
      </c>
      <c r="DI16" s="174">
        <f t="shared" si="118"/>
        <v>0</v>
      </c>
      <c r="DJ16" s="174">
        <f t="shared" si="118"/>
        <v>0</v>
      </c>
      <c r="DK16" s="174">
        <f t="shared" si="118"/>
        <v>0</v>
      </c>
      <c r="DL16" s="174">
        <f t="shared" si="118"/>
        <v>0</v>
      </c>
      <c r="DM16" s="174">
        <f t="shared" si="118"/>
        <v>0</v>
      </c>
      <c r="DN16" s="174">
        <f t="shared" si="118"/>
        <v>0</v>
      </c>
      <c r="DO16" s="135"/>
      <c r="DP16" s="174">
        <f>$Z$16*G16</f>
        <v>0</v>
      </c>
      <c r="DQ16" s="174">
        <f aca="true" t="shared" si="119" ref="DQ16:DY16">$Z$16*H16</f>
        <v>0</v>
      </c>
      <c r="DR16" s="174">
        <f t="shared" si="119"/>
        <v>0</v>
      </c>
      <c r="DS16" s="174">
        <f t="shared" si="119"/>
        <v>0</v>
      </c>
      <c r="DT16" s="174">
        <f t="shared" si="119"/>
        <v>0</v>
      </c>
      <c r="DU16" s="174">
        <f t="shared" si="119"/>
        <v>0</v>
      </c>
      <c r="DV16" s="174">
        <f t="shared" si="119"/>
        <v>0</v>
      </c>
      <c r="DW16" s="174">
        <f t="shared" si="119"/>
        <v>0</v>
      </c>
      <c r="DX16" s="174">
        <f t="shared" si="119"/>
        <v>0</v>
      </c>
      <c r="DY16" s="174">
        <f t="shared" si="119"/>
        <v>0</v>
      </c>
      <c r="DZ16" s="135"/>
      <c r="EA16" s="174">
        <f>$AA$16*G16</f>
        <v>0</v>
      </c>
      <c r="EB16" s="174">
        <f aca="true" t="shared" si="120" ref="EB16:EJ16">$AA$16*H16</f>
        <v>0</v>
      </c>
      <c r="EC16" s="174">
        <f t="shared" si="120"/>
        <v>0</v>
      </c>
      <c r="ED16" s="174">
        <f t="shared" si="120"/>
        <v>0</v>
      </c>
      <c r="EE16" s="174">
        <f t="shared" si="120"/>
        <v>0</v>
      </c>
      <c r="EF16" s="174">
        <f t="shared" si="120"/>
        <v>0</v>
      </c>
      <c r="EG16" s="174">
        <f t="shared" si="120"/>
        <v>0</v>
      </c>
      <c r="EH16" s="174">
        <f t="shared" si="120"/>
        <v>0</v>
      </c>
      <c r="EI16" s="174">
        <f t="shared" si="120"/>
        <v>0</v>
      </c>
      <c r="EJ16" s="174">
        <f t="shared" si="120"/>
        <v>0</v>
      </c>
      <c r="EK16" s="135"/>
      <c r="EL16" s="174">
        <f>$AB$16*G16</f>
        <v>0</v>
      </c>
      <c r="EM16" s="174">
        <f aca="true" t="shared" si="121" ref="EM16:EU16">$AB$16*H16</f>
        <v>0</v>
      </c>
      <c r="EN16" s="174">
        <f t="shared" si="121"/>
        <v>0</v>
      </c>
      <c r="EO16" s="174">
        <f t="shared" si="121"/>
        <v>0</v>
      </c>
      <c r="EP16" s="174">
        <f t="shared" si="121"/>
        <v>0</v>
      </c>
      <c r="EQ16" s="174">
        <f t="shared" si="121"/>
        <v>0</v>
      </c>
      <c r="ER16" s="174">
        <f t="shared" si="121"/>
        <v>0</v>
      </c>
      <c r="ES16" s="174">
        <f t="shared" si="121"/>
        <v>0</v>
      </c>
      <c r="ET16" s="174">
        <f t="shared" si="121"/>
        <v>0</v>
      </c>
      <c r="EU16" s="174">
        <f t="shared" si="121"/>
        <v>0</v>
      </c>
      <c r="EV16" s="135"/>
      <c r="EW16" s="174">
        <f>$AC$16*G16</f>
        <v>80000</v>
      </c>
      <c r="EX16" s="174">
        <f aca="true" t="shared" si="122" ref="EX16:FF16">$AC$16*H16</f>
        <v>0</v>
      </c>
      <c r="EY16" s="174">
        <f t="shared" si="122"/>
        <v>0</v>
      </c>
      <c r="EZ16" s="174">
        <f t="shared" si="122"/>
        <v>0</v>
      </c>
      <c r="FA16" s="174">
        <f t="shared" si="122"/>
        <v>0</v>
      </c>
      <c r="FB16" s="174">
        <f t="shared" si="122"/>
        <v>0</v>
      </c>
      <c r="FC16" s="174">
        <f t="shared" si="122"/>
        <v>0</v>
      </c>
      <c r="FD16" s="174">
        <f t="shared" si="122"/>
        <v>0</v>
      </c>
      <c r="FE16" s="174">
        <f t="shared" si="122"/>
        <v>0</v>
      </c>
      <c r="FF16" s="174">
        <f t="shared" si="122"/>
        <v>0</v>
      </c>
      <c r="FG16" s="178"/>
      <c r="FH16" s="168" t="b">
        <f t="shared" si="26"/>
        <v>1</v>
      </c>
      <c r="FI16" s="168" t="b">
        <f t="shared" si="13"/>
        <v>1</v>
      </c>
      <c r="FJ16" s="168" t="b">
        <f t="shared" si="13"/>
        <v>1</v>
      </c>
      <c r="FK16" s="168" t="b">
        <f t="shared" si="13"/>
        <v>1</v>
      </c>
      <c r="FL16" s="168" t="b">
        <f t="shared" si="13"/>
        <v>1</v>
      </c>
      <c r="FM16" s="168" t="b">
        <f t="shared" si="13"/>
        <v>1</v>
      </c>
      <c r="FN16" s="168" t="b">
        <f t="shared" si="13"/>
        <v>1</v>
      </c>
      <c r="FO16" s="168" t="b">
        <f t="shared" si="13"/>
        <v>1</v>
      </c>
      <c r="FP16" s="168" t="b">
        <f t="shared" si="13"/>
        <v>1</v>
      </c>
      <c r="FQ16" s="168" t="b">
        <f t="shared" si="13"/>
        <v>1</v>
      </c>
    </row>
    <row r="17" spans="2:173" s="168" customFormat="1" ht="25.5">
      <c r="B17" s="169" t="s">
        <v>137</v>
      </c>
      <c r="C17" s="182" t="s">
        <v>141</v>
      </c>
      <c r="D17" s="182" t="s">
        <v>119</v>
      </c>
      <c r="E17" s="169"/>
      <c r="F17" s="169"/>
      <c r="G17" s="55">
        <v>40000</v>
      </c>
      <c r="H17" s="55"/>
      <c r="I17" s="55"/>
      <c r="J17" s="55">
        <v>20000</v>
      </c>
      <c r="K17" s="55"/>
      <c r="L17" s="55">
        <v>10000</v>
      </c>
      <c r="M17" s="55"/>
      <c r="N17" s="55">
        <v>30000</v>
      </c>
      <c r="O17" s="55"/>
      <c r="P17" s="151">
        <v>65000</v>
      </c>
      <c r="Q17" s="171"/>
      <c r="R17" s="172">
        <v>0.1</v>
      </c>
      <c r="S17" s="172"/>
      <c r="T17" s="172"/>
      <c r="U17" s="172"/>
      <c r="V17" s="172"/>
      <c r="W17" s="172"/>
      <c r="X17" s="172"/>
      <c r="Y17" s="172"/>
      <c r="Z17" s="172"/>
      <c r="AA17" s="172"/>
      <c r="AB17" s="172"/>
      <c r="AC17" s="172">
        <v>0.9</v>
      </c>
      <c r="AD17" s="177">
        <f t="shared" si="0"/>
        <v>1</v>
      </c>
      <c r="AE17" s="135"/>
      <c r="AF17" s="174">
        <f aca="true" t="shared" si="123" ref="AF17:AO17">$R$17*G17</f>
        <v>4000</v>
      </c>
      <c r="AG17" s="174">
        <f t="shared" si="123"/>
        <v>0</v>
      </c>
      <c r="AH17" s="174">
        <f t="shared" si="123"/>
        <v>0</v>
      </c>
      <c r="AI17" s="174">
        <f t="shared" si="123"/>
        <v>2000</v>
      </c>
      <c r="AJ17" s="174">
        <f t="shared" si="123"/>
        <v>0</v>
      </c>
      <c r="AK17" s="174">
        <f t="shared" si="123"/>
        <v>1000</v>
      </c>
      <c r="AL17" s="174">
        <f t="shared" si="123"/>
        <v>0</v>
      </c>
      <c r="AM17" s="174">
        <f t="shared" si="123"/>
        <v>3000</v>
      </c>
      <c r="AN17" s="174">
        <f t="shared" si="123"/>
        <v>0</v>
      </c>
      <c r="AO17" s="174">
        <f t="shared" si="123"/>
        <v>6500</v>
      </c>
      <c r="AP17" s="135"/>
      <c r="AQ17" s="174">
        <f aca="true" t="shared" si="124" ref="AQ17:AZ17">$S$17*G17</f>
        <v>0</v>
      </c>
      <c r="AR17" s="174">
        <f t="shared" si="124"/>
        <v>0</v>
      </c>
      <c r="AS17" s="174">
        <f t="shared" si="124"/>
        <v>0</v>
      </c>
      <c r="AT17" s="174">
        <f t="shared" si="124"/>
        <v>0</v>
      </c>
      <c r="AU17" s="174">
        <f t="shared" si="124"/>
        <v>0</v>
      </c>
      <c r="AV17" s="174">
        <f t="shared" si="124"/>
        <v>0</v>
      </c>
      <c r="AW17" s="174">
        <f t="shared" si="124"/>
        <v>0</v>
      </c>
      <c r="AX17" s="174">
        <f t="shared" si="124"/>
        <v>0</v>
      </c>
      <c r="AY17" s="174">
        <f t="shared" si="124"/>
        <v>0</v>
      </c>
      <c r="AZ17" s="174">
        <f t="shared" si="124"/>
        <v>0</v>
      </c>
      <c r="BA17" s="135"/>
      <c r="BB17" s="174">
        <f aca="true" t="shared" si="125" ref="BB17:BK17">$T$17*G17</f>
        <v>0</v>
      </c>
      <c r="BC17" s="174">
        <f t="shared" si="125"/>
        <v>0</v>
      </c>
      <c r="BD17" s="174">
        <f t="shared" si="125"/>
        <v>0</v>
      </c>
      <c r="BE17" s="174">
        <f t="shared" si="125"/>
        <v>0</v>
      </c>
      <c r="BF17" s="174">
        <f t="shared" si="125"/>
        <v>0</v>
      </c>
      <c r="BG17" s="174">
        <f t="shared" si="125"/>
        <v>0</v>
      </c>
      <c r="BH17" s="174">
        <f t="shared" si="125"/>
        <v>0</v>
      </c>
      <c r="BI17" s="174">
        <f t="shared" si="125"/>
        <v>0</v>
      </c>
      <c r="BJ17" s="174">
        <f t="shared" si="125"/>
        <v>0</v>
      </c>
      <c r="BK17" s="174">
        <f t="shared" si="125"/>
        <v>0</v>
      </c>
      <c r="BL17" s="178"/>
      <c r="BM17" s="174">
        <f aca="true" t="shared" si="126" ref="BM17:BV17">$U$17*G17</f>
        <v>0</v>
      </c>
      <c r="BN17" s="174">
        <f t="shared" si="126"/>
        <v>0</v>
      </c>
      <c r="BO17" s="174">
        <f t="shared" si="126"/>
        <v>0</v>
      </c>
      <c r="BP17" s="174">
        <f t="shared" si="126"/>
        <v>0</v>
      </c>
      <c r="BQ17" s="174">
        <f t="shared" si="126"/>
        <v>0</v>
      </c>
      <c r="BR17" s="174">
        <f t="shared" si="126"/>
        <v>0</v>
      </c>
      <c r="BS17" s="174">
        <f t="shared" si="126"/>
        <v>0</v>
      </c>
      <c r="BT17" s="174">
        <f t="shared" si="126"/>
        <v>0</v>
      </c>
      <c r="BU17" s="174">
        <f t="shared" si="126"/>
        <v>0</v>
      </c>
      <c r="BV17" s="174">
        <f t="shared" si="126"/>
        <v>0</v>
      </c>
      <c r="BW17" s="135"/>
      <c r="BX17" s="174">
        <f aca="true" t="shared" si="127" ref="BX17:CG17">$V$17*G17</f>
        <v>0</v>
      </c>
      <c r="BY17" s="174">
        <f t="shared" si="127"/>
        <v>0</v>
      </c>
      <c r="BZ17" s="174">
        <f t="shared" si="127"/>
        <v>0</v>
      </c>
      <c r="CA17" s="174">
        <f t="shared" si="127"/>
        <v>0</v>
      </c>
      <c r="CB17" s="174">
        <f t="shared" si="127"/>
        <v>0</v>
      </c>
      <c r="CC17" s="174">
        <f t="shared" si="127"/>
        <v>0</v>
      </c>
      <c r="CD17" s="174">
        <f t="shared" si="127"/>
        <v>0</v>
      </c>
      <c r="CE17" s="174">
        <f t="shared" si="127"/>
        <v>0</v>
      </c>
      <c r="CF17" s="174">
        <f t="shared" si="127"/>
        <v>0</v>
      </c>
      <c r="CG17" s="174">
        <f t="shared" si="127"/>
        <v>0</v>
      </c>
      <c r="CH17" s="135"/>
      <c r="CI17" s="174">
        <f aca="true" t="shared" si="128" ref="CI17:CR17">$W$17*G17</f>
        <v>0</v>
      </c>
      <c r="CJ17" s="174">
        <f t="shared" si="128"/>
        <v>0</v>
      </c>
      <c r="CK17" s="174">
        <f t="shared" si="128"/>
        <v>0</v>
      </c>
      <c r="CL17" s="174">
        <f t="shared" si="128"/>
        <v>0</v>
      </c>
      <c r="CM17" s="174">
        <f t="shared" si="128"/>
        <v>0</v>
      </c>
      <c r="CN17" s="174">
        <f t="shared" si="128"/>
        <v>0</v>
      </c>
      <c r="CO17" s="174">
        <f t="shared" si="128"/>
        <v>0</v>
      </c>
      <c r="CP17" s="174">
        <f t="shared" si="128"/>
        <v>0</v>
      </c>
      <c r="CQ17" s="174">
        <f t="shared" si="128"/>
        <v>0</v>
      </c>
      <c r="CR17" s="174">
        <f t="shared" si="128"/>
        <v>0</v>
      </c>
      <c r="CS17" s="135"/>
      <c r="CT17" s="174">
        <f aca="true" t="shared" si="129" ref="CT17:DC17">$X$17*G17</f>
        <v>0</v>
      </c>
      <c r="CU17" s="174">
        <f t="shared" si="129"/>
        <v>0</v>
      </c>
      <c r="CV17" s="174">
        <f t="shared" si="129"/>
        <v>0</v>
      </c>
      <c r="CW17" s="174">
        <f t="shared" si="129"/>
        <v>0</v>
      </c>
      <c r="CX17" s="174">
        <f t="shared" si="129"/>
        <v>0</v>
      </c>
      <c r="CY17" s="174">
        <f t="shared" si="129"/>
        <v>0</v>
      </c>
      <c r="CZ17" s="174">
        <f t="shared" si="129"/>
        <v>0</v>
      </c>
      <c r="DA17" s="174">
        <f t="shared" si="129"/>
        <v>0</v>
      </c>
      <c r="DB17" s="174">
        <f t="shared" si="129"/>
        <v>0</v>
      </c>
      <c r="DC17" s="174">
        <f t="shared" si="129"/>
        <v>0</v>
      </c>
      <c r="DD17" s="135"/>
      <c r="DE17" s="174">
        <f aca="true" t="shared" si="130" ref="DE17:DN17">$Y$17*G17</f>
        <v>0</v>
      </c>
      <c r="DF17" s="174">
        <f t="shared" si="130"/>
        <v>0</v>
      </c>
      <c r="DG17" s="174">
        <f t="shared" si="130"/>
        <v>0</v>
      </c>
      <c r="DH17" s="174">
        <f t="shared" si="130"/>
        <v>0</v>
      </c>
      <c r="DI17" s="174">
        <f t="shared" si="130"/>
        <v>0</v>
      </c>
      <c r="DJ17" s="174">
        <f t="shared" si="130"/>
        <v>0</v>
      </c>
      <c r="DK17" s="174">
        <f t="shared" si="130"/>
        <v>0</v>
      </c>
      <c r="DL17" s="174">
        <f t="shared" si="130"/>
        <v>0</v>
      </c>
      <c r="DM17" s="174">
        <f t="shared" si="130"/>
        <v>0</v>
      </c>
      <c r="DN17" s="174">
        <f t="shared" si="130"/>
        <v>0</v>
      </c>
      <c r="DO17" s="135"/>
      <c r="DP17" s="174">
        <f aca="true" t="shared" si="131" ref="DP17:DY17">$Z$17*G17</f>
        <v>0</v>
      </c>
      <c r="DQ17" s="174">
        <f t="shared" si="131"/>
        <v>0</v>
      </c>
      <c r="DR17" s="174">
        <f t="shared" si="131"/>
        <v>0</v>
      </c>
      <c r="DS17" s="174">
        <f t="shared" si="131"/>
        <v>0</v>
      </c>
      <c r="DT17" s="174">
        <f t="shared" si="131"/>
        <v>0</v>
      </c>
      <c r="DU17" s="174">
        <f t="shared" si="131"/>
        <v>0</v>
      </c>
      <c r="DV17" s="174">
        <f t="shared" si="131"/>
        <v>0</v>
      </c>
      <c r="DW17" s="174">
        <f t="shared" si="131"/>
        <v>0</v>
      </c>
      <c r="DX17" s="174">
        <f t="shared" si="131"/>
        <v>0</v>
      </c>
      <c r="DY17" s="174">
        <f t="shared" si="131"/>
        <v>0</v>
      </c>
      <c r="DZ17" s="135"/>
      <c r="EA17" s="174">
        <f aca="true" t="shared" si="132" ref="EA17:EJ17">$AA$17*G17</f>
        <v>0</v>
      </c>
      <c r="EB17" s="174">
        <f t="shared" si="132"/>
        <v>0</v>
      </c>
      <c r="EC17" s="174">
        <f t="shared" si="132"/>
        <v>0</v>
      </c>
      <c r="ED17" s="174">
        <f t="shared" si="132"/>
        <v>0</v>
      </c>
      <c r="EE17" s="174">
        <f t="shared" si="132"/>
        <v>0</v>
      </c>
      <c r="EF17" s="174">
        <f t="shared" si="132"/>
        <v>0</v>
      </c>
      <c r="EG17" s="174">
        <f t="shared" si="132"/>
        <v>0</v>
      </c>
      <c r="EH17" s="174">
        <f t="shared" si="132"/>
        <v>0</v>
      </c>
      <c r="EI17" s="174">
        <f t="shared" si="132"/>
        <v>0</v>
      </c>
      <c r="EJ17" s="174">
        <f t="shared" si="132"/>
        <v>0</v>
      </c>
      <c r="EK17" s="135"/>
      <c r="EL17" s="174">
        <f aca="true" t="shared" si="133" ref="EL17:EU17">$AB$17*G17</f>
        <v>0</v>
      </c>
      <c r="EM17" s="174">
        <f t="shared" si="133"/>
        <v>0</v>
      </c>
      <c r="EN17" s="174">
        <f t="shared" si="133"/>
        <v>0</v>
      </c>
      <c r="EO17" s="174">
        <f t="shared" si="133"/>
        <v>0</v>
      </c>
      <c r="EP17" s="174">
        <f t="shared" si="133"/>
        <v>0</v>
      </c>
      <c r="EQ17" s="174">
        <f t="shared" si="133"/>
        <v>0</v>
      </c>
      <c r="ER17" s="174">
        <f t="shared" si="133"/>
        <v>0</v>
      </c>
      <c r="ES17" s="174">
        <f t="shared" si="133"/>
        <v>0</v>
      </c>
      <c r="ET17" s="174">
        <f t="shared" si="133"/>
        <v>0</v>
      </c>
      <c r="EU17" s="174">
        <f t="shared" si="133"/>
        <v>0</v>
      </c>
      <c r="EV17" s="135"/>
      <c r="EW17" s="174">
        <f aca="true" t="shared" si="134" ref="EW17:FF17">$AC$17*G17</f>
        <v>36000</v>
      </c>
      <c r="EX17" s="174">
        <f t="shared" si="134"/>
        <v>0</v>
      </c>
      <c r="EY17" s="174">
        <f t="shared" si="134"/>
        <v>0</v>
      </c>
      <c r="EZ17" s="174">
        <f t="shared" si="134"/>
        <v>18000</v>
      </c>
      <c r="FA17" s="174">
        <f t="shared" si="134"/>
        <v>0</v>
      </c>
      <c r="FB17" s="174">
        <f t="shared" si="134"/>
        <v>9000</v>
      </c>
      <c r="FC17" s="174">
        <f t="shared" si="134"/>
        <v>0</v>
      </c>
      <c r="FD17" s="174">
        <f t="shared" si="134"/>
        <v>27000</v>
      </c>
      <c r="FE17" s="174">
        <f t="shared" si="134"/>
        <v>0</v>
      </c>
      <c r="FF17" s="174">
        <f t="shared" si="134"/>
        <v>58500</v>
      </c>
      <c r="FG17" s="178"/>
      <c r="FH17" s="168" t="b">
        <f t="shared" si="26"/>
        <v>1</v>
      </c>
      <c r="FI17" s="168" t="b">
        <f t="shared" si="13"/>
        <v>1</v>
      </c>
      <c r="FJ17" s="168" t="b">
        <f t="shared" si="13"/>
        <v>1</v>
      </c>
      <c r="FK17" s="168" t="b">
        <f t="shared" si="13"/>
        <v>1</v>
      </c>
      <c r="FL17" s="168" t="b">
        <f t="shared" si="13"/>
        <v>1</v>
      </c>
      <c r="FM17" s="168" t="b">
        <f t="shared" si="13"/>
        <v>1</v>
      </c>
      <c r="FN17" s="168" t="b">
        <f t="shared" si="13"/>
        <v>1</v>
      </c>
      <c r="FO17" s="168" t="b">
        <f t="shared" si="13"/>
        <v>1</v>
      </c>
      <c r="FP17" s="168" t="b">
        <f t="shared" si="13"/>
        <v>1</v>
      </c>
      <c r="FQ17" s="168" t="b">
        <f t="shared" si="13"/>
        <v>1</v>
      </c>
    </row>
    <row r="18" spans="2:173" s="168" customFormat="1" ht="25.5">
      <c r="B18" s="182" t="s">
        <v>138</v>
      </c>
      <c r="C18" s="182" t="s">
        <v>134</v>
      </c>
      <c r="D18" s="182" t="s">
        <v>120</v>
      </c>
      <c r="E18" s="169"/>
      <c r="F18" s="169"/>
      <c r="G18" s="55">
        <v>140833</v>
      </c>
      <c r="H18" s="55">
        <v>120000</v>
      </c>
      <c r="I18" s="55">
        <v>521100</v>
      </c>
      <c r="J18" s="55">
        <v>20000</v>
      </c>
      <c r="K18" s="55"/>
      <c r="L18" s="55">
        <v>10000</v>
      </c>
      <c r="M18" s="55"/>
      <c r="N18" s="55">
        <v>100000</v>
      </c>
      <c r="O18" s="55"/>
      <c r="P18" s="55">
        <v>100000</v>
      </c>
      <c r="Q18" s="171"/>
      <c r="R18" s="172">
        <v>0.1</v>
      </c>
      <c r="S18" s="172"/>
      <c r="T18" s="172"/>
      <c r="U18" s="172"/>
      <c r="V18" s="172"/>
      <c r="W18" s="172"/>
      <c r="X18" s="172"/>
      <c r="Y18" s="172"/>
      <c r="Z18" s="172"/>
      <c r="AA18" s="172"/>
      <c r="AB18" s="172"/>
      <c r="AC18" s="172">
        <v>0.9</v>
      </c>
      <c r="AD18" s="177">
        <f t="shared" si="0"/>
        <v>1</v>
      </c>
      <c r="AE18" s="135"/>
      <c r="AF18" s="174">
        <f aca="true" t="shared" si="135" ref="AF18:AO18">$R$18*G18</f>
        <v>14083.300000000001</v>
      </c>
      <c r="AG18" s="174">
        <f t="shared" si="135"/>
        <v>12000</v>
      </c>
      <c r="AH18" s="174">
        <f t="shared" si="135"/>
        <v>52110</v>
      </c>
      <c r="AI18" s="174">
        <f t="shared" si="135"/>
        <v>2000</v>
      </c>
      <c r="AJ18" s="174">
        <f t="shared" si="135"/>
        <v>0</v>
      </c>
      <c r="AK18" s="174">
        <f t="shared" si="135"/>
        <v>1000</v>
      </c>
      <c r="AL18" s="174">
        <f t="shared" si="135"/>
        <v>0</v>
      </c>
      <c r="AM18" s="174">
        <f t="shared" si="135"/>
        <v>10000</v>
      </c>
      <c r="AN18" s="174">
        <f t="shared" si="135"/>
        <v>0</v>
      </c>
      <c r="AO18" s="174">
        <f t="shared" si="135"/>
        <v>10000</v>
      </c>
      <c r="AP18" s="135"/>
      <c r="AQ18" s="174">
        <f aca="true" t="shared" si="136" ref="AQ18:AZ18">$S$18*G18</f>
        <v>0</v>
      </c>
      <c r="AR18" s="174">
        <f t="shared" si="136"/>
        <v>0</v>
      </c>
      <c r="AS18" s="174">
        <f t="shared" si="136"/>
        <v>0</v>
      </c>
      <c r="AT18" s="174">
        <f t="shared" si="136"/>
        <v>0</v>
      </c>
      <c r="AU18" s="174">
        <f t="shared" si="136"/>
        <v>0</v>
      </c>
      <c r="AV18" s="174">
        <f t="shared" si="136"/>
        <v>0</v>
      </c>
      <c r="AW18" s="174">
        <f t="shared" si="136"/>
        <v>0</v>
      </c>
      <c r="AX18" s="174">
        <f t="shared" si="136"/>
        <v>0</v>
      </c>
      <c r="AY18" s="174">
        <f t="shared" si="136"/>
        <v>0</v>
      </c>
      <c r="AZ18" s="174">
        <f t="shared" si="136"/>
        <v>0</v>
      </c>
      <c r="BA18" s="135"/>
      <c r="BB18" s="174">
        <f aca="true" t="shared" si="137" ref="BB18:BK18">$T$18*G18</f>
        <v>0</v>
      </c>
      <c r="BC18" s="174">
        <f t="shared" si="137"/>
        <v>0</v>
      </c>
      <c r="BD18" s="174">
        <f t="shared" si="137"/>
        <v>0</v>
      </c>
      <c r="BE18" s="174">
        <f t="shared" si="137"/>
        <v>0</v>
      </c>
      <c r="BF18" s="174">
        <f t="shared" si="137"/>
        <v>0</v>
      </c>
      <c r="BG18" s="174">
        <f t="shared" si="137"/>
        <v>0</v>
      </c>
      <c r="BH18" s="174">
        <f t="shared" si="137"/>
        <v>0</v>
      </c>
      <c r="BI18" s="174">
        <f t="shared" si="137"/>
        <v>0</v>
      </c>
      <c r="BJ18" s="174">
        <f t="shared" si="137"/>
        <v>0</v>
      </c>
      <c r="BK18" s="174">
        <f t="shared" si="137"/>
        <v>0</v>
      </c>
      <c r="BL18" s="178"/>
      <c r="BM18" s="174">
        <f aca="true" t="shared" si="138" ref="BM18:BV18">$U$18*G18</f>
        <v>0</v>
      </c>
      <c r="BN18" s="174">
        <f t="shared" si="138"/>
        <v>0</v>
      </c>
      <c r="BO18" s="174">
        <f t="shared" si="138"/>
        <v>0</v>
      </c>
      <c r="BP18" s="174">
        <f t="shared" si="138"/>
        <v>0</v>
      </c>
      <c r="BQ18" s="174">
        <f t="shared" si="138"/>
        <v>0</v>
      </c>
      <c r="BR18" s="174">
        <f t="shared" si="138"/>
        <v>0</v>
      </c>
      <c r="BS18" s="174">
        <f t="shared" si="138"/>
        <v>0</v>
      </c>
      <c r="BT18" s="174">
        <f t="shared" si="138"/>
        <v>0</v>
      </c>
      <c r="BU18" s="174">
        <f t="shared" si="138"/>
        <v>0</v>
      </c>
      <c r="BV18" s="174">
        <f t="shared" si="138"/>
        <v>0</v>
      </c>
      <c r="BW18" s="135"/>
      <c r="BX18" s="174">
        <f aca="true" t="shared" si="139" ref="BX18:CG18">$V$18*G18</f>
        <v>0</v>
      </c>
      <c r="BY18" s="174">
        <f t="shared" si="139"/>
        <v>0</v>
      </c>
      <c r="BZ18" s="174">
        <f t="shared" si="139"/>
        <v>0</v>
      </c>
      <c r="CA18" s="174">
        <f t="shared" si="139"/>
        <v>0</v>
      </c>
      <c r="CB18" s="174">
        <f t="shared" si="139"/>
        <v>0</v>
      </c>
      <c r="CC18" s="174">
        <f t="shared" si="139"/>
        <v>0</v>
      </c>
      <c r="CD18" s="174">
        <f t="shared" si="139"/>
        <v>0</v>
      </c>
      <c r="CE18" s="174">
        <f t="shared" si="139"/>
        <v>0</v>
      </c>
      <c r="CF18" s="174">
        <f t="shared" si="139"/>
        <v>0</v>
      </c>
      <c r="CG18" s="174">
        <f t="shared" si="139"/>
        <v>0</v>
      </c>
      <c r="CH18" s="135"/>
      <c r="CI18" s="174">
        <f aca="true" t="shared" si="140" ref="CI18:CR18">$W$18*G18</f>
        <v>0</v>
      </c>
      <c r="CJ18" s="174">
        <f t="shared" si="140"/>
        <v>0</v>
      </c>
      <c r="CK18" s="174">
        <f t="shared" si="140"/>
        <v>0</v>
      </c>
      <c r="CL18" s="174">
        <f t="shared" si="140"/>
        <v>0</v>
      </c>
      <c r="CM18" s="174">
        <f t="shared" si="140"/>
        <v>0</v>
      </c>
      <c r="CN18" s="174">
        <f t="shared" si="140"/>
        <v>0</v>
      </c>
      <c r="CO18" s="174">
        <f t="shared" si="140"/>
        <v>0</v>
      </c>
      <c r="CP18" s="174">
        <f t="shared" si="140"/>
        <v>0</v>
      </c>
      <c r="CQ18" s="174">
        <f t="shared" si="140"/>
        <v>0</v>
      </c>
      <c r="CR18" s="174">
        <f t="shared" si="140"/>
        <v>0</v>
      </c>
      <c r="CS18" s="135"/>
      <c r="CT18" s="174">
        <f aca="true" t="shared" si="141" ref="CT18:DC18">$X$18*G18</f>
        <v>0</v>
      </c>
      <c r="CU18" s="174">
        <f t="shared" si="141"/>
        <v>0</v>
      </c>
      <c r="CV18" s="174">
        <f t="shared" si="141"/>
        <v>0</v>
      </c>
      <c r="CW18" s="174">
        <f t="shared" si="141"/>
        <v>0</v>
      </c>
      <c r="CX18" s="174">
        <f t="shared" si="141"/>
        <v>0</v>
      </c>
      <c r="CY18" s="174">
        <f t="shared" si="141"/>
        <v>0</v>
      </c>
      <c r="CZ18" s="174">
        <f t="shared" si="141"/>
        <v>0</v>
      </c>
      <c r="DA18" s="174">
        <f t="shared" si="141"/>
        <v>0</v>
      </c>
      <c r="DB18" s="174">
        <f t="shared" si="141"/>
        <v>0</v>
      </c>
      <c r="DC18" s="174">
        <f t="shared" si="141"/>
        <v>0</v>
      </c>
      <c r="DD18" s="135"/>
      <c r="DE18" s="174">
        <f aca="true" t="shared" si="142" ref="DE18:DN18">$Y$18*G18</f>
        <v>0</v>
      </c>
      <c r="DF18" s="174">
        <f t="shared" si="142"/>
        <v>0</v>
      </c>
      <c r="DG18" s="174">
        <f t="shared" si="142"/>
        <v>0</v>
      </c>
      <c r="DH18" s="174">
        <f t="shared" si="142"/>
        <v>0</v>
      </c>
      <c r="DI18" s="174">
        <f t="shared" si="142"/>
        <v>0</v>
      </c>
      <c r="DJ18" s="174">
        <f t="shared" si="142"/>
        <v>0</v>
      </c>
      <c r="DK18" s="174">
        <f t="shared" si="142"/>
        <v>0</v>
      </c>
      <c r="DL18" s="174">
        <f t="shared" si="142"/>
        <v>0</v>
      </c>
      <c r="DM18" s="174">
        <f t="shared" si="142"/>
        <v>0</v>
      </c>
      <c r="DN18" s="174">
        <f t="shared" si="142"/>
        <v>0</v>
      </c>
      <c r="DO18" s="135"/>
      <c r="DP18" s="174">
        <f aca="true" t="shared" si="143" ref="DP18:DY18">$Z$18*G18</f>
        <v>0</v>
      </c>
      <c r="DQ18" s="174">
        <f t="shared" si="143"/>
        <v>0</v>
      </c>
      <c r="DR18" s="174">
        <f t="shared" si="143"/>
        <v>0</v>
      </c>
      <c r="DS18" s="174">
        <f t="shared" si="143"/>
        <v>0</v>
      </c>
      <c r="DT18" s="174">
        <f t="shared" si="143"/>
        <v>0</v>
      </c>
      <c r="DU18" s="174">
        <f t="shared" si="143"/>
        <v>0</v>
      </c>
      <c r="DV18" s="174">
        <f t="shared" si="143"/>
        <v>0</v>
      </c>
      <c r="DW18" s="174">
        <f t="shared" si="143"/>
        <v>0</v>
      </c>
      <c r="DX18" s="174">
        <f t="shared" si="143"/>
        <v>0</v>
      </c>
      <c r="DY18" s="174">
        <f t="shared" si="143"/>
        <v>0</v>
      </c>
      <c r="DZ18" s="135"/>
      <c r="EA18" s="174">
        <f aca="true" t="shared" si="144" ref="EA18:EJ18">$AA$18*G18</f>
        <v>0</v>
      </c>
      <c r="EB18" s="174">
        <f t="shared" si="144"/>
        <v>0</v>
      </c>
      <c r="EC18" s="174">
        <f t="shared" si="144"/>
        <v>0</v>
      </c>
      <c r="ED18" s="174">
        <f t="shared" si="144"/>
        <v>0</v>
      </c>
      <c r="EE18" s="174">
        <f t="shared" si="144"/>
        <v>0</v>
      </c>
      <c r="EF18" s="174">
        <f t="shared" si="144"/>
        <v>0</v>
      </c>
      <c r="EG18" s="174">
        <f t="shared" si="144"/>
        <v>0</v>
      </c>
      <c r="EH18" s="174">
        <f t="shared" si="144"/>
        <v>0</v>
      </c>
      <c r="EI18" s="174">
        <f t="shared" si="144"/>
        <v>0</v>
      </c>
      <c r="EJ18" s="174">
        <f t="shared" si="144"/>
        <v>0</v>
      </c>
      <c r="EK18" s="135"/>
      <c r="EL18" s="174">
        <f aca="true" t="shared" si="145" ref="EL18:EU18">$AB$18*G18</f>
        <v>0</v>
      </c>
      <c r="EM18" s="174">
        <f t="shared" si="145"/>
        <v>0</v>
      </c>
      <c r="EN18" s="174">
        <f t="shared" si="145"/>
        <v>0</v>
      </c>
      <c r="EO18" s="174">
        <f t="shared" si="145"/>
        <v>0</v>
      </c>
      <c r="EP18" s="174">
        <f t="shared" si="145"/>
        <v>0</v>
      </c>
      <c r="EQ18" s="174">
        <f t="shared" si="145"/>
        <v>0</v>
      </c>
      <c r="ER18" s="174">
        <f t="shared" si="145"/>
        <v>0</v>
      </c>
      <c r="ES18" s="174">
        <f t="shared" si="145"/>
        <v>0</v>
      </c>
      <c r="ET18" s="174">
        <f t="shared" si="145"/>
        <v>0</v>
      </c>
      <c r="EU18" s="174">
        <f t="shared" si="145"/>
        <v>0</v>
      </c>
      <c r="EV18" s="135"/>
      <c r="EW18" s="174">
        <f aca="true" t="shared" si="146" ref="EW18:FF18">$AC$18*G18</f>
        <v>126749.7</v>
      </c>
      <c r="EX18" s="174">
        <f t="shared" si="146"/>
        <v>108000</v>
      </c>
      <c r="EY18" s="174">
        <f t="shared" si="146"/>
        <v>468990</v>
      </c>
      <c r="EZ18" s="174">
        <f t="shared" si="146"/>
        <v>18000</v>
      </c>
      <c r="FA18" s="174">
        <f t="shared" si="146"/>
        <v>0</v>
      </c>
      <c r="FB18" s="174">
        <f t="shared" si="146"/>
        <v>9000</v>
      </c>
      <c r="FC18" s="174">
        <f t="shared" si="146"/>
        <v>0</v>
      </c>
      <c r="FD18" s="174">
        <f t="shared" si="146"/>
        <v>90000</v>
      </c>
      <c r="FE18" s="174">
        <f t="shared" si="146"/>
        <v>0</v>
      </c>
      <c r="FF18" s="174">
        <f t="shared" si="146"/>
        <v>90000</v>
      </c>
      <c r="FG18" s="178"/>
      <c r="FH18" s="168" t="b">
        <f t="shared" si="26"/>
        <v>1</v>
      </c>
      <c r="FI18" s="168" t="b">
        <f t="shared" si="13"/>
        <v>1</v>
      </c>
      <c r="FJ18" s="168" t="b">
        <f t="shared" si="13"/>
        <v>1</v>
      </c>
      <c r="FK18" s="168" t="b">
        <f t="shared" si="13"/>
        <v>1</v>
      </c>
      <c r="FL18" s="168" t="b">
        <f t="shared" si="13"/>
        <v>1</v>
      </c>
      <c r="FM18" s="168" t="b">
        <f t="shared" si="13"/>
        <v>1</v>
      </c>
      <c r="FN18" s="168" t="b">
        <f t="shared" si="13"/>
        <v>1</v>
      </c>
      <c r="FO18" s="168" t="b">
        <f t="shared" si="13"/>
        <v>1</v>
      </c>
      <c r="FP18" s="168" t="b">
        <f t="shared" si="13"/>
        <v>1</v>
      </c>
      <c r="FQ18" s="168" t="b">
        <f t="shared" si="13"/>
        <v>1</v>
      </c>
    </row>
    <row r="19" spans="2:173" s="168" customFormat="1" ht="12.75">
      <c r="B19" s="169" t="s">
        <v>124</v>
      </c>
      <c r="C19" s="182" t="s">
        <v>133</v>
      </c>
      <c r="D19" s="182" t="s">
        <v>121</v>
      </c>
      <c r="E19" s="169"/>
      <c r="F19" s="169"/>
      <c r="G19" s="55">
        <v>243867</v>
      </c>
      <c r="H19" s="55"/>
      <c r="I19" s="55">
        <v>324600</v>
      </c>
      <c r="J19" s="55"/>
      <c r="K19" s="55"/>
      <c r="L19" s="55"/>
      <c r="M19" s="55"/>
      <c r="N19" s="55"/>
      <c r="O19" s="55"/>
      <c r="P19" s="151">
        <v>20000</v>
      </c>
      <c r="Q19" s="159" t="s">
        <v>95</v>
      </c>
      <c r="R19" s="172">
        <v>0.1</v>
      </c>
      <c r="S19" s="172"/>
      <c r="T19" s="172"/>
      <c r="U19" s="172"/>
      <c r="V19" s="172"/>
      <c r="W19" s="172"/>
      <c r="X19" s="172"/>
      <c r="Y19" s="172"/>
      <c r="Z19" s="172"/>
      <c r="AA19" s="172"/>
      <c r="AB19" s="172">
        <v>0.77</v>
      </c>
      <c r="AC19" s="172">
        <v>0.13</v>
      </c>
      <c r="AD19" s="177">
        <f t="shared" si="0"/>
        <v>1</v>
      </c>
      <c r="AE19" s="135"/>
      <c r="AF19" s="174">
        <f aca="true" t="shared" si="147" ref="AF19:AO19">$R$19*G19</f>
        <v>24386.7</v>
      </c>
      <c r="AG19" s="174">
        <f t="shared" si="147"/>
        <v>0</v>
      </c>
      <c r="AH19" s="174">
        <f t="shared" si="147"/>
        <v>32460</v>
      </c>
      <c r="AI19" s="174">
        <f t="shared" si="147"/>
        <v>0</v>
      </c>
      <c r="AJ19" s="174">
        <f t="shared" si="147"/>
        <v>0</v>
      </c>
      <c r="AK19" s="174">
        <f t="shared" si="147"/>
        <v>0</v>
      </c>
      <c r="AL19" s="174">
        <f t="shared" si="147"/>
        <v>0</v>
      </c>
      <c r="AM19" s="174">
        <f t="shared" si="147"/>
        <v>0</v>
      </c>
      <c r="AN19" s="174">
        <f t="shared" si="147"/>
        <v>0</v>
      </c>
      <c r="AO19" s="174">
        <f t="shared" si="147"/>
        <v>2000</v>
      </c>
      <c r="AP19" s="135"/>
      <c r="AQ19" s="174">
        <f aca="true" t="shared" si="148" ref="AQ19:AZ19">$S$19*G19</f>
        <v>0</v>
      </c>
      <c r="AR19" s="174">
        <f t="shared" si="148"/>
        <v>0</v>
      </c>
      <c r="AS19" s="174">
        <f t="shared" si="148"/>
        <v>0</v>
      </c>
      <c r="AT19" s="174">
        <f t="shared" si="148"/>
        <v>0</v>
      </c>
      <c r="AU19" s="174">
        <f t="shared" si="148"/>
        <v>0</v>
      </c>
      <c r="AV19" s="174">
        <f t="shared" si="148"/>
        <v>0</v>
      </c>
      <c r="AW19" s="174">
        <f t="shared" si="148"/>
        <v>0</v>
      </c>
      <c r="AX19" s="174">
        <f t="shared" si="148"/>
        <v>0</v>
      </c>
      <c r="AY19" s="174">
        <f t="shared" si="148"/>
        <v>0</v>
      </c>
      <c r="AZ19" s="174">
        <f t="shared" si="148"/>
        <v>0</v>
      </c>
      <c r="BA19" s="135"/>
      <c r="BB19" s="174">
        <f aca="true" t="shared" si="149" ref="BB19:BK19">$T$19*G19</f>
        <v>0</v>
      </c>
      <c r="BC19" s="174">
        <f t="shared" si="149"/>
        <v>0</v>
      </c>
      <c r="BD19" s="174">
        <f t="shared" si="149"/>
        <v>0</v>
      </c>
      <c r="BE19" s="174">
        <f t="shared" si="149"/>
        <v>0</v>
      </c>
      <c r="BF19" s="174">
        <f t="shared" si="149"/>
        <v>0</v>
      </c>
      <c r="BG19" s="174">
        <f t="shared" si="149"/>
        <v>0</v>
      </c>
      <c r="BH19" s="174">
        <f t="shared" si="149"/>
        <v>0</v>
      </c>
      <c r="BI19" s="174">
        <f t="shared" si="149"/>
        <v>0</v>
      </c>
      <c r="BJ19" s="174">
        <f t="shared" si="149"/>
        <v>0</v>
      </c>
      <c r="BK19" s="174">
        <f t="shared" si="149"/>
        <v>0</v>
      </c>
      <c r="BL19" s="178"/>
      <c r="BM19" s="174">
        <f aca="true" t="shared" si="150" ref="BM19:BV19">$U$19*G19</f>
        <v>0</v>
      </c>
      <c r="BN19" s="174">
        <f t="shared" si="150"/>
        <v>0</v>
      </c>
      <c r="BO19" s="174">
        <f t="shared" si="150"/>
        <v>0</v>
      </c>
      <c r="BP19" s="174">
        <f t="shared" si="150"/>
        <v>0</v>
      </c>
      <c r="BQ19" s="174">
        <f t="shared" si="150"/>
        <v>0</v>
      </c>
      <c r="BR19" s="174">
        <f t="shared" si="150"/>
        <v>0</v>
      </c>
      <c r="BS19" s="174">
        <f t="shared" si="150"/>
        <v>0</v>
      </c>
      <c r="BT19" s="174">
        <f t="shared" si="150"/>
        <v>0</v>
      </c>
      <c r="BU19" s="174">
        <f t="shared" si="150"/>
        <v>0</v>
      </c>
      <c r="BV19" s="174">
        <f t="shared" si="150"/>
        <v>0</v>
      </c>
      <c r="BW19" s="135"/>
      <c r="BX19" s="174">
        <f aca="true" t="shared" si="151" ref="BX19:CG19">$V$19*G19</f>
        <v>0</v>
      </c>
      <c r="BY19" s="174">
        <f t="shared" si="151"/>
        <v>0</v>
      </c>
      <c r="BZ19" s="174">
        <f t="shared" si="151"/>
        <v>0</v>
      </c>
      <c r="CA19" s="174">
        <f t="shared" si="151"/>
        <v>0</v>
      </c>
      <c r="CB19" s="174">
        <f t="shared" si="151"/>
        <v>0</v>
      </c>
      <c r="CC19" s="174">
        <f t="shared" si="151"/>
        <v>0</v>
      </c>
      <c r="CD19" s="174">
        <f t="shared" si="151"/>
        <v>0</v>
      </c>
      <c r="CE19" s="174">
        <f t="shared" si="151"/>
        <v>0</v>
      </c>
      <c r="CF19" s="174">
        <f t="shared" si="151"/>
        <v>0</v>
      </c>
      <c r="CG19" s="174">
        <f t="shared" si="151"/>
        <v>0</v>
      </c>
      <c r="CH19" s="135"/>
      <c r="CI19" s="174">
        <f aca="true" t="shared" si="152" ref="CI19:CR19">$W$19*G19</f>
        <v>0</v>
      </c>
      <c r="CJ19" s="174">
        <f t="shared" si="152"/>
        <v>0</v>
      </c>
      <c r="CK19" s="174">
        <f t="shared" si="152"/>
        <v>0</v>
      </c>
      <c r="CL19" s="174">
        <f t="shared" si="152"/>
        <v>0</v>
      </c>
      <c r="CM19" s="174">
        <f t="shared" si="152"/>
        <v>0</v>
      </c>
      <c r="CN19" s="174">
        <f t="shared" si="152"/>
        <v>0</v>
      </c>
      <c r="CO19" s="174">
        <f t="shared" si="152"/>
        <v>0</v>
      </c>
      <c r="CP19" s="174">
        <f t="shared" si="152"/>
        <v>0</v>
      </c>
      <c r="CQ19" s="174">
        <f t="shared" si="152"/>
        <v>0</v>
      </c>
      <c r="CR19" s="174">
        <f t="shared" si="152"/>
        <v>0</v>
      </c>
      <c r="CS19" s="135"/>
      <c r="CT19" s="174">
        <f aca="true" t="shared" si="153" ref="CT19:DC19">$X$19*G19</f>
        <v>0</v>
      </c>
      <c r="CU19" s="174">
        <f t="shared" si="153"/>
        <v>0</v>
      </c>
      <c r="CV19" s="174">
        <f t="shared" si="153"/>
        <v>0</v>
      </c>
      <c r="CW19" s="174">
        <f t="shared" si="153"/>
        <v>0</v>
      </c>
      <c r="CX19" s="174">
        <f t="shared" si="153"/>
        <v>0</v>
      </c>
      <c r="CY19" s="174">
        <f t="shared" si="153"/>
        <v>0</v>
      </c>
      <c r="CZ19" s="174">
        <f t="shared" si="153"/>
        <v>0</v>
      </c>
      <c r="DA19" s="174">
        <f t="shared" si="153"/>
        <v>0</v>
      </c>
      <c r="DB19" s="174">
        <f t="shared" si="153"/>
        <v>0</v>
      </c>
      <c r="DC19" s="174">
        <f t="shared" si="153"/>
        <v>0</v>
      </c>
      <c r="DD19" s="135"/>
      <c r="DE19" s="174">
        <f aca="true" t="shared" si="154" ref="DE19:DN19">$Y$19*G19</f>
        <v>0</v>
      </c>
      <c r="DF19" s="174">
        <f t="shared" si="154"/>
        <v>0</v>
      </c>
      <c r="DG19" s="174">
        <f t="shared" si="154"/>
        <v>0</v>
      </c>
      <c r="DH19" s="174">
        <f t="shared" si="154"/>
        <v>0</v>
      </c>
      <c r="DI19" s="174">
        <f t="shared" si="154"/>
        <v>0</v>
      </c>
      <c r="DJ19" s="174">
        <f t="shared" si="154"/>
        <v>0</v>
      </c>
      <c r="DK19" s="174">
        <f t="shared" si="154"/>
        <v>0</v>
      </c>
      <c r="DL19" s="174">
        <f t="shared" si="154"/>
        <v>0</v>
      </c>
      <c r="DM19" s="174">
        <f t="shared" si="154"/>
        <v>0</v>
      </c>
      <c r="DN19" s="174">
        <f t="shared" si="154"/>
        <v>0</v>
      </c>
      <c r="DO19" s="135"/>
      <c r="DP19" s="174">
        <f aca="true" t="shared" si="155" ref="DP19:DY19">$Z$19*G19</f>
        <v>0</v>
      </c>
      <c r="DQ19" s="174">
        <f t="shared" si="155"/>
        <v>0</v>
      </c>
      <c r="DR19" s="174">
        <f t="shared" si="155"/>
        <v>0</v>
      </c>
      <c r="DS19" s="174">
        <f t="shared" si="155"/>
        <v>0</v>
      </c>
      <c r="DT19" s="174">
        <f t="shared" si="155"/>
        <v>0</v>
      </c>
      <c r="DU19" s="174">
        <f t="shared" si="155"/>
        <v>0</v>
      </c>
      <c r="DV19" s="174">
        <f t="shared" si="155"/>
        <v>0</v>
      </c>
      <c r="DW19" s="174">
        <f t="shared" si="155"/>
        <v>0</v>
      </c>
      <c r="DX19" s="174">
        <f t="shared" si="155"/>
        <v>0</v>
      </c>
      <c r="DY19" s="174">
        <f t="shared" si="155"/>
        <v>0</v>
      </c>
      <c r="DZ19" s="135"/>
      <c r="EA19" s="174">
        <f aca="true" t="shared" si="156" ref="EA19:EJ19">$AA$19*G19</f>
        <v>0</v>
      </c>
      <c r="EB19" s="174">
        <f t="shared" si="156"/>
        <v>0</v>
      </c>
      <c r="EC19" s="174">
        <f t="shared" si="156"/>
        <v>0</v>
      </c>
      <c r="ED19" s="174">
        <f t="shared" si="156"/>
        <v>0</v>
      </c>
      <c r="EE19" s="174">
        <f t="shared" si="156"/>
        <v>0</v>
      </c>
      <c r="EF19" s="174">
        <f t="shared" si="156"/>
        <v>0</v>
      </c>
      <c r="EG19" s="174">
        <f t="shared" si="156"/>
        <v>0</v>
      </c>
      <c r="EH19" s="174">
        <f t="shared" si="156"/>
        <v>0</v>
      </c>
      <c r="EI19" s="174">
        <f t="shared" si="156"/>
        <v>0</v>
      </c>
      <c r="EJ19" s="174">
        <f t="shared" si="156"/>
        <v>0</v>
      </c>
      <c r="EK19" s="135"/>
      <c r="EL19" s="174">
        <f aca="true" t="shared" si="157" ref="EL19:EU19">$AB$19*G19</f>
        <v>187777.59</v>
      </c>
      <c r="EM19" s="174">
        <f t="shared" si="157"/>
        <v>0</v>
      </c>
      <c r="EN19" s="174">
        <f t="shared" si="157"/>
        <v>249942</v>
      </c>
      <c r="EO19" s="174">
        <f t="shared" si="157"/>
        <v>0</v>
      </c>
      <c r="EP19" s="174">
        <f t="shared" si="157"/>
        <v>0</v>
      </c>
      <c r="EQ19" s="174">
        <f t="shared" si="157"/>
        <v>0</v>
      </c>
      <c r="ER19" s="174">
        <f t="shared" si="157"/>
        <v>0</v>
      </c>
      <c r="ES19" s="174">
        <f t="shared" si="157"/>
        <v>0</v>
      </c>
      <c r="ET19" s="174">
        <f t="shared" si="157"/>
        <v>0</v>
      </c>
      <c r="EU19" s="174">
        <f t="shared" si="157"/>
        <v>15400</v>
      </c>
      <c r="EV19" s="135"/>
      <c r="EW19" s="174">
        <f aca="true" t="shared" si="158" ref="EW19:FF19">$AC$19*G19</f>
        <v>31702.710000000003</v>
      </c>
      <c r="EX19" s="174">
        <f t="shared" si="158"/>
        <v>0</v>
      </c>
      <c r="EY19" s="174">
        <f t="shared" si="158"/>
        <v>42198</v>
      </c>
      <c r="EZ19" s="174">
        <f t="shared" si="158"/>
        <v>0</v>
      </c>
      <c r="FA19" s="174">
        <f t="shared" si="158"/>
        <v>0</v>
      </c>
      <c r="FB19" s="174">
        <f t="shared" si="158"/>
        <v>0</v>
      </c>
      <c r="FC19" s="174">
        <f t="shared" si="158"/>
        <v>0</v>
      </c>
      <c r="FD19" s="174">
        <f t="shared" si="158"/>
        <v>0</v>
      </c>
      <c r="FE19" s="174">
        <f t="shared" si="158"/>
        <v>0</v>
      </c>
      <c r="FF19" s="174">
        <f t="shared" si="158"/>
        <v>2600</v>
      </c>
      <c r="FG19" s="178"/>
      <c r="FH19" s="168" t="b">
        <f t="shared" si="26"/>
        <v>1</v>
      </c>
      <c r="FI19" s="168" t="b">
        <f t="shared" si="13"/>
        <v>1</v>
      </c>
      <c r="FJ19" s="168" t="b">
        <f t="shared" si="13"/>
        <v>1</v>
      </c>
      <c r="FK19" s="168" t="b">
        <f t="shared" si="13"/>
        <v>1</v>
      </c>
      <c r="FL19" s="168" t="b">
        <f t="shared" si="13"/>
        <v>1</v>
      </c>
      <c r="FM19" s="168" t="b">
        <f t="shared" si="13"/>
        <v>1</v>
      </c>
      <c r="FN19" s="168" t="b">
        <f t="shared" si="13"/>
        <v>1</v>
      </c>
      <c r="FO19" s="168" t="b">
        <f t="shared" si="13"/>
        <v>1</v>
      </c>
      <c r="FP19" s="168" t="b">
        <f t="shared" si="13"/>
        <v>1</v>
      </c>
      <c r="FQ19" s="168" t="b">
        <f t="shared" si="13"/>
        <v>1</v>
      </c>
    </row>
    <row r="20" spans="4:173" s="168" customFormat="1" ht="12.75">
      <c r="D20" s="157" t="s">
        <v>50</v>
      </c>
      <c r="E20" s="143"/>
      <c r="F20" s="143"/>
      <c r="G20" s="174">
        <f aca="true" t="shared" si="159" ref="G20:M20">SUM(G7:G19)</f>
        <v>2414775</v>
      </c>
      <c r="H20" s="174">
        <f t="shared" si="159"/>
        <v>1381679</v>
      </c>
      <c r="I20" s="174">
        <f t="shared" si="159"/>
        <v>1021700</v>
      </c>
      <c r="J20" s="174">
        <f t="shared" si="159"/>
        <v>150000</v>
      </c>
      <c r="K20" s="174">
        <f t="shared" si="159"/>
        <v>0</v>
      </c>
      <c r="L20" s="174">
        <f t="shared" si="159"/>
        <v>51233</v>
      </c>
      <c r="M20" s="174">
        <f t="shared" si="159"/>
        <v>0</v>
      </c>
      <c r="N20" s="174">
        <f>SUM(N8:N19)</f>
        <v>230000</v>
      </c>
      <c r="O20" s="174">
        <f>SUM(O7:O19)</f>
        <v>0</v>
      </c>
      <c r="P20" s="174">
        <f>SUM(P7:P19)</f>
        <v>205000</v>
      </c>
      <c r="Q20" s="174">
        <f>SUM(G20:P20)</f>
        <v>5454387</v>
      </c>
      <c r="R20" s="172"/>
      <c r="S20" s="179"/>
      <c r="T20" s="179"/>
      <c r="U20" s="179"/>
      <c r="V20" s="179"/>
      <c r="W20" s="179"/>
      <c r="X20" s="179"/>
      <c r="Y20" s="179"/>
      <c r="Z20" s="179"/>
      <c r="AA20" s="179"/>
      <c r="AB20" s="179"/>
      <c r="AC20" s="179"/>
      <c r="AD20" s="179"/>
      <c r="AE20" s="137"/>
      <c r="AF20" s="174">
        <f aca="true" t="shared" si="160" ref="AF20:AO20">SUM(AF7:AF19)</f>
        <v>241477.5</v>
      </c>
      <c r="AG20" s="174">
        <f t="shared" si="160"/>
        <v>138167.9</v>
      </c>
      <c r="AH20" s="174">
        <f t="shared" si="160"/>
        <v>102170</v>
      </c>
      <c r="AI20" s="174">
        <f t="shared" si="160"/>
        <v>15000</v>
      </c>
      <c r="AJ20" s="174">
        <f t="shared" si="160"/>
        <v>0</v>
      </c>
      <c r="AK20" s="174">
        <f t="shared" si="160"/>
        <v>5123.3</v>
      </c>
      <c r="AL20" s="174">
        <f t="shared" si="160"/>
        <v>0</v>
      </c>
      <c r="AM20" s="174">
        <f t="shared" si="160"/>
        <v>23000</v>
      </c>
      <c r="AN20" s="174">
        <f t="shared" si="160"/>
        <v>0</v>
      </c>
      <c r="AO20" s="174">
        <f t="shared" si="160"/>
        <v>20500</v>
      </c>
      <c r="AP20" s="137"/>
      <c r="AQ20" s="174">
        <f aca="true" t="shared" si="161" ref="AQ20:AZ20">SUM(AQ7:AQ19)</f>
        <v>197500</v>
      </c>
      <c r="AR20" s="174">
        <f t="shared" si="161"/>
        <v>53250</v>
      </c>
      <c r="AS20" s="174">
        <f t="shared" si="161"/>
        <v>0</v>
      </c>
      <c r="AT20" s="174">
        <f t="shared" si="161"/>
        <v>27500</v>
      </c>
      <c r="AU20" s="174">
        <f t="shared" si="161"/>
        <v>0</v>
      </c>
      <c r="AV20" s="174">
        <f t="shared" si="161"/>
        <v>0</v>
      </c>
      <c r="AW20" s="174">
        <f t="shared" si="161"/>
        <v>0</v>
      </c>
      <c r="AX20" s="174">
        <f t="shared" si="161"/>
        <v>0</v>
      </c>
      <c r="AY20" s="174">
        <f t="shared" si="161"/>
        <v>0</v>
      </c>
      <c r="AZ20" s="174">
        <f t="shared" si="161"/>
        <v>0</v>
      </c>
      <c r="BA20" s="137"/>
      <c r="BB20" s="174">
        <f aca="true" t="shared" si="162" ref="BB20:BK20">SUM(BB7:BB19)</f>
        <v>23792.5</v>
      </c>
      <c r="BC20" s="174">
        <f t="shared" si="162"/>
        <v>50867.9</v>
      </c>
      <c r="BD20" s="174">
        <f t="shared" si="162"/>
        <v>0</v>
      </c>
      <c r="BE20" s="174">
        <f t="shared" si="162"/>
        <v>0</v>
      </c>
      <c r="BF20" s="174">
        <f t="shared" si="162"/>
        <v>0</v>
      </c>
      <c r="BG20" s="174">
        <f t="shared" si="162"/>
        <v>123.30000000000001</v>
      </c>
      <c r="BH20" s="174">
        <f t="shared" si="162"/>
        <v>0</v>
      </c>
      <c r="BI20" s="174">
        <f t="shared" si="162"/>
        <v>5000</v>
      </c>
      <c r="BJ20" s="174">
        <f t="shared" si="162"/>
        <v>0</v>
      </c>
      <c r="BK20" s="174">
        <f t="shared" si="162"/>
        <v>0</v>
      </c>
      <c r="BL20" s="180"/>
      <c r="BM20" s="174">
        <f aca="true" t="shared" si="163" ref="BM20:BV20">SUM(BM7:BM19)</f>
        <v>8436</v>
      </c>
      <c r="BN20" s="174">
        <f t="shared" si="163"/>
        <v>2600</v>
      </c>
      <c r="BO20" s="174">
        <f t="shared" si="163"/>
        <v>7040</v>
      </c>
      <c r="BP20" s="174">
        <f t="shared" si="163"/>
        <v>0</v>
      </c>
      <c r="BQ20" s="174">
        <f t="shared" si="163"/>
        <v>0</v>
      </c>
      <c r="BR20" s="174">
        <f t="shared" si="163"/>
        <v>0</v>
      </c>
      <c r="BS20" s="174">
        <f t="shared" si="163"/>
        <v>0</v>
      </c>
      <c r="BT20" s="174">
        <f t="shared" si="163"/>
        <v>2000</v>
      </c>
      <c r="BU20" s="174">
        <f t="shared" si="163"/>
        <v>0</v>
      </c>
      <c r="BV20" s="174">
        <f t="shared" si="163"/>
        <v>0</v>
      </c>
      <c r="BW20" s="137"/>
      <c r="BX20" s="174">
        <f aca="true" t="shared" si="164" ref="BX20:CG20">SUM(BX7:BX19)</f>
        <v>66000</v>
      </c>
      <c r="BY20" s="174">
        <f t="shared" si="164"/>
        <v>95000</v>
      </c>
      <c r="BZ20" s="174">
        <f t="shared" si="164"/>
        <v>0</v>
      </c>
      <c r="CA20" s="174">
        <f t="shared" si="164"/>
        <v>0</v>
      </c>
      <c r="CB20" s="174">
        <f t="shared" si="164"/>
        <v>0</v>
      </c>
      <c r="CC20" s="174">
        <f t="shared" si="164"/>
        <v>4000</v>
      </c>
      <c r="CD20" s="174">
        <f t="shared" si="164"/>
        <v>0</v>
      </c>
      <c r="CE20" s="174">
        <f t="shared" si="164"/>
        <v>0</v>
      </c>
      <c r="CF20" s="174">
        <f t="shared" si="164"/>
        <v>0</v>
      </c>
      <c r="CG20" s="174">
        <f t="shared" si="164"/>
        <v>0</v>
      </c>
      <c r="CH20" s="137"/>
      <c r="CI20" s="174">
        <f aca="true" t="shared" si="165" ref="CI20:CR20">SUM(CI7:CI19)</f>
        <v>16000</v>
      </c>
      <c r="CJ20" s="174">
        <f t="shared" si="165"/>
        <v>0</v>
      </c>
      <c r="CK20" s="174">
        <f t="shared" si="165"/>
        <v>0</v>
      </c>
      <c r="CL20" s="174">
        <f t="shared" si="165"/>
        <v>0</v>
      </c>
      <c r="CM20" s="174">
        <f t="shared" si="165"/>
        <v>0</v>
      </c>
      <c r="CN20" s="174">
        <f t="shared" si="165"/>
        <v>2000</v>
      </c>
      <c r="CO20" s="174">
        <f t="shared" si="165"/>
        <v>0</v>
      </c>
      <c r="CP20" s="174">
        <f t="shared" si="165"/>
        <v>0</v>
      </c>
      <c r="CQ20" s="174">
        <f t="shared" si="165"/>
        <v>0</v>
      </c>
      <c r="CR20" s="174">
        <f t="shared" si="165"/>
        <v>0</v>
      </c>
      <c r="CS20" s="137"/>
      <c r="CT20" s="174">
        <f aca="true" t="shared" si="166" ref="CT20:DC20">SUM(CT7:CT19)</f>
        <v>39375</v>
      </c>
      <c r="CU20" s="174">
        <f t="shared" si="166"/>
        <v>0</v>
      </c>
      <c r="CV20" s="174">
        <f t="shared" si="166"/>
        <v>0</v>
      </c>
      <c r="CW20" s="174">
        <f t="shared" si="166"/>
        <v>0</v>
      </c>
      <c r="CX20" s="174">
        <f t="shared" si="166"/>
        <v>0</v>
      </c>
      <c r="CY20" s="174">
        <f t="shared" si="166"/>
        <v>0</v>
      </c>
      <c r="CZ20" s="174">
        <f t="shared" si="166"/>
        <v>0</v>
      </c>
      <c r="DA20" s="174">
        <f t="shared" si="166"/>
        <v>0</v>
      </c>
      <c r="DB20" s="174">
        <f t="shared" si="166"/>
        <v>0</v>
      </c>
      <c r="DC20" s="174">
        <f t="shared" si="166"/>
        <v>0</v>
      </c>
      <c r="DD20" s="137"/>
      <c r="DE20" s="174">
        <f aca="true" t="shared" si="167" ref="DE20:DN20">SUM(DE7:DE19)</f>
        <v>10000</v>
      </c>
      <c r="DF20" s="174">
        <f t="shared" si="167"/>
        <v>0</v>
      </c>
      <c r="DG20" s="174">
        <f t="shared" si="167"/>
        <v>0</v>
      </c>
      <c r="DH20" s="174">
        <f t="shared" si="167"/>
        <v>0</v>
      </c>
      <c r="DI20" s="174">
        <f t="shared" si="167"/>
        <v>0</v>
      </c>
      <c r="DJ20" s="174">
        <f t="shared" si="167"/>
        <v>0</v>
      </c>
      <c r="DK20" s="174">
        <f t="shared" si="167"/>
        <v>0</v>
      </c>
      <c r="DL20" s="174">
        <f t="shared" si="167"/>
        <v>0</v>
      </c>
      <c r="DM20" s="174">
        <f t="shared" si="167"/>
        <v>0</v>
      </c>
      <c r="DN20" s="174">
        <f t="shared" si="167"/>
        <v>0</v>
      </c>
      <c r="DO20" s="137"/>
      <c r="DP20" s="174">
        <f aca="true" t="shared" si="168" ref="DP20:DY20">SUM(DP7:DP19)</f>
        <v>0</v>
      </c>
      <c r="DQ20" s="174">
        <f t="shared" si="168"/>
        <v>0</v>
      </c>
      <c r="DR20" s="174">
        <f t="shared" si="168"/>
        <v>0</v>
      </c>
      <c r="DS20" s="174">
        <f t="shared" si="168"/>
        <v>0</v>
      </c>
      <c r="DT20" s="174">
        <f t="shared" si="168"/>
        <v>0</v>
      </c>
      <c r="DU20" s="174">
        <f t="shared" si="168"/>
        <v>0</v>
      </c>
      <c r="DV20" s="174">
        <f t="shared" si="168"/>
        <v>0</v>
      </c>
      <c r="DW20" s="174">
        <f t="shared" si="168"/>
        <v>0</v>
      </c>
      <c r="DX20" s="174">
        <f t="shared" si="168"/>
        <v>0</v>
      </c>
      <c r="DY20" s="174">
        <f t="shared" si="168"/>
        <v>0</v>
      </c>
      <c r="DZ20" s="137"/>
      <c r="EA20" s="174">
        <f aca="true" t="shared" si="169" ref="EA20:EJ20">SUM(EA7:EA19)</f>
        <v>0</v>
      </c>
      <c r="EB20" s="174">
        <f t="shared" si="169"/>
        <v>0</v>
      </c>
      <c r="EC20" s="174">
        <f t="shared" si="169"/>
        <v>0</v>
      </c>
      <c r="ED20" s="174">
        <f t="shared" si="169"/>
        <v>0</v>
      </c>
      <c r="EE20" s="174">
        <f t="shared" si="169"/>
        <v>0</v>
      </c>
      <c r="EF20" s="174">
        <f t="shared" si="169"/>
        <v>0</v>
      </c>
      <c r="EG20" s="174">
        <f t="shared" si="169"/>
        <v>0</v>
      </c>
      <c r="EH20" s="174">
        <f t="shared" si="169"/>
        <v>0</v>
      </c>
      <c r="EI20" s="174">
        <f t="shared" si="169"/>
        <v>0</v>
      </c>
      <c r="EJ20" s="174">
        <f t="shared" si="169"/>
        <v>0</v>
      </c>
      <c r="EK20" s="137"/>
      <c r="EL20" s="174">
        <f aca="true" t="shared" si="170" ref="EL20:EU20">SUM(EL7:EL19)</f>
        <v>187777.59</v>
      </c>
      <c r="EM20" s="174">
        <f t="shared" si="170"/>
        <v>0</v>
      </c>
      <c r="EN20" s="174">
        <f t="shared" si="170"/>
        <v>249942</v>
      </c>
      <c r="EO20" s="174">
        <f t="shared" si="170"/>
        <v>0</v>
      </c>
      <c r="EP20" s="174">
        <f t="shared" si="170"/>
        <v>0</v>
      </c>
      <c r="EQ20" s="174">
        <f t="shared" si="170"/>
        <v>0</v>
      </c>
      <c r="ER20" s="174">
        <f t="shared" si="170"/>
        <v>0</v>
      </c>
      <c r="ES20" s="174">
        <f t="shared" si="170"/>
        <v>0</v>
      </c>
      <c r="ET20" s="174">
        <f t="shared" si="170"/>
        <v>0</v>
      </c>
      <c r="EU20" s="174">
        <f t="shared" si="170"/>
        <v>15400</v>
      </c>
      <c r="EV20" s="137"/>
      <c r="EW20" s="174">
        <f aca="true" t="shared" si="171" ref="EW20:FF20">SUM(EW7:EW19)</f>
        <v>1624416.41</v>
      </c>
      <c r="EX20" s="174">
        <f t="shared" si="171"/>
        <v>1041793.2</v>
      </c>
      <c r="EY20" s="174">
        <f t="shared" si="171"/>
        <v>662548</v>
      </c>
      <c r="EZ20" s="174">
        <f t="shared" si="171"/>
        <v>107500</v>
      </c>
      <c r="FA20" s="174">
        <f t="shared" si="171"/>
        <v>0</v>
      </c>
      <c r="FB20" s="174">
        <f t="shared" si="171"/>
        <v>39986.4</v>
      </c>
      <c r="FC20" s="174">
        <f t="shared" si="171"/>
        <v>0</v>
      </c>
      <c r="FD20" s="174">
        <f t="shared" si="171"/>
        <v>200000</v>
      </c>
      <c r="FE20" s="174">
        <f t="shared" si="171"/>
        <v>0</v>
      </c>
      <c r="FF20" s="174">
        <f t="shared" si="171"/>
        <v>169100</v>
      </c>
      <c r="FG20" s="180"/>
      <c r="FH20" s="168" t="b">
        <f t="shared" si="26"/>
        <v>1</v>
      </c>
      <c r="FI20" s="168" t="b">
        <f t="shared" si="13"/>
        <v>1</v>
      </c>
      <c r="FJ20" s="168" t="b">
        <f t="shared" si="13"/>
        <v>1</v>
      </c>
      <c r="FK20" s="168" t="b">
        <f t="shared" si="13"/>
        <v>1</v>
      </c>
      <c r="FL20" s="168" t="b">
        <f t="shared" si="13"/>
        <v>1</v>
      </c>
      <c r="FM20" s="168" t="b">
        <f t="shared" si="13"/>
        <v>1</v>
      </c>
      <c r="FN20" s="168" t="b">
        <f t="shared" si="13"/>
        <v>1</v>
      </c>
      <c r="FO20" s="168" t="b">
        <f t="shared" si="13"/>
        <v>1</v>
      </c>
      <c r="FP20" s="168" t="b">
        <f t="shared" si="13"/>
        <v>1</v>
      </c>
      <c r="FQ20" s="168" t="b">
        <f t="shared" si="13"/>
        <v>1</v>
      </c>
    </row>
    <row r="25" spans="7:11" ht="12.75">
      <c r="G25" s="183"/>
      <c r="H25" s="184"/>
      <c r="I25" s="184"/>
      <c r="J25" s="184"/>
      <c r="K25" s="184"/>
    </row>
    <row r="26" spans="7:11" ht="12.75">
      <c r="G26" s="184"/>
      <c r="H26" s="185"/>
      <c r="I26" s="185"/>
      <c r="J26" s="185"/>
      <c r="K26" s="185"/>
    </row>
    <row r="27" spans="7:11" ht="12.75">
      <c r="G27" s="184"/>
      <c r="H27" s="185"/>
      <c r="I27" s="185"/>
      <c r="J27" s="185"/>
      <c r="K27" s="185"/>
    </row>
    <row r="28" spans="8:11" ht="12.75">
      <c r="H28" s="186"/>
      <c r="I28" s="186"/>
      <c r="J28" s="186"/>
      <c r="K28" s="186"/>
    </row>
  </sheetData>
  <sheetProtection/>
  <mergeCells count="14">
    <mergeCell ref="EA4:EJ4"/>
    <mergeCell ref="CT4:DC4"/>
    <mergeCell ref="DE4:DN4"/>
    <mergeCell ref="DP4:DY4"/>
    <mergeCell ref="EW4:FF4"/>
    <mergeCell ref="EL4:EU4"/>
    <mergeCell ref="BX4:CG4"/>
    <mergeCell ref="CI4:CR4"/>
    <mergeCell ref="G4:P4"/>
    <mergeCell ref="R4:AD4"/>
    <mergeCell ref="AF4:AO4"/>
    <mergeCell ref="AQ4:AZ4"/>
    <mergeCell ref="BB4:BK4"/>
    <mergeCell ref="BM4:BV4"/>
  </mergeCells>
  <printOptions/>
  <pageMargins left="0.7" right="0.7" top="0.75" bottom="0.75" header="0.3" footer="0.3"/>
  <pageSetup horizontalDpi="600" verticalDpi="600" orientation="landscape" paperSize="8" scale="55" r:id="rId1"/>
</worksheet>
</file>

<file path=xl/worksheets/sheet6.xml><?xml version="1.0" encoding="utf-8"?>
<worksheet xmlns="http://schemas.openxmlformats.org/spreadsheetml/2006/main" xmlns:r="http://schemas.openxmlformats.org/officeDocument/2006/relationships">
  <sheetPr codeName="Sheet17"/>
  <dimension ref="A1:FQ33"/>
  <sheetViews>
    <sheetView zoomScale="70" zoomScaleNormal="70" zoomScalePageLayoutView="0" workbookViewId="0" topLeftCell="A1">
      <pane xSplit="2" topLeftCell="C1" activePane="topRight" state="frozen"/>
      <selection pane="topLeft" activeCell="A1" sqref="A1"/>
      <selection pane="topRight" activeCell="C9" sqref="C9"/>
    </sheetView>
  </sheetViews>
  <sheetFormatPr defaultColWidth="9.00390625" defaultRowHeight="12.75"/>
  <cols>
    <col min="2" max="2" width="29.50390625" style="0" bestFit="1" customWidth="1"/>
    <col min="3" max="3" width="31.375" style="0" bestFit="1" customWidth="1"/>
    <col min="4" max="4" width="32.625" style="0" bestFit="1" customWidth="1"/>
    <col min="5" max="5" width="3.375" style="0" hidden="1" customWidth="1"/>
    <col min="6" max="6" width="4.00390625" style="0" hidden="1" customWidth="1"/>
    <col min="7" max="7" width="10.75390625" style="0" bestFit="1" customWidth="1"/>
    <col min="8" max="10" width="9.125" style="0" bestFit="1" customWidth="1"/>
    <col min="11" max="11" width="5.25390625" style="0" bestFit="1" customWidth="1"/>
    <col min="12" max="12" width="8.00390625" style="0" bestFit="1" customWidth="1"/>
    <col min="13" max="13" width="5.25390625" style="0" bestFit="1" customWidth="1"/>
    <col min="14" max="14" width="9.125" style="0" bestFit="1" customWidth="1"/>
    <col min="15" max="15" width="5.25390625" style="0" bestFit="1" customWidth="1"/>
    <col min="16" max="16" width="9.125" style="0" bestFit="1" customWidth="1"/>
    <col min="17" max="17" width="13.50390625" style="0" bestFit="1" customWidth="1"/>
    <col min="18" max="18" width="7.625" style="0" bestFit="1" customWidth="1"/>
    <col min="19" max="19" width="4.50390625" style="0" bestFit="1" customWidth="1"/>
    <col min="20" max="21" width="4.25390625" style="0" bestFit="1" customWidth="1"/>
    <col min="22" max="22" width="4.50390625" style="0" bestFit="1" customWidth="1"/>
    <col min="23" max="23" width="4.25390625" style="0" bestFit="1" customWidth="1"/>
    <col min="24" max="25" width="4.50390625" style="0" bestFit="1" customWidth="1"/>
    <col min="26" max="27" width="4.25390625" style="0" bestFit="1" customWidth="1"/>
    <col min="28" max="29" width="4.50390625" style="0" bestFit="1" customWidth="1"/>
    <col min="30" max="30" width="5.50390625" style="0" bestFit="1" customWidth="1"/>
    <col min="32" max="32" width="11.875" style="0" bestFit="1" customWidth="1"/>
    <col min="33" max="35" width="10.75390625" style="0" bestFit="1" customWidth="1"/>
    <col min="36" max="36" width="5.25390625" style="0" bestFit="1" customWidth="1"/>
    <col min="37" max="37" width="9.75390625" style="0" bestFit="1" customWidth="1"/>
    <col min="38" max="38" width="5.25390625" style="0" bestFit="1" customWidth="1"/>
    <col min="39" max="39" width="10.75390625" style="0" bestFit="1" customWidth="1"/>
    <col min="40" max="40" width="5.25390625" style="0" bestFit="1" customWidth="1"/>
    <col min="41" max="41" width="10.75390625" style="0" bestFit="1" customWidth="1"/>
    <col min="43" max="44" width="10.75390625" style="0" bestFit="1" customWidth="1"/>
    <col min="45" max="45" width="5.25390625" style="0" bestFit="1" customWidth="1"/>
    <col min="46" max="46" width="10.75390625" style="0" bestFit="1" customWidth="1"/>
    <col min="47" max="52" width="5.25390625" style="0" bestFit="1" customWidth="1"/>
    <col min="54" max="63" width="5.25390625" style="0" bestFit="1" customWidth="1"/>
    <col min="64" max="64" width="0" style="0" hidden="1" customWidth="1"/>
    <col min="65" max="74" width="5.25390625" style="0" bestFit="1" customWidth="1"/>
    <col min="75" max="75" width="0" style="0" hidden="1" customWidth="1"/>
    <col min="76" max="76" width="10.75390625" style="0" bestFit="1" customWidth="1"/>
    <col min="77" max="78" width="5.25390625" style="0" bestFit="1" customWidth="1"/>
    <col min="79" max="79" width="10.75390625" style="0" bestFit="1" customWidth="1"/>
    <col min="80" max="80" width="5.25390625" style="0" bestFit="1" customWidth="1"/>
    <col min="81" max="81" width="9.75390625" style="0" bestFit="1" customWidth="1"/>
    <col min="82" max="85" width="5.25390625" style="0" bestFit="1" customWidth="1"/>
    <col min="87" max="96" width="5.25390625" style="0" bestFit="1" customWidth="1"/>
    <col min="97" max="97" width="0" style="0" hidden="1" customWidth="1"/>
    <col min="98" max="98" width="10.75390625" style="0" bestFit="1" customWidth="1"/>
    <col min="99" max="107" width="5.25390625" style="0" bestFit="1" customWidth="1"/>
    <col min="109" max="109" width="10.75390625" style="0" bestFit="1" customWidth="1"/>
    <col min="110" max="118" width="5.25390625" style="0" bestFit="1" customWidth="1"/>
    <col min="120" max="129" width="5.25390625" style="0" bestFit="1" customWidth="1"/>
    <col min="130" max="130" width="0" style="0" hidden="1" customWidth="1"/>
    <col min="131" max="140" width="5.25390625" style="0" bestFit="1" customWidth="1"/>
    <col min="141" max="141" width="0" style="0" hidden="1" customWidth="1"/>
    <col min="142" max="142" width="11.875" style="0" bestFit="1" customWidth="1"/>
    <col min="143" max="143" width="5.25390625" style="0" bestFit="1" customWidth="1"/>
    <col min="144" max="144" width="11.875" style="0" bestFit="1" customWidth="1"/>
    <col min="145" max="150" width="5.25390625" style="0" bestFit="1" customWidth="1"/>
    <col min="151" max="151" width="10.75390625" style="0" bestFit="1" customWidth="1"/>
    <col min="153" max="156" width="11.875" style="0" bestFit="1" customWidth="1"/>
    <col min="157" max="157" width="5.25390625" style="0" bestFit="1" customWidth="1"/>
    <col min="158" max="158" width="10.75390625" style="0" bestFit="1" customWidth="1"/>
    <col min="159" max="159" width="5.25390625" style="0" bestFit="1" customWidth="1"/>
    <col min="160" max="160" width="11.875" style="0" bestFit="1" customWidth="1"/>
    <col min="161" max="161" width="5.25390625" style="0" bestFit="1" customWidth="1"/>
    <col min="162" max="162" width="11.875" style="0" bestFit="1" customWidth="1"/>
    <col min="164" max="173" width="6.75390625" style="0" bestFit="1" customWidth="1"/>
    <col min="174" max="174" width="0" style="0" hidden="1" customWidth="1"/>
  </cols>
  <sheetData>
    <row r="1" spans="1:3" ht="12.75">
      <c r="A1" s="7"/>
      <c r="B1" s="134" t="s">
        <v>80</v>
      </c>
      <c r="C1" s="23"/>
    </row>
    <row r="2" spans="4:7" ht="12.75">
      <c r="D2" s="53"/>
      <c r="G2" s="53"/>
    </row>
    <row r="3" spans="4:7" ht="13.5" thickBot="1">
      <c r="D3" s="53"/>
      <c r="G3" s="53"/>
    </row>
    <row r="4" spans="2:163" ht="12.75">
      <c r="B4" s="4"/>
      <c r="C4" s="4"/>
      <c r="D4" s="4"/>
      <c r="E4" s="4"/>
      <c r="F4" s="4"/>
      <c r="G4" s="269" t="s">
        <v>110</v>
      </c>
      <c r="H4" s="269"/>
      <c r="I4" s="269"/>
      <c r="J4" s="269"/>
      <c r="K4" s="269"/>
      <c r="L4" s="269"/>
      <c r="M4" s="269"/>
      <c r="N4" s="269"/>
      <c r="O4" s="269"/>
      <c r="P4" s="269"/>
      <c r="Q4" s="57"/>
      <c r="R4" s="270" t="s">
        <v>46</v>
      </c>
      <c r="S4" s="270"/>
      <c r="T4" s="270"/>
      <c r="U4" s="270"/>
      <c r="V4" s="270"/>
      <c r="W4" s="270"/>
      <c r="X4" s="270"/>
      <c r="Y4" s="270"/>
      <c r="Z4" s="270"/>
      <c r="AA4" s="270"/>
      <c r="AB4" s="270"/>
      <c r="AC4" s="270"/>
      <c r="AD4" s="270"/>
      <c r="AE4" s="57"/>
      <c r="AF4" s="268" t="s">
        <v>66</v>
      </c>
      <c r="AG4" s="268"/>
      <c r="AH4" s="268"/>
      <c r="AI4" s="268"/>
      <c r="AJ4" s="268"/>
      <c r="AK4" s="268"/>
      <c r="AL4" s="268"/>
      <c r="AM4" s="268"/>
      <c r="AN4" s="268"/>
      <c r="AO4" s="268"/>
      <c r="AP4" s="57"/>
      <c r="AQ4" s="268" t="s">
        <v>196</v>
      </c>
      <c r="AR4" s="268"/>
      <c r="AS4" s="268"/>
      <c r="AT4" s="268"/>
      <c r="AU4" s="268"/>
      <c r="AV4" s="268"/>
      <c r="AW4" s="268"/>
      <c r="AX4" s="268"/>
      <c r="AY4" s="268"/>
      <c r="AZ4" s="268"/>
      <c r="BA4" s="57"/>
      <c r="BB4" s="268" t="s">
        <v>197</v>
      </c>
      <c r="BC4" s="268"/>
      <c r="BD4" s="268"/>
      <c r="BE4" s="268"/>
      <c r="BF4" s="268"/>
      <c r="BG4" s="268"/>
      <c r="BH4" s="268"/>
      <c r="BI4" s="268"/>
      <c r="BJ4" s="268"/>
      <c r="BK4" s="271"/>
      <c r="BL4" s="58"/>
      <c r="BM4" s="267" t="s">
        <v>198</v>
      </c>
      <c r="BN4" s="268"/>
      <c r="BO4" s="268"/>
      <c r="BP4" s="268"/>
      <c r="BQ4" s="268"/>
      <c r="BR4" s="268"/>
      <c r="BS4" s="268"/>
      <c r="BT4" s="268"/>
      <c r="BU4" s="268"/>
      <c r="BV4" s="268"/>
      <c r="BW4" s="57"/>
      <c r="BX4" s="267" t="s">
        <v>199</v>
      </c>
      <c r="BY4" s="268"/>
      <c r="BZ4" s="268"/>
      <c r="CA4" s="268"/>
      <c r="CB4" s="268"/>
      <c r="CC4" s="268"/>
      <c r="CD4" s="268"/>
      <c r="CE4" s="268"/>
      <c r="CF4" s="268"/>
      <c r="CG4" s="268"/>
      <c r="CH4" s="57"/>
      <c r="CI4" s="267" t="s">
        <v>200</v>
      </c>
      <c r="CJ4" s="268"/>
      <c r="CK4" s="268"/>
      <c r="CL4" s="268"/>
      <c r="CM4" s="268"/>
      <c r="CN4" s="268"/>
      <c r="CO4" s="268"/>
      <c r="CP4" s="268"/>
      <c r="CQ4" s="268"/>
      <c r="CR4" s="268"/>
      <c r="CS4" s="57"/>
      <c r="CT4" s="267" t="s">
        <v>201</v>
      </c>
      <c r="CU4" s="268"/>
      <c r="CV4" s="268"/>
      <c r="CW4" s="268"/>
      <c r="CX4" s="268"/>
      <c r="CY4" s="268"/>
      <c r="CZ4" s="268"/>
      <c r="DA4" s="268"/>
      <c r="DB4" s="268"/>
      <c r="DC4" s="268"/>
      <c r="DD4" s="57"/>
      <c r="DE4" s="267" t="s">
        <v>202</v>
      </c>
      <c r="DF4" s="268"/>
      <c r="DG4" s="268"/>
      <c r="DH4" s="268"/>
      <c r="DI4" s="268"/>
      <c r="DJ4" s="268"/>
      <c r="DK4" s="268"/>
      <c r="DL4" s="268"/>
      <c r="DM4" s="268"/>
      <c r="DN4" s="268"/>
      <c r="DO4" s="57"/>
      <c r="DP4" s="267" t="s">
        <v>188</v>
      </c>
      <c r="DQ4" s="268"/>
      <c r="DR4" s="268"/>
      <c r="DS4" s="268"/>
      <c r="DT4" s="268"/>
      <c r="DU4" s="268"/>
      <c r="DV4" s="268"/>
      <c r="DW4" s="268"/>
      <c r="DX4" s="268"/>
      <c r="DY4" s="268"/>
      <c r="DZ4" s="57"/>
      <c r="EA4" s="267" t="s">
        <v>189</v>
      </c>
      <c r="EB4" s="268"/>
      <c r="EC4" s="268"/>
      <c r="ED4" s="268"/>
      <c r="EE4" s="268"/>
      <c r="EF4" s="268"/>
      <c r="EG4" s="268"/>
      <c r="EH4" s="268"/>
      <c r="EI4" s="268"/>
      <c r="EJ4" s="268"/>
      <c r="EK4" s="57"/>
      <c r="EL4" s="268" t="s">
        <v>65</v>
      </c>
      <c r="EM4" s="268"/>
      <c r="EN4" s="268"/>
      <c r="EO4" s="268"/>
      <c r="EP4" s="268"/>
      <c r="EQ4" s="268"/>
      <c r="ER4" s="268"/>
      <c r="ES4" s="268"/>
      <c r="ET4" s="268"/>
      <c r="EU4" s="268"/>
      <c r="EV4" s="57"/>
      <c r="EW4" s="268" t="s">
        <v>83</v>
      </c>
      <c r="EX4" s="268"/>
      <c r="EY4" s="268"/>
      <c r="EZ4" s="268"/>
      <c r="FA4" s="268"/>
      <c r="FB4" s="268"/>
      <c r="FC4" s="268"/>
      <c r="FD4" s="268"/>
      <c r="FE4" s="268"/>
      <c r="FF4" s="268"/>
      <c r="FG4" s="59"/>
    </row>
    <row r="5" spans="2:163" ht="153.75">
      <c r="B5" s="4"/>
      <c r="C5" s="4"/>
      <c r="D5" s="4"/>
      <c r="E5" s="4"/>
      <c r="F5" s="4"/>
      <c r="G5" s="60" t="s">
        <v>3</v>
      </c>
      <c r="H5" s="60" t="s">
        <v>4</v>
      </c>
      <c r="I5" s="60" t="s">
        <v>5</v>
      </c>
      <c r="J5" s="60" t="s">
        <v>6</v>
      </c>
      <c r="K5" s="60" t="s">
        <v>10</v>
      </c>
      <c r="L5" s="60" t="s">
        <v>7</v>
      </c>
      <c r="M5" s="60" t="s">
        <v>8</v>
      </c>
      <c r="N5" s="60" t="s">
        <v>13</v>
      </c>
      <c r="O5" s="60" t="s">
        <v>38</v>
      </c>
      <c r="P5" s="60" t="s">
        <v>12</v>
      </c>
      <c r="Q5" s="58"/>
      <c r="R5" s="103" t="s">
        <v>67</v>
      </c>
      <c r="S5" s="61" t="s">
        <v>196</v>
      </c>
      <c r="T5" s="61" t="s">
        <v>197</v>
      </c>
      <c r="U5" s="61" t="s">
        <v>198</v>
      </c>
      <c r="V5" s="61" t="s">
        <v>199</v>
      </c>
      <c r="W5" s="61" t="s">
        <v>200</v>
      </c>
      <c r="X5" s="61" t="s">
        <v>201</v>
      </c>
      <c r="Y5" s="61" t="s">
        <v>202</v>
      </c>
      <c r="Z5" s="61" t="s">
        <v>187</v>
      </c>
      <c r="AA5" s="61" t="s">
        <v>111</v>
      </c>
      <c r="AB5" s="61" t="s">
        <v>65</v>
      </c>
      <c r="AC5" s="61" t="s">
        <v>83</v>
      </c>
      <c r="AD5" s="62" t="s">
        <v>2</v>
      </c>
      <c r="AE5" s="63"/>
      <c r="AF5" s="64" t="s">
        <v>3</v>
      </c>
      <c r="AG5" s="65" t="s">
        <v>4</v>
      </c>
      <c r="AH5" s="65" t="s">
        <v>5</v>
      </c>
      <c r="AI5" s="65" t="s">
        <v>6</v>
      </c>
      <c r="AJ5" s="65" t="s">
        <v>10</v>
      </c>
      <c r="AK5" s="65" t="s">
        <v>7</v>
      </c>
      <c r="AL5" s="65" t="s">
        <v>8</v>
      </c>
      <c r="AM5" s="65" t="s">
        <v>13</v>
      </c>
      <c r="AN5" s="65" t="s">
        <v>38</v>
      </c>
      <c r="AO5" s="66" t="s">
        <v>12</v>
      </c>
      <c r="AP5" s="58"/>
      <c r="AQ5" s="64" t="s">
        <v>3</v>
      </c>
      <c r="AR5" s="65" t="s">
        <v>4</v>
      </c>
      <c r="AS5" s="65" t="s">
        <v>5</v>
      </c>
      <c r="AT5" s="65" t="s">
        <v>6</v>
      </c>
      <c r="AU5" s="65" t="s">
        <v>10</v>
      </c>
      <c r="AV5" s="65" t="s">
        <v>7</v>
      </c>
      <c r="AW5" s="65" t="s">
        <v>8</v>
      </c>
      <c r="AX5" s="65" t="s">
        <v>13</v>
      </c>
      <c r="AY5" s="65" t="s">
        <v>38</v>
      </c>
      <c r="AZ5" s="66" t="s">
        <v>12</v>
      </c>
      <c r="BA5" s="58"/>
      <c r="BB5" s="64" t="s">
        <v>3</v>
      </c>
      <c r="BC5" s="65" t="s">
        <v>4</v>
      </c>
      <c r="BD5" s="65" t="s">
        <v>5</v>
      </c>
      <c r="BE5" s="65" t="s">
        <v>6</v>
      </c>
      <c r="BF5" s="65" t="s">
        <v>10</v>
      </c>
      <c r="BG5" s="65" t="s">
        <v>7</v>
      </c>
      <c r="BH5" s="65" t="s">
        <v>8</v>
      </c>
      <c r="BI5" s="65" t="s">
        <v>13</v>
      </c>
      <c r="BJ5" s="65" t="s">
        <v>38</v>
      </c>
      <c r="BK5" s="66" t="s">
        <v>12</v>
      </c>
      <c r="BL5" s="67"/>
      <c r="BM5" s="64" t="s">
        <v>3</v>
      </c>
      <c r="BN5" s="65" t="s">
        <v>4</v>
      </c>
      <c r="BO5" s="65" t="s">
        <v>5</v>
      </c>
      <c r="BP5" s="65" t="s">
        <v>6</v>
      </c>
      <c r="BQ5" s="65" t="s">
        <v>10</v>
      </c>
      <c r="BR5" s="65" t="s">
        <v>7</v>
      </c>
      <c r="BS5" s="65" t="s">
        <v>8</v>
      </c>
      <c r="BT5" s="65" t="s">
        <v>13</v>
      </c>
      <c r="BU5" s="65" t="s">
        <v>38</v>
      </c>
      <c r="BV5" s="66" t="s">
        <v>12</v>
      </c>
      <c r="BW5" s="63"/>
      <c r="BX5" s="64" t="s">
        <v>3</v>
      </c>
      <c r="BY5" s="65" t="s">
        <v>4</v>
      </c>
      <c r="BZ5" s="65" t="s">
        <v>5</v>
      </c>
      <c r="CA5" s="65" t="s">
        <v>6</v>
      </c>
      <c r="CB5" s="65" t="s">
        <v>10</v>
      </c>
      <c r="CC5" s="65" t="s">
        <v>7</v>
      </c>
      <c r="CD5" s="65" t="s">
        <v>8</v>
      </c>
      <c r="CE5" s="65" t="s">
        <v>13</v>
      </c>
      <c r="CF5" s="65" t="s">
        <v>38</v>
      </c>
      <c r="CG5" s="66" t="s">
        <v>12</v>
      </c>
      <c r="CH5" s="63"/>
      <c r="CI5" s="64" t="s">
        <v>3</v>
      </c>
      <c r="CJ5" s="65" t="s">
        <v>4</v>
      </c>
      <c r="CK5" s="65" t="s">
        <v>5</v>
      </c>
      <c r="CL5" s="65" t="s">
        <v>6</v>
      </c>
      <c r="CM5" s="65" t="s">
        <v>10</v>
      </c>
      <c r="CN5" s="65" t="s">
        <v>7</v>
      </c>
      <c r="CO5" s="65" t="s">
        <v>8</v>
      </c>
      <c r="CP5" s="65" t="s">
        <v>13</v>
      </c>
      <c r="CQ5" s="65" t="s">
        <v>38</v>
      </c>
      <c r="CR5" s="66" t="s">
        <v>12</v>
      </c>
      <c r="CS5" s="63"/>
      <c r="CT5" s="64" t="s">
        <v>3</v>
      </c>
      <c r="CU5" s="65" t="s">
        <v>4</v>
      </c>
      <c r="CV5" s="65" t="s">
        <v>5</v>
      </c>
      <c r="CW5" s="65" t="s">
        <v>6</v>
      </c>
      <c r="CX5" s="65" t="s">
        <v>10</v>
      </c>
      <c r="CY5" s="65" t="s">
        <v>7</v>
      </c>
      <c r="CZ5" s="65" t="s">
        <v>8</v>
      </c>
      <c r="DA5" s="65" t="s">
        <v>13</v>
      </c>
      <c r="DB5" s="65" t="s">
        <v>38</v>
      </c>
      <c r="DC5" s="66" t="s">
        <v>12</v>
      </c>
      <c r="DD5" s="63"/>
      <c r="DE5" s="64" t="s">
        <v>3</v>
      </c>
      <c r="DF5" s="65" t="s">
        <v>4</v>
      </c>
      <c r="DG5" s="65" t="s">
        <v>5</v>
      </c>
      <c r="DH5" s="65" t="s">
        <v>6</v>
      </c>
      <c r="DI5" s="65" t="s">
        <v>10</v>
      </c>
      <c r="DJ5" s="65" t="s">
        <v>7</v>
      </c>
      <c r="DK5" s="65" t="s">
        <v>8</v>
      </c>
      <c r="DL5" s="65" t="s">
        <v>13</v>
      </c>
      <c r="DM5" s="65" t="s">
        <v>38</v>
      </c>
      <c r="DN5" s="66" t="s">
        <v>12</v>
      </c>
      <c r="DO5" s="63"/>
      <c r="DP5" s="64" t="s">
        <v>3</v>
      </c>
      <c r="DQ5" s="65" t="s">
        <v>4</v>
      </c>
      <c r="DR5" s="65" t="s">
        <v>5</v>
      </c>
      <c r="DS5" s="65" t="s">
        <v>6</v>
      </c>
      <c r="DT5" s="65" t="s">
        <v>10</v>
      </c>
      <c r="DU5" s="65" t="s">
        <v>7</v>
      </c>
      <c r="DV5" s="65" t="s">
        <v>8</v>
      </c>
      <c r="DW5" s="65" t="s">
        <v>13</v>
      </c>
      <c r="DX5" s="65" t="s">
        <v>38</v>
      </c>
      <c r="DY5" s="66" t="s">
        <v>12</v>
      </c>
      <c r="DZ5" s="63"/>
      <c r="EA5" s="64" t="s">
        <v>3</v>
      </c>
      <c r="EB5" s="65" t="s">
        <v>4</v>
      </c>
      <c r="EC5" s="65" t="s">
        <v>5</v>
      </c>
      <c r="ED5" s="65" t="s">
        <v>6</v>
      </c>
      <c r="EE5" s="65" t="s">
        <v>10</v>
      </c>
      <c r="EF5" s="65" t="s">
        <v>7</v>
      </c>
      <c r="EG5" s="65" t="s">
        <v>8</v>
      </c>
      <c r="EH5" s="65" t="s">
        <v>13</v>
      </c>
      <c r="EI5" s="65" t="s">
        <v>38</v>
      </c>
      <c r="EJ5" s="66" t="s">
        <v>12</v>
      </c>
      <c r="EK5" s="63"/>
      <c r="EL5" s="64" t="s">
        <v>3</v>
      </c>
      <c r="EM5" s="65" t="s">
        <v>4</v>
      </c>
      <c r="EN5" s="65" t="s">
        <v>5</v>
      </c>
      <c r="EO5" s="65" t="s">
        <v>6</v>
      </c>
      <c r="EP5" s="65" t="s">
        <v>10</v>
      </c>
      <c r="EQ5" s="65" t="s">
        <v>7</v>
      </c>
      <c r="ER5" s="65" t="s">
        <v>8</v>
      </c>
      <c r="ES5" s="65" t="s">
        <v>13</v>
      </c>
      <c r="ET5" s="65" t="s">
        <v>38</v>
      </c>
      <c r="EU5" s="66" t="s">
        <v>12</v>
      </c>
      <c r="EV5" s="63"/>
      <c r="EW5" s="64" t="s">
        <v>3</v>
      </c>
      <c r="EX5" s="65" t="s">
        <v>4</v>
      </c>
      <c r="EY5" s="65" t="s">
        <v>5</v>
      </c>
      <c r="EZ5" s="65" t="s">
        <v>6</v>
      </c>
      <c r="FA5" s="65" t="s">
        <v>10</v>
      </c>
      <c r="FB5" s="65" t="s">
        <v>7</v>
      </c>
      <c r="FC5" s="65" t="s">
        <v>8</v>
      </c>
      <c r="FD5" s="65" t="s">
        <v>13</v>
      </c>
      <c r="FE5" s="65" t="s">
        <v>38</v>
      </c>
      <c r="FF5" s="66" t="s">
        <v>12</v>
      </c>
      <c r="FG5" s="68"/>
    </row>
    <row r="6" spans="2:163" ht="12.75">
      <c r="B6" s="69" t="s">
        <v>49</v>
      </c>
      <c r="C6" s="69" t="s">
        <v>48</v>
      </c>
      <c r="D6" s="69" t="s">
        <v>47</v>
      </c>
      <c r="E6" s="69"/>
      <c r="F6" s="69"/>
      <c r="G6" s="70"/>
      <c r="H6" s="70"/>
      <c r="I6" s="70"/>
      <c r="J6" s="70"/>
      <c r="K6" s="70"/>
      <c r="L6" s="70"/>
      <c r="M6" s="70"/>
      <c r="N6" s="70"/>
      <c r="O6" s="70"/>
      <c r="P6" s="71"/>
      <c r="Q6" s="72"/>
      <c r="R6" s="73"/>
      <c r="S6" s="70"/>
      <c r="T6" s="70"/>
      <c r="U6" s="70"/>
      <c r="V6" s="70"/>
      <c r="W6" s="70"/>
      <c r="X6" s="70"/>
      <c r="Y6" s="70"/>
      <c r="Z6" s="70"/>
      <c r="AA6" s="70"/>
      <c r="AB6" s="70"/>
      <c r="AC6" s="70"/>
      <c r="AD6" s="71"/>
      <c r="AE6" s="74"/>
      <c r="AF6" s="73"/>
      <c r="AG6" s="70"/>
      <c r="AH6" s="70"/>
      <c r="AI6" s="70"/>
      <c r="AJ6" s="70"/>
      <c r="AK6" s="70"/>
      <c r="AL6" s="70"/>
      <c r="AM6" s="70"/>
      <c r="AN6" s="70"/>
      <c r="AO6" s="71"/>
      <c r="AP6" s="67"/>
      <c r="AQ6" s="73"/>
      <c r="AR6" s="70"/>
      <c r="AS6" s="70"/>
      <c r="AT6" s="70"/>
      <c r="AU6" s="70"/>
      <c r="AV6" s="70"/>
      <c r="AW6" s="70"/>
      <c r="AX6" s="70"/>
      <c r="AY6" s="70"/>
      <c r="AZ6" s="71"/>
      <c r="BA6" s="67"/>
      <c r="BB6" s="73"/>
      <c r="BC6" s="70"/>
      <c r="BD6" s="70"/>
      <c r="BE6" s="70"/>
      <c r="BF6" s="70"/>
      <c r="BG6" s="70"/>
      <c r="BH6" s="70"/>
      <c r="BI6" s="70"/>
      <c r="BJ6" s="70"/>
      <c r="BK6" s="71"/>
      <c r="BL6" s="72"/>
      <c r="BM6" s="73"/>
      <c r="BN6" s="70"/>
      <c r="BO6" s="70"/>
      <c r="BP6" s="70"/>
      <c r="BQ6" s="70"/>
      <c r="BR6" s="70"/>
      <c r="BS6" s="70"/>
      <c r="BT6" s="70"/>
      <c r="BU6" s="70"/>
      <c r="BV6" s="71"/>
      <c r="BW6" s="74"/>
      <c r="BX6" s="73"/>
      <c r="BY6" s="73"/>
      <c r="BZ6" s="73"/>
      <c r="CA6" s="73"/>
      <c r="CB6" s="73"/>
      <c r="CC6" s="73"/>
      <c r="CD6" s="73"/>
      <c r="CE6" s="73"/>
      <c r="CF6" s="73"/>
      <c r="CG6" s="73"/>
      <c r="CH6" s="74"/>
      <c r="CI6" s="73"/>
      <c r="CJ6" s="73"/>
      <c r="CK6" s="73"/>
      <c r="CL6" s="73"/>
      <c r="CM6" s="73"/>
      <c r="CN6" s="73"/>
      <c r="CO6" s="73"/>
      <c r="CP6" s="73"/>
      <c r="CQ6" s="73"/>
      <c r="CR6" s="73"/>
      <c r="CS6" s="74"/>
      <c r="CT6" s="73"/>
      <c r="CU6" s="73"/>
      <c r="CV6" s="73"/>
      <c r="CW6" s="73"/>
      <c r="CX6" s="73"/>
      <c r="CY6" s="73"/>
      <c r="CZ6" s="73"/>
      <c r="DA6" s="73"/>
      <c r="DB6" s="73"/>
      <c r="DC6" s="73"/>
      <c r="DD6" s="74"/>
      <c r="DE6" s="73"/>
      <c r="DF6" s="73"/>
      <c r="DG6" s="73"/>
      <c r="DH6" s="73"/>
      <c r="DI6" s="73"/>
      <c r="DJ6" s="73"/>
      <c r="DK6" s="73"/>
      <c r="DL6" s="73"/>
      <c r="DM6" s="73"/>
      <c r="DN6" s="73"/>
      <c r="DO6" s="74"/>
      <c r="DP6" s="73"/>
      <c r="DQ6" s="73"/>
      <c r="DR6" s="73"/>
      <c r="DS6" s="73"/>
      <c r="DT6" s="73"/>
      <c r="DU6" s="73"/>
      <c r="DV6" s="73"/>
      <c r="DW6" s="73"/>
      <c r="DX6" s="73"/>
      <c r="DY6" s="73"/>
      <c r="DZ6" s="74"/>
      <c r="EA6" s="73"/>
      <c r="EB6" s="73"/>
      <c r="EC6" s="73"/>
      <c r="ED6" s="73"/>
      <c r="EE6" s="73"/>
      <c r="EF6" s="73"/>
      <c r="EG6" s="73"/>
      <c r="EH6" s="73"/>
      <c r="EI6" s="73"/>
      <c r="EJ6" s="73"/>
      <c r="EK6" s="74"/>
      <c r="EL6" s="73"/>
      <c r="EM6" s="70"/>
      <c r="EN6" s="70"/>
      <c r="EO6" s="70"/>
      <c r="EP6" s="70"/>
      <c r="EQ6" s="70"/>
      <c r="ER6" s="70"/>
      <c r="ES6" s="70"/>
      <c r="ET6" s="70"/>
      <c r="EU6" s="71"/>
      <c r="EV6" s="74"/>
      <c r="EW6" s="73"/>
      <c r="EX6" s="70"/>
      <c r="EY6" s="70"/>
      <c r="EZ6" s="70"/>
      <c r="FA6" s="70"/>
      <c r="FB6" s="70"/>
      <c r="FC6" s="70"/>
      <c r="FD6" s="70"/>
      <c r="FE6" s="70"/>
      <c r="FF6" s="71"/>
      <c r="FG6" s="72"/>
    </row>
    <row r="7" spans="2:173" s="168" customFormat="1" ht="38.25">
      <c r="B7" s="169" t="s">
        <v>123</v>
      </c>
      <c r="C7" s="182" t="s">
        <v>127</v>
      </c>
      <c r="D7" s="170" t="s">
        <v>113</v>
      </c>
      <c r="E7" s="170"/>
      <c r="F7" s="170"/>
      <c r="G7" s="187">
        <v>330000</v>
      </c>
      <c r="H7" s="187">
        <v>164000</v>
      </c>
      <c r="I7" s="187"/>
      <c r="J7" s="187">
        <v>104000</v>
      </c>
      <c r="K7" s="187"/>
      <c r="L7" s="187"/>
      <c r="M7" s="187"/>
      <c r="N7" s="187"/>
      <c r="O7" s="187"/>
      <c r="P7" s="187"/>
      <c r="Q7" s="171"/>
      <c r="R7" s="172">
        <v>0.1</v>
      </c>
      <c r="S7" s="172">
        <v>0.25</v>
      </c>
      <c r="T7" s="172"/>
      <c r="U7" s="172"/>
      <c r="V7" s="172"/>
      <c r="W7" s="172"/>
      <c r="X7" s="172"/>
      <c r="Y7" s="172"/>
      <c r="Z7" s="172"/>
      <c r="AA7" s="172"/>
      <c r="AB7" s="172"/>
      <c r="AC7" s="172">
        <v>0.65</v>
      </c>
      <c r="AD7" s="173">
        <f aca="true" t="shared" si="0" ref="AD7:AD19">SUM(R7:AC7)</f>
        <v>1</v>
      </c>
      <c r="AE7" s="135"/>
      <c r="AF7" s="249">
        <f aca="true" t="shared" si="1" ref="AF7:AO7">$R$7*G7</f>
        <v>33000</v>
      </c>
      <c r="AG7" s="174">
        <f t="shared" si="1"/>
        <v>16400</v>
      </c>
      <c r="AH7" s="174">
        <f t="shared" si="1"/>
        <v>0</v>
      </c>
      <c r="AI7" s="174">
        <f t="shared" si="1"/>
        <v>10400</v>
      </c>
      <c r="AJ7" s="174">
        <f t="shared" si="1"/>
        <v>0</v>
      </c>
      <c r="AK7" s="174">
        <f t="shared" si="1"/>
        <v>0</v>
      </c>
      <c r="AL7" s="174">
        <f t="shared" si="1"/>
        <v>0</v>
      </c>
      <c r="AM7" s="174">
        <f t="shared" si="1"/>
        <v>0</v>
      </c>
      <c r="AN7" s="174">
        <f t="shared" si="1"/>
        <v>0</v>
      </c>
      <c r="AO7" s="174">
        <f t="shared" si="1"/>
        <v>0</v>
      </c>
      <c r="AP7" s="135"/>
      <c r="AQ7" s="174">
        <f aca="true" t="shared" si="2" ref="AQ7:AZ7">$S$7*G7</f>
        <v>82500</v>
      </c>
      <c r="AR7" s="174">
        <f t="shared" si="2"/>
        <v>41000</v>
      </c>
      <c r="AS7" s="174">
        <f t="shared" si="2"/>
        <v>0</v>
      </c>
      <c r="AT7" s="174">
        <f t="shared" si="2"/>
        <v>26000</v>
      </c>
      <c r="AU7" s="174">
        <f t="shared" si="2"/>
        <v>0</v>
      </c>
      <c r="AV7" s="174">
        <f t="shared" si="2"/>
        <v>0</v>
      </c>
      <c r="AW7" s="174">
        <f t="shared" si="2"/>
        <v>0</v>
      </c>
      <c r="AX7" s="174">
        <f t="shared" si="2"/>
        <v>0</v>
      </c>
      <c r="AY7" s="174">
        <f t="shared" si="2"/>
        <v>0</v>
      </c>
      <c r="AZ7" s="174">
        <f t="shared" si="2"/>
        <v>0</v>
      </c>
      <c r="BA7" s="136"/>
      <c r="BB7" s="174">
        <f aca="true" t="shared" si="3" ref="BB7:BK7">$T$7*G7</f>
        <v>0</v>
      </c>
      <c r="BC7" s="174">
        <f t="shared" si="3"/>
        <v>0</v>
      </c>
      <c r="BD7" s="174">
        <f t="shared" si="3"/>
        <v>0</v>
      </c>
      <c r="BE7" s="174">
        <f t="shared" si="3"/>
        <v>0</v>
      </c>
      <c r="BF7" s="174">
        <f t="shared" si="3"/>
        <v>0</v>
      </c>
      <c r="BG7" s="174">
        <f t="shared" si="3"/>
        <v>0</v>
      </c>
      <c r="BH7" s="174">
        <f t="shared" si="3"/>
        <v>0</v>
      </c>
      <c r="BI7" s="174">
        <f t="shared" si="3"/>
        <v>0</v>
      </c>
      <c r="BJ7" s="174">
        <f t="shared" si="3"/>
        <v>0</v>
      </c>
      <c r="BK7" s="174">
        <f t="shared" si="3"/>
        <v>0</v>
      </c>
      <c r="BL7" s="175"/>
      <c r="BM7" s="174">
        <f aca="true" t="shared" si="4" ref="BM7:BV7">$U$7*G7</f>
        <v>0</v>
      </c>
      <c r="BN7" s="174">
        <f t="shared" si="4"/>
        <v>0</v>
      </c>
      <c r="BO7" s="174">
        <f t="shared" si="4"/>
        <v>0</v>
      </c>
      <c r="BP7" s="174">
        <f t="shared" si="4"/>
        <v>0</v>
      </c>
      <c r="BQ7" s="174">
        <f t="shared" si="4"/>
        <v>0</v>
      </c>
      <c r="BR7" s="174">
        <f t="shared" si="4"/>
        <v>0</v>
      </c>
      <c r="BS7" s="174">
        <f t="shared" si="4"/>
        <v>0</v>
      </c>
      <c r="BT7" s="174">
        <f t="shared" si="4"/>
        <v>0</v>
      </c>
      <c r="BU7" s="174">
        <f t="shared" si="4"/>
        <v>0</v>
      </c>
      <c r="BV7" s="174">
        <f t="shared" si="4"/>
        <v>0</v>
      </c>
      <c r="BW7" s="136"/>
      <c r="BX7" s="174">
        <f aca="true" t="shared" si="5" ref="BX7:CG7">$V$7*G7</f>
        <v>0</v>
      </c>
      <c r="BY7" s="174">
        <f t="shared" si="5"/>
        <v>0</v>
      </c>
      <c r="BZ7" s="174">
        <f t="shared" si="5"/>
        <v>0</v>
      </c>
      <c r="CA7" s="174">
        <f t="shared" si="5"/>
        <v>0</v>
      </c>
      <c r="CB7" s="174">
        <f t="shared" si="5"/>
        <v>0</v>
      </c>
      <c r="CC7" s="174">
        <f t="shared" si="5"/>
        <v>0</v>
      </c>
      <c r="CD7" s="174">
        <f t="shared" si="5"/>
        <v>0</v>
      </c>
      <c r="CE7" s="174">
        <f t="shared" si="5"/>
        <v>0</v>
      </c>
      <c r="CF7" s="174">
        <f t="shared" si="5"/>
        <v>0</v>
      </c>
      <c r="CG7" s="174">
        <f t="shared" si="5"/>
        <v>0</v>
      </c>
      <c r="CH7" s="136"/>
      <c r="CI7" s="174">
        <f aca="true" t="shared" si="6" ref="CI7:CR7">$W$7*G7</f>
        <v>0</v>
      </c>
      <c r="CJ7" s="174">
        <f t="shared" si="6"/>
        <v>0</v>
      </c>
      <c r="CK7" s="174">
        <f t="shared" si="6"/>
        <v>0</v>
      </c>
      <c r="CL7" s="174">
        <f t="shared" si="6"/>
        <v>0</v>
      </c>
      <c r="CM7" s="174">
        <f t="shared" si="6"/>
        <v>0</v>
      </c>
      <c r="CN7" s="174">
        <f t="shared" si="6"/>
        <v>0</v>
      </c>
      <c r="CO7" s="174">
        <f t="shared" si="6"/>
        <v>0</v>
      </c>
      <c r="CP7" s="174">
        <f t="shared" si="6"/>
        <v>0</v>
      </c>
      <c r="CQ7" s="174">
        <f t="shared" si="6"/>
        <v>0</v>
      </c>
      <c r="CR7" s="174">
        <f t="shared" si="6"/>
        <v>0</v>
      </c>
      <c r="CS7" s="136"/>
      <c r="CT7" s="174">
        <f aca="true" t="shared" si="7" ref="CT7:DC7">$X$7*G7</f>
        <v>0</v>
      </c>
      <c r="CU7" s="174">
        <f t="shared" si="7"/>
        <v>0</v>
      </c>
      <c r="CV7" s="174">
        <f t="shared" si="7"/>
        <v>0</v>
      </c>
      <c r="CW7" s="174">
        <f t="shared" si="7"/>
        <v>0</v>
      </c>
      <c r="CX7" s="174">
        <f t="shared" si="7"/>
        <v>0</v>
      </c>
      <c r="CY7" s="174">
        <f t="shared" si="7"/>
        <v>0</v>
      </c>
      <c r="CZ7" s="174">
        <f t="shared" si="7"/>
        <v>0</v>
      </c>
      <c r="DA7" s="174">
        <f t="shared" si="7"/>
        <v>0</v>
      </c>
      <c r="DB7" s="174">
        <f t="shared" si="7"/>
        <v>0</v>
      </c>
      <c r="DC7" s="174">
        <f t="shared" si="7"/>
        <v>0</v>
      </c>
      <c r="DD7" s="136"/>
      <c r="DE7" s="174">
        <f aca="true" t="shared" si="8" ref="DE7:DN7">$Y$7*G7</f>
        <v>0</v>
      </c>
      <c r="DF7" s="174">
        <f t="shared" si="8"/>
        <v>0</v>
      </c>
      <c r="DG7" s="174">
        <f t="shared" si="8"/>
        <v>0</v>
      </c>
      <c r="DH7" s="174">
        <f t="shared" si="8"/>
        <v>0</v>
      </c>
      <c r="DI7" s="174">
        <f t="shared" si="8"/>
        <v>0</v>
      </c>
      <c r="DJ7" s="174">
        <f t="shared" si="8"/>
        <v>0</v>
      </c>
      <c r="DK7" s="174">
        <f t="shared" si="8"/>
        <v>0</v>
      </c>
      <c r="DL7" s="174">
        <f t="shared" si="8"/>
        <v>0</v>
      </c>
      <c r="DM7" s="174">
        <f t="shared" si="8"/>
        <v>0</v>
      </c>
      <c r="DN7" s="174">
        <f t="shared" si="8"/>
        <v>0</v>
      </c>
      <c r="DO7" s="136"/>
      <c r="DP7" s="174">
        <f aca="true" t="shared" si="9" ref="DP7:DY7">$Z$7*G7</f>
        <v>0</v>
      </c>
      <c r="DQ7" s="174">
        <f t="shared" si="9"/>
        <v>0</v>
      </c>
      <c r="DR7" s="174">
        <f t="shared" si="9"/>
        <v>0</v>
      </c>
      <c r="DS7" s="174">
        <f t="shared" si="9"/>
        <v>0</v>
      </c>
      <c r="DT7" s="174">
        <f t="shared" si="9"/>
        <v>0</v>
      </c>
      <c r="DU7" s="174">
        <f t="shared" si="9"/>
        <v>0</v>
      </c>
      <c r="DV7" s="174">
        <f t="shared" si="9"/>
        <v>0</v>
      </c>
      <c r="DW7" s="174">
        <f t="shared" si="9"/>
        <v>0</v>
      </c>
      <c r="DX7" s="174">
        <f t="shared" si="9"/>
        <v>0</v>
      </c>
      <c r="DY7" s="174">
        <f t="shared" si="9"/>
        <v>0</v>
      </c>
      <c r="DZ7" s="136"/>
      <c r="EA7" s="174">
        <f aca="true" t="shared" si="10" ref="EA7:EJ7">$AA$7*G7</f>
        <v>0</v>
      </c>
      <c r="EB7" s="174">
        <f t="shared" si="10"/>
        <v>0</v>
      </c>
      <c r="EC7" s="174">
        <f t="shared" si="10"/>
        <v>0</v>
      </c>
      <c r="ED7" s="174">
        <f t="shared" si="10"/>
        <v>0</v>
      </c>
      <c r="EE7" s="174">
        <f t="shared" si="10"/>
        <v>0</v>
      </c>
      <c r="EF7" s="174">
        <f t="shared" si="10"/>
        <v>0</v>
      </c>
      <c r="EG7" s="174">
        <f t="shared" si="10"/>
        <v>0</v>
      </c>
      <c r="EH7" s="174">
        <f t="shared" si="10"/>
        <v>0</v>
      </c>
      <c r="EI7" s="174">
        <f t="shared" si="10"/>
        <v>0</v>
      </c>
      <c r="EJ7" s="174">
        <f t="shared" si="10"/>
        <v>0</v>
      </c>
      <c r="EK7" s="136"/>
      <c r="EL7" s="174">
        <f aca="true" t="shared" si="11" ref="EL7:EU7">$AB$7*G7</f>
        <v>0</v>
      </c>
      <c r="EM7" s="174">
        <f t="shared" si="11"/>
        <v>0</v>
      </c>
      <c r="EN7" s="174">
        <f t="shared" si="11"/>
        <v>0</v>
      </c>
      <c r="EO7" s="174">
        <f t="shared" si="11"/>
        <v>0</v>
      </c>
      <c r="EP7" s="174">
        <f t="shared" si="11"/>
        <v>0</v>
      </c>
      <c r="EQ7" s="174">
        <f t="shared" si="11"/>
        <v>0</v>
      </c>
      <c r="ER7" s="174">
        <f t="shared" si="11"/>
        <v>0</v>
      </c>
      <c r="ES7" s="174">
        <f t="shared" si="11"/>
        <v>0</v>
      </c>
      <c r="ET7" s="174">
        <f t="shared" si="11"/>
        <v>0</v>
      </c>
      <c r="EU7" s="174">
        <f t="shared" si="11"/>
        <v>0</v>
      </c>
      <c r="EV7" s="136"/>
      <c r="EW7" s="174">
        <f aca="true" t="shared" si="12" ref="EW7:FF7">$AC$7*G7</f>
        <v>214500</v>
      </c>
      <c r="EX7" s="174">
        <f t="shared" si="12"/>
        <v>106600</v>
      </c>
      <c r="EY7" s="174">
        <f t="shared" si="12"/>
        <v>0</v>
      </c>
      <c r="EZ7" s="174">
        <f t="shared" si="12"/>
        <v>67600</v>
      </c>
      <c r="FA7" s="174">
        <f t="shared" si="12"/>
        <v>0</v>
      </c>
      <c r="FB7" s="174">
        <f t="shared" si="12"/>
        <v>0</v>
      </c>
      <c r="FC7" s="174">
        <f t="shared" si="12"/>
        <v>0</v>
      </c>
      <c r="FD7" s="174">
        <f t="shared" si="12"/>
        <v>0</v>
      </c>
      <c r="FE7" s="174">
        <f t="shared" si="12"/>
        <v>0</v>
      </c>
      <c r="FF7" s="174">
        <f t="shared" si="12"/>
        <v>0</v>
      </c>
      <c r="FG7" s="175"/>
      <c r="FH7" s="168" t="b">
        <f>SUM(AF7,AQ7,BB7,BM7,BX7,CI7,CT7,DE7,DP7,EA7,EL7,EW7)=G7</f>
        <v>1</v>
      </c>
      <c r="FI7" s="168" t="b">
        <f aca="true" t="shared" si="13" ref="FI7:FQ20">SUM(AG7,AR7,BC7,BN7,BY7,CJ7,CU7,DF7,DQ7,EB7,EM7,EX7)=H7</f>
        <v>1</v>
      </c>
      <c r="FJ7" s="168" t="b">
        <f t="shared" si="13"/>
        <v>1</v>
      </c>
      <c r="FK7" s="168" t="b">
        <f t="shared" si="13"/>
        <v>1</v>
      </c>
      <c r="FL7" s="168" t="b">
        <f t="shared" si="13"/>
        <v>1</v>
      </c>
      <c r="FM7" s="168" t="b">
        <f t="shared" si="13"/>
        <v>1</v>
      </c>
      <c r="FN7" s="168" t="b">
        <f t="shared" si="13"/>
        <v>1</v>
      </c>
      <c r="FO7" s="168" t="b">
        <f t="shared" si="13"/>
        <v>1</v>
      </c>
      <c r="FP7" s="168" t="b">
        <f t="shared" si="13"/>
        <v>1</v>
      </c>
      <c r="FQ7" s="168" t="b">
        <f t="shared" si="13"/>
        <v>1</v>
      </c>
    </row>
    <row r="8" spans="2:173" s="168" customFormat="1" ht="38.25">
      <c r="B8" s="169" t="s">
        <v>125</v>
      </c>
      <c r="C8" s="182" t="s">
        <v>192</v>
      </c>
      <c r="D8" s="169" t="s">
        <v>114</v>
      </c>
      <c r="E8" s="169"/>
      <c r="F8" s="169"/>
      <c r="G8" s="187"/>
      <c r="H8" s="187"/>
      <c r="I8" s="187"/>
      <c r="J8" s="187"/>
      <c r="K8" s="187"/>
      <c r="L8" s="187"/>
      <c r="M8" s="187"/>
      <c r="N8" s="187"/>
      <c r="O8" s="187"/>
      <c r="P8" s="250"/>
      <c r="Q8" s="171"/>
      <c r="R8" s="172"/>
      <c r="S8" s="172"/>
      <c r="T8" s="172"/>
      <c r="U8" s="172"/>
      <c r="V8" s="172"/>
      <c r="W8" s="172"/>
      <c r="X8" s="172"/>
      <c r="Y8" s="172"/>
      <c r="Z8" s="172"/>
      <c r="AA8" s="172"/>
      <c r="AB8" s="172"/>
      <c r="AC8" s="172"/>
      <c r="AD8" s="177"/>
      <c r="AE8" s="135"/>
      <c r="AF8" s="174">
        <f aca="true" t="shared" si="14" ref="AF8:AO8">$R$8*G8</f>
        <v>0</v>
      </c>
      <c r="AG8" s="174">
        <f t="shared" si="14"/>
        <v>0</v>
      </c>
      <c r="AH8" s="174">
        <f t="shared" si="14"/>
        <v>0</v>
      </c>
      <c r="AI8" s="174">
        <f t="shared" si="14"/>
        <v>0</v>
      </c>
      <c r="AJ8" s="174">
        <f t="shared" si="14"/>
        <v>0</v>
      </c>
      <c r="AK8" s="174">
        <f t="shared" si="14"/>
        <v>0</v>
      </c>
      <c r="AL8" s="174">
        <f t="shared" si="14"/>
        <v>0</v>
      </c>
      <c r="AM8" s="174">
        <f t="shared" si="14"/>
        <v>0</v>
      </c>
      <c r="AN8" s="174">
        <f t="shared" si="14"/>
        <v>0</v>
      </c>
      <c r="AO8" s="174">
        <f t="shared" si="14"/>
        <v>0</v>
      </c>
      <c r="AP8" s="135"/>
      <c r="AQ8" s="174">
        <f aca="true" t="shared" si="15" ref="AQ8:AZ8">$S$8*G8</f>
        <v>0</v>
      </c>
      <c r="AR8" s="174">
        <f t="shared" si="15"/>
        <v>0</v>
      </c>
      <c r="AS8" s="174">
        <f t="shared" si="15"/>
        <v>0</v>
      </c>
      <c r="AT8" s="174">
        <f t="shared" si="15"/>
        <v>0</v>
      </c>
      <c r="AU8" s="174">
        <f t="shared" si="15"/>
        <v>0</v>
      </c>
      <c r="AV8" s="174">
        <f t="shared" si="15"/>
        <v>0</v>
      </c>
      <c r="AW8" s="174">
        <f t="shared" si="15"/>
        <v>0</v>
      </c>
      <c r="AX8" s="174">
        <f t="shared" si="15"/>
        <v>0</v>
      </c>
      <c r="AY8" s="174">
        <f t="shared" si="15"/>
        <v>0</v>
      </c>
      <c r="AZ8" s="174">
        <f t="shared" si="15"/>
        <v>0</v>
      </c>
      <c r="BA8" s="135"/>
      <c r="BB8" s="174">
        <f aca="true" t="shared" si="16" ref="BB8:BK8">$T$8*G8</f>
        <v>0</v>
      </c>
      <c r="BC8" s="174">
        <f t="shared" si="16"/>
        <v>0</v>
      </c>
      <c r="BD8" s="174">
        <f t="shared" si="16"/>
        <v>0</v>
      </c>
      <c r="BE8" s="174">
        <f t="shared" si="16"/>
        <v>0</v>
      </c>
      <c r="BF8" s="174">
        <f t="shared" si="16"/>
        <v>0</v>
      </c>
      <c r="BG8" s="174">
        <f t="shared" si="16"/>
        <v>0</v>
      </c>
      <c r="BH8" s="174">
        <f t="shared" si="16"/>
        <v>0</v>
      </c>
      <c r="BI8" s="174">
        <f t="shared" si="16"/>
        <v>0</v>
      </c>
      <c r="BJ8" s="174">
        <f t="shared" si="16"/>
        <v>0</v>
      </c>
      <c r="BK8" s="174">
        <f t="shared" si="16"/>
        <v>0</v>
      </c>
      <c r="BL8" s="178"/>
      <c r="BM8" s="174">
        <f aca="true" t="shared" si="17" ref="BM8:BV8">$U$8*G8</f>
        <v>0</v>
      </c>
      <c r="BN8" s="174">
        <f t="shared" si="17"/>
        <v>0</v>
      </c>
      <c r="BO8" s="174">
        <f t="shared" si="17"/>
        <v>0</v>
      </c>
      <c r="BP8" s="174">
        <f t="shared" si="17"/>
        <v>0</v>
      </c>
      <c r="BQ8" s="174">
        <f t="shared" si="17"/>
        <v>0</v>
      </c>
      <c r="BR8" s="174">
        <f t="shared" si="17"/>
        <v>0</v>
      </c>
      <c r="BS8" s="174">
        <f t="shared" si="17"/>
        <v>0</v>
      </c>
      <c r="BT8" s="174">
        <f t="shared" si="17"/>
        <v>0</v>
      </c>
      <c r="BU8" s="174">
        <f t="shared" si="17"/>
        <v>0</v>
      </c>
      <c r="BV8" s="174">
        <f t="shared" si="17"/>
        <v>0</v>
      </c>
      <c r="BW8" s="135"/>
      <c r="BX8" s="174">
        <f aca="true" t="shared" si="18" ref="BX8:CG8">$V$8*G8</f>
        <v>0</v>
      </c>
      <c r="BY8" s="174">
        <f t="shared" si="18"/>
        <v>0</v>
      </c>
      <c r="BZ8" s="174">
        <f t="shared" si="18"/>
        <v>0</v>
      </c>
      <c r="CA8" s="174">
        <f t="shared" si="18"/>
        <v>0</v>
      </c>
      <c r="CB8" s="174">
        <f t="shared" si="18"/>
        <v>0</v>
      </c>
      <c r="CC8" s="174">
        <f t="shared" si="18"/>
        <v>0</v>
      </c>
      <c r="CD8" s="174">
        <f t="shared" si="18"/>
        <v>0</v>
      </c>
      <c r="CE8" s="174">
        <f t="shared" si="18"/>
        <v>0</v>
      </c>
      <c r="CF8" s="174">
        <f t="shared" si="18"/>
        <v>0</v>
      </c>
      <c r="CG8" s="174">
        <f t="shared" si="18"/>
        <v>0</v>
      </c>
      <c r="CH8" s="135"/>
      <c r="CI8" s="174">
        <f aca="true" t="shared" si="19" ref="CI8:CR8">$W$8*G8</f>
        <v>0</v>
      </c>
      <c r="CJ8" s="174">
        <f t="shared" si="19"/>
        <v>0</v>
      </c>
      <c r="CK8" s="174">
        <f t="shared" si="19"/>
        <v>0</v>
      </c>
      <c r="CL8" s="174">
        <f t="shared" si="19"/>
        <v>0</v>
      </c>
      <c r="CM8" s="174">
        <f t="shared" si="19"/>
        <v>0</v>
      </c>
      <c r="CN8" s="174">
        <f t="shared" si="19"/>
        <v>0</v>
      </c>
      <c r="CO8" s="174">
        <f t="shared" si="19"/>
        <v>0</v>
      </c>
      <c r="CP8" s="174">
        <f t="shared" si="19"/>
        <v>0</v>
      </c>
      <c r="CQ8" s="174">
        <f t="shared" si="19"/>
        <v>0</v>
      </c>
      <c r="CR8" s="174">
        <f t="shared" si="19"/>
        <v>0</v>
      </c>
      <c r="CS8" s="135"/>
      <c r="CT8" s="174">
        <f aca="true" t="shared" si="20" ref="CT8:DC8">$X$8*G8</f>
        <v>0</v>
      </c>
      <c r="CU8" s="174">
        <f t="shared" si="20"/>
        <v>0</v>
      </c>
      <c r="CV8" s="174">
        <f t="shared" si="20"/>
        <v>0</v>
      </c>
      <c r="CW8" s="174">
        <f t="shared" si="20"/>
        <v>0</v>
      </c>
      <c r="CX8" s="174">
        <f t="shared" si="20"/>
        <v>0</v>
      </c>
      <c r="CY8" s="174">
        <f t="shared" si="20"/>
        <v>0</v>
      </c>
      <c r="CZ8" s="174">
        <f t="shared" si="20"/>
        <v>0</v>
      </c>
      <c r="DA8" s="174">
        <f t="shared" si="20"/>
        <v>0</v>
      </c>
      <c r="DB8" s="174">
        <f t="shared" si="20"/>
        <v>0</v>
      </c>
      <c r="DC8" s="174">
        <f t="shared" si="20"/>
        <v>0</v>
      </c>
      <c r="DD8" s="135"/>
      <c r="DE8" s="174">
        <f aca="true" t="shared" si="21" ref="DE8:DN8">$Y$8*G8</f>
        <v>0</v>
      </c>
      <c r="DF8" s="174">
        <f t="shared" si="21"/>
        <v>0</v>
      </c>
      <c r="DG8" s="174">
        <f t="shared" si="21"/>
        <v>0</v>
      </c>
      <c r="DH8" s="174">
        <f t="shared" si="21"/>
        <v>0</v>
      </c>
      <c r="DI8" s="174">
        <f t="shared" si="21"/>
        <v>0</v>
      </c>
      <c r="DJ8" s="174">
        <f t="shared" si="21"/>
        <v>0</v>
      </c>
      <c r="DK8" s="174">
        <f t="shared" si="21"/>
        <v>0</v>
      </c>
      <c r="DL8" s="174">
        <f t="shared" si="21"/>
        <v>0</v>
      </c>
      <c r="DM8" s="174">
        <f t="shared" si="21"/>
        <v>0</v>
      </c>
      <c r="DN8" s="174">
        <f t="shared" si="21"/>
        <v>0</v>
      </c>
      <c r="DO8" s="135"/>
      <c r="DP8" s="174">
        <f aca="true" t="shared" si="22" ref="DP8:DY8">$Z$8*G8</f>
        <v>0</v>
      </c>
      <c r="DQ8" s="174">
        <f t="shared" si="22"/>
        <v>0</v>
      </c>
      <c r="DR8" s="174">
        <f t="shared" si="22"/>
        <v>0</v>
      </c>
      <c r="DS8" s="174">
        <f t="shared" si="22"/>
        <v>0</v>
      </c>
      <c r="DT8" s="174">
        <f t="shared" si="22"/>
        <v>0</v>
      </c>
      <c r="DU8" s="174">
        <f t="shared" si="22"/>
        <v>0</v>
      </c>
      <c r="DV8" s="174">
        <f t="shared" si="22"/>
        <v>0</v>
      </c>
      <c r="DW8" s="174">
        <f t="shared" si="22"/>
        <v>0</v>
      </c>
      <c r="DX8" s="174">
        <f t="shared" si="22"/>
        <v>0</v>
      </c>
      <c r="DY8" s="174">
        <f t="shared" si="22"/>
        <v>0</v>
      </c>
      <c r="DZ8" s="135"/>
      <c r="EA8" s="174">
        <f aca="true" t="shared" si="23" ref="EA8:EJ8">$AA$8*G8</f>
        <v>0</v>
      </c>
      <c r="EB8" s="174">
        <f t="shared" si="23"/>
        <v>0</v>
      </c>
      <c r="EC8" s="174">
        <f t="shared" si="23"/>
        <v>0</v>
      </c>
      <c r="ED8" s="174">
        <f t="shared" si="23"/>
        <v>0</v>
      </c>
      <c r="EE8" s="174">
        <f t="shared" si="23"/>
        <v>0</v>
      </c>
      <c r="EF8" s="174">
        <f t="shared" si="23"/>
        <v>0</v>
      </c>
      <c r="EG8" s="174">
        <f t="shared" si="23"/>
        <v>0</v>
      </c>
      <c r="EH8" s="174">
        <f t="shared" si="23"/>
        <v>0</v>
      </c>
      <c r="EI8" s="174">
        <f t="shared" si="23"/>
        <v>0</v>
      </c>
      <c r="EJ8" s="174">
        <f t="shared" si="23"/>
        <v>0</v>
      </c>
      <c r="EK8" s="135"/>
      <c r="EL8" s="174">
        <f aca="true" t="shared" si="24" ref="EL8:EU8">$AB$8*G8</f>
        <v>0</v>
      </c>
      <c r="EM8" s="174">
        <f t="shared" si="24"/>
        <v>0</v>
      </c>
      <c r="EN8" s="174">
        <f t="shared" si="24"/>
        <v>0</v>
      </c>
      <c r="EO8" s="174">
        <f t="shared" si="24"/>
        <v>0</v>
      </c>
      <c r="EP8" s="174">
        <f t="shared" si="24"/>
        <v>0</v>
      </c>
      <c r="EQ8" s="174">
        <f t="shared" si="24"/>
        <v>0</v>
      </c>
      <c r="ER8" s="174">
        <f t="shared" si="24"/>
        <v>0</v>
      </c>
      <c r="ES8" s="174">
        <f t="shared" si="24"/>
        <v>0</v>
      </c>
      <c r="ET8" s="174">
        <f t="shared" si="24"/>
        <v>0</v>
      </c>
      <c r="EU8" s="174">
        <f t="shared" si="24"/>
        <v>0</v>
      </c>
      <c r="EV8" s="135"/>
      <c r="EW8" s="174">
        <f aca="true" t="shared" si="25" ref="EW8:FF8">$AC$8*G8</f>
        <v>0</v>
      </c>
      <c r="EX8" s="174">
        <f t="shared" si="25"/>
        <v>0</v>
      </c>
      <c r="EY8" s="174">
        <f t="shared" si="25"/>
        <v>0</v>
      </c>
      <c r="EZ8" s="174">
        <f t="shared" si="25"/>
        <v>0</v>
      </c>
      <c r="FA8" s="174">
        <f t="shared" si="25"/>
        <v>0</v>
      </c>
      <c r="FB8" s="174">
        <f t="shared" si="25"/>
        <v>0</v>
      </c>
      <c r="FC8" s="174">
        <f t="shared" si="25"/>
        <v>0</v>
      </c>
      <c r="FD8" s="174">
        <f t="shared" si="25"/>
        <v>0</v>
      </c>
      <c r="FE8" s="174">
        <f t="shared" si="25"/>
        <v>0</v>
      </c>
      <c r="FF8" s="174">
        <f t="shared" si="25"/>
        <v>0</v>
      </c>
      <c r="FG8" s="178"/>
      <c r="FH8" s="168" t="b">
        <f aca="true" t="shared" si="26" ref="FH8:FH20">SUM(AF8,AQ8,BB8,BM8,BX8,CI8,CT8,DE8,DP8,EA8,EL8,EW8)=G8</f>
        <v>1</v>
      </c>
      <c r="FI8" s="168" t="b">
        <f t="shared" si="13"/>
        <v>1</v>
      </c>
      <c r="FJ8" s="168" t="b">
        <f t="shared" si="13"/>
        <v>1</v>
      </c>
      <c r="FK8" s="168" t="b">
        <f t="shared" si="13"/>
        <v>1</v>
      </c>
      <c r="FL8" s="168" t="b">
        <f t="shared" si="13"/>
        <v>1</v>
      </c>
      <c r="FM8" s="168" t="b">
        <f t="shared" si="13"/>
        <v>1</v>
      </c>
      <c r="FN8" s="168" t="b">
        <f t="shared" si="13"/>
        <v>1</v>
      </c>
      <c r="FO8" s="168" t="b">
        <f t="shared" si="13"/>
        <v>1</v>
      </c>
      <c r="FP8" s="168" t="b">
        <f t="shared" si="13"/>
        <v>1</v>
      </c>
      <c r="FQ8" s="168" t="b">
        <f t="shared" si="13"/>
        <v>1</v>
      </c>
    </row>
    <row r="9" spans="2:173" s="168" customFormat="1" ht="38.25">
      <c r="B9" s="169" t="s">
        <v>125</v>
      </c>
      <c r="C9" s="182" t="s">
        <v>203</v>
      </c>
      <c r="D9" s="169" t="s">
        <v>114</v>
      </c>
      <c r="E9" s="169"/>
      <c r="F9" s="169"/>
      <c r="G9" s="187"/>
      <c r="H9" s="187"/>
      <c r="I9" s="187"/>
      <c r="J9" s="187"/>
      <c r="K9" s="187"/>
      <c r="L9" s="187"/>
      <c r="M9" s="187"/>
      <c r="N9" s="187"/>
      <c r="O9" s="187"/>
      <c r="P9" s="250"/>
      <c r="Q9" s="171"/>
      <c r="R9" s="172"/>
      <c r="S9" s="172"/>
      <c r="T9" s="172"/>
      <c r="U9" s="172"/>
      <c r="V9" s="172"/>
      <c r="W9" s="172"/>
      <c r="X9" s="172"/>
      <c r="Y9" s="172"/>
      <c r="Z9" s="172"/>
      <c r="AA9" s="172"/>
      <c r="AB9" s="172"/>
      <c r="AC9" s="172"/>
      <c r="AD9" s="177"/>
      <c r="AE9" s="135"/>
      <c r="AF9" s="174">
        <f aca="true" t="shared" si="27" ref="AF9:AO9">$R$9*G9</f>
        <v>0</v>
      </c>
      <c r="AG9" s="174">
        <f t="shared" si="27"/>
        <v>0</v>
      </c>
      <c r="AH9" s="174">
        <f t="shared" si="27"/>
        <v>0</v>
      </c>
      <c r="AI9" s="174">
        <f t="shared" si="27"/>
        <v>0</v>
      </c>
      <c r="AJ9" s="174">
        <f t="shared" si="27"/>
        <v>0</v>
      </c>
      <c r="AK9" s="174">
        <f t="shared" si="27"/>
        <v>0</v>
      </c>
      <c r="AL9" s="174">
        <f t="shared" si="27"/>
        <v>0</v>
      </c>
      <c r="AM9" s="174">
        <f t="shared" si="27"/>
        <v>0</v>
      </c>
      <c r="AN9" s="174">
        <f t="shared" si="27"/>
        <v>0</v>
      </c>
      <c r="AO9" s="174">
        <f t="shared" si="27"/>
        <v>0</v>
      </c>
      <c r="AP9" s="135"/>
      <c r="AQ9" s="174">
        <f aca="true" t="shared" si="28" ref="AQ9:AZ9">$S$9*G9</f>
        <v>0</v>
      </c>
      <c r="AR9" s="174">
        <f t="shared" si="28"/>
        <v>0</v>
      </c>
      <c r="AS9" s="174">
        <f t="shared" si="28"/>
        <v>0</v>
      </c>
      <c r="AT9" s="174">
        <f t="shared" si="28"/>
        <v>0</v>
      </c>
      <c r="AU9" s="174">
        <f t="shared" si="28"/>
        <v>0</v>
      </c>
      <c r="AV9" s="174">
        <f t="shared" si="28"/>
        <v>0</v>
      </c>
      <c r="AW9" s="174">
        <f t="shared" si="28"/>
        <v>0</v>
      </c>
      <c r="AX9" s="174">
        <f t="shared" si="28"/>
        <v>0</v>
      </c>
      <c r="AY9" s="174">
        <f t="shared" si="28"/>
        <v>0</v>
      </c>
      <c r="AZ9" s="174">
        <f t="shared" si="28"/>
        <v>0</v>
      </c>
      <c r="BA9" s="135"/>
      <c r="BB9" s="174">
        <f aca="true" t="shared" si="29" ref="BB9:BK9">$T$9*G9</f>
        <v>0</v>
      </c>
      <c r="BC9" s="174">
        <f t="shared" si="29"/>
        <v>0</v>
      </c>
      <c r="BD9" s="174">
        <f t="shared" si="29"/>
        <v>0</v>
      </c>
      <c r="BE9" s="174">
        <f t="shared" si="29"/>
        <v>0</v>
      </c>
      <c r="BF9" s="174">
        <f t="shared" si="29"/>
        <v>0</v>
      </c>
      <c r="BG9" s="174">
        <f t="shared" si="29"/>
        <v>0</v>
      </c>
      <c r="BH9" s="174">
        <f t="shared" si="29"/>
        <v>0</v>
      </c>
      <c r="BI9" s="174">
        <f t="shared" si="29"/>
        <v>0</v>
      </c>
      <c r="BJ9" s="174">
        <f t="shared" si="29"/>
        <v>0</v>
      </c>
      <c r="BK9" s="174">
        <f t="shared" si="29"/>
        <v>0</v>
      </c>
      <c r="BL9" s="178"/>
      <c r="BM9" s="174">
        <f aca="true" t="shared" si="30" ref="BM9:BV9">$U$9*G9</f>
        <v>0</v>
      </c>
      <c r="BN9" s="174">
        <f t="shared" si="30"/>
        <v>0</v>
      </c>
      <c r="BO9" s="174">
        <f t="shared" si="30"/>
        <v>0</v>
      </c>
      <c r="BP9" s="174">
        <f t="shared" si="30"/>
        <v>0</v>
      </c>
      <c r="BQ9" s="174">
        <f t="shared" si="30"/>
        <v>0</v>
      </c>
      <c r="BR9" s="174">
        <f t="shared" si="30"/>
        <v>0</v>
      </c>
      <c r="BS9" s="174">
        <f t="shared" si="30"/>
        <v>0</v>
      </c>
      <c r="BT9" s="174">
        <f t="shared" si="30"/>
        <v>0</v>
      </c>
      <c r="BU9" s="174">
        <f t="shared" si="30"/>
        <v>0</v>
      </c>
      <c r="BV9" s="174">
        <f t="shared" si="30"/>
        <v>0</v>
      </c>
      <c r="BW9" s="135"/>
      <c r="BX9" s="174">
        <f aca="true" t="shared" si="31" ref="BX9:CG9">$V$9*G9</f>
        <v>0</v>
      </c>
      <c r="BY9" s="174">
        <f t="shared" si="31"/>
        <v>0</v>
      </c>
      <c r="BZ9" s="174">
        <f t="shared" si="31"/>
        <v>0</v>
      </c>
      <c r="CA9" s="174">
        <f t="shared" si="31"/>
        <v>0</v>
      </c>
      <c r="CB9" s="174">
        <f t="shared" si="31"/>
        <v>0</v>
      </c>
      <c r="CC9" s="174">
        <f t="shared" si="31"/>
        <v>0</v>
      </c>
      <c r="CD9" s="174">
        <f t="shared" si="31"/>
        <v>0</v>
      </c>
      <c r="CE9" s="174">
        <f t="shared" si="31"/>
        <v>0</v>
      </c>
      <c r="CF9" s="174">
        <f t="shared" si="31"/>
        <v>0</v>
      </c>
      <c r="CG9" s="174">
        <f t="shared" si="31"/>
        <v>0</v>
      </c>
      <c r="CH9" s="135"/>
      <c r="CI9" s="174">
        <f aca="true" t="shared" si="32" ref="CI9:CR9">$W$9*G9</f>
        <v>0</v>
      </c>
      <c r="CJ9" s="174">
        <f t="shared" si="32"/>
        <v>0</v>
      </c>
      <c r="CK9" s="174">
        <f t="shared" si="32"/>
        <v>0</v>
      </c>
      <c r="CL9" s="174">
        <f t="shared" si="32"/>
        <v>0</v>
      </c>
      <c r="CM9" s="174">
        <f t="shared" si="32"/>
        <v>0</v>
      </c>
      <c r="CN9" s="174">
        <f t="shared" si="32"/>
        <v>0</v>
      </c>
      <c r="CO9" s="174">
        <f t="shared" si="32"/>
        <v>0</v>
      </c>
      <c r="CP9" s="174">
        <f t="shared" si="32"/>
        <v>0</v>
      </c>
      <c r="CQ9" s="174">
        <f t="shared" si="32"/>
        <v>0</v>
      </c>
      <c r="CR9" s="174">
        <f t="shared" si="32"/>
        <v>0</v>
      </c>
      <c r="CS9" s="135"/>
      <c r="CT9" s="174">
        <f aca="true" t="shared" si="33" ref="CT9:DC9">$X$9*G9</f>
        <v>0</v>
      </c>
      <c r="CU9" s="174">
        <f t="shared" si="33"/>
        <v>0</v>
      </c>
      <c r="CV9" s="174">
        <f t="shared" si="33"/>
        <v>0</v>
      </c>
      <c r="CW9" s="174">
        <f t="shared" si="33"/>
        <v>0</v>
      </c>
      <c r="CX9" s="174">
        <f t="shared" si="33"/>
        <v>0</v>
      </c>
      <c r="CY9" s="174">
        <f t="shared" si="33"/>
        <v>0</v>
      </c>
      <c r="CZ9" s="174">
        <f t="shared" si="33"/>
        <v>0</v>
      </c>
      <c r="DA9" s="174">
        <f t="shared" si="33"/>
        <v>0</v>
      </c>
      <c r="DB9" s="174">
        <f t="shared" si="33"/>
        <v>0</v>
      </c>
      <c r="DC9" s="174">
        <f t="shared" si="33"/>
        <v>0</v>
      </c>
      <c r="DD9" s="135"/>
      <c r="DE9" s="174">
        <f aca="true" t="shared" si="34" ref="DE9:DN9">$Y$9*G9</f>
        <v>0</v>
      </c>
      <c r="DF9" s="174">
        <f t="shared" si="34"/>
        <v>0</v>
      </c>
      <c r="DG9" s="174">
        <f t="shared" si="34"/>
        <v>0</v>
      </c>
      <c r="DH9" s="174">
        <f t="shared" si="34"/>
        <v>0</v>
      </c>
      <c r="DI9" s="174">
        <f t="shared" si="34"/>
        <v>0</v>
      </c>
      <c r="DJ9" s="174">
        <f t="shared" si="34"/>
        <v>0</v>
      </c>
      <c r="DK9" s="174">
        <f t="shared" si="34"/>
        <v>0</v>
      </c>
      <c r="DL9" s="174">
        <f t="shared" si="34"/>
        <v>0</v>
      </c>
      <c r="DM9" s="174">
        <f t="shared" si="34"/>
        <v>0</v>
      </c>
      <c r="DN9" s="174">
        <f t="shared" si="34"/>
        <v>0</v>
      </c>
      <c r="DO9" s="135"/>
      <c r="DP9" s="174">
        <f aca="true" t="shared" si="35" ref="DP9:DY9">$Z$9*G9</f>
        <v>0</v>
      </c>
      <c r="DQ9" s="174">
        <f t="shared" si="35"/>
        <v>0</v>
      </c>
      <c r="DR9" s="174">
        <f t="shared" si="35"/>
        <v>0</v>
      </c>
      <c r="DS9" s="174">
        <f t="shared" si="35"/>
        <v>0</v>
      </c>
      <c r="DT9" s="174">
        <f t="shared" si="35"/>
        <v>0</v>
      </c>
      <c r="DU9" s="174">
        <f t="shared" si="35"/>
        <v>0</v>
      </c>
      <c r="DV9" s="174">
        <f t="shared" si="35"/>
        <v>0</v>
      </c>
      <c r="DW9" s="174">
        <f t="shared" si="35"/>
        <v>0</v>
      </c>
      <c r="DX9" s="174">
        <f t="shared" si="35"/>
        <v>0</v>
      </c>
      <c r="DY9" s="174">
        <f t="shared" si="35"/>
        <v>0</v>
      </c>
      <c r="DZ9" s="135"/>
      <c r="EA9" s="174">
        <f aca="true" t="shared" si="36" ref="EA9:EJ9">$AA$9*G9</f>
        <v>0</v>
      </c>
      <c r="EB9" s="174">
        <f t="shared" si="36"/>
        <v>0</v>
      </c>
      <c r="EC9" s="174">
        <f t="shared" si="36"/>
        <v>0</v>
      </c>
      <c r="ED9" s="174">
        <f t="shared" si="36"/>
        <v>0</v>
      </c>
      <c r="EE9" s="174">
        <f t="shared" si="36"/>
        <v>0</v>
      </c>
      <c r="EF9" s="174">
        <f t="shared" si="36"/>
        <v>0</v>
      </c>
      <c r="EG9" s="174">
        <f t="shared" si="36"/>
        <v>0</v>
      </c>
      <c r="EH9" s="174">
        <f t="shared" si="36"/>
        <v>0</v>
      </c>
      <c r="EI9" s="174">
        <f t="shared" si="36"/>
        <v>0</v>
      </c>
      <c r="EJ9" s="174">
        <f t="shared" si="36"/>
        <v>0</v>
      </c>
      <c r="EK9" s="135"/>
      <c r="EL9" s="174">
        <f aca="true" t="shared" si="37" ref="EL9:EU9">$AB$9*G9</f>
        <v>0</v>
      </c>
      <c r="EM9" s="174">
        <f t="shared" si="37"/>
        <v>0</v>
      </c>
      <c r="EN9" s="174">
        <f t="shared" si="37"/>
        <v>0</v>
      </c>
      <c r="EO9" s="174">
        <f t="shared" si="37"/>
        <v>0</v>
      </c>
      <c r="EP9" s="174">
        <f t="shared" si="37"/>
        <v>0</v>
      </c>
      <c r="EQ9" s="174">
        <f t="shared" si="37"/>
        <v>0</v>
      </c>
      <c r="ER9" s="174">
        <f t="shared" si="37"/>
        <v>0</v>
      </c>
      <c r="ES9" s="174">
        <f t="shared" si="37"/>
        <v>0</v>
      </c>
      <c r="ET9" s="174">
        <f t="shared" si="37"/>
        <v>0</v>
      </c>
      <c r="EU9" s="174">
        <f t="shared" si="37"/>
        <v>0</v>
      </c>
      <c r="EV9" s="135"/>
      <c r="EW9" s="174">
        <f aca="true" t="shared" si="38" ref="EW9:FF9">$AC$9*G9</f>
        <v>0</v>
      </c>
      <c r="EX9" s="174">
        <f t="shared" si="38"/>
        <v>0</v>
      </c>
      <c r="EY9" s="174">
        <f t="shared" si="38"/>
        <v>0</v>
      </c>
      <c r="EZ9" s="174">
        <f t="shared" si="38"/>
        <v>0</v>
      </c>
      <c r="FA9" s="174">
        <f t="shared" si="38"/>
        <v>0</v>
      </c>
      <c r="FB9" s="174">
        <f t="shared" si="38"/>
        <v>0</v>
      </c>
      <c r="FC9" s="174">
        <f t="shared" si="38"/>
        <v>0</v>
      </c>
      <c r="FD9" s="174">
        <f t="shared" si="38"/>
        <v>0</v>
      </c>
      <c r="FE9" s="174">
        <f t="shared" si="38"/>
        <v>0</v>
      </c>
      <c r="FF9" s="174">
        <f t="shared" si="38"/>
        <v>0</v>
      </c>
      <c r="FG9" s="178"/>
      <c r="FH9" s="168" t="b">
        <f t="shared" si="26"/>
        <v>1</v>
      </c>
      <c r="FI9" s="168" t="b">
        <f t="shared" si="13"/>
        <v>1</v>
      </c>
      <c r="FJ9" s="168" t="b">
        <f t="shared" si="13"/>
        <v>1</v>
      </c>
      <c r="FK9" s="168" t="b">
        <f t="shared" si="13"/>
        <v>1</v>
      </c>
      <c r="FL9" s="168" t="b">
        <f t="shared" si="13"/>
        <v>1</v>
      </c>
      <c r="FM9" s="168" t="b">
        <f t="shared" si="13"/>
        <v>1</v>
      </c>
      <c r="FN9" s="168" t="b">
        <f t="shared" si="13"/>
        <v>1</v>
      </c>
      <c r="FO9" s="168" t="b">
        <f t="shared" si="13"/>
        <v>1</v>
      </c>
      <c r="FP9" s="168" t="b">
        <f t="shared" si="13"/>
        <v>1</v>
      </c>
      <c r="FQ9" s="168" t="b">
        <f t="shared" si="13"/>
        <v>1</v>
      </c>
    </row>
    <row r="10" spans="2:173" s="168" customFormat="1" ht="51">
      <c r="B10" s="169" t="s">
        <v>125</v>
      </c>
      <c r="C10" s="182" t="s">
        <v>142</v>
      </c>
      <c r="D10" s="169" t="s">
        <v>114</v>
      </c>
      <c r="E10" s="169"/>
      <c r="F10" s="169"/>
      <c r="G10" s="187">
        <v>108633</v>
      </c>
      <c r="H10" s="187">
        <v>65000</v>
      </c>
      <c r="I10" s="187">
        <v>16000</v>
      </c>
      <c r="J10" s="187"/>
      <c r="K10" s="187"/>
      <c r="L10" s="187">
        <v>13000</v>
      </c>
      <c r="M10" s="187"/>
      <c r="N10" s="187">
        <v>50000</v>
      </c>
      <c r="O10" s="187"/>
      <c r="P10" s="250"/>
      <c r="Q10" s="171"/>
      <c r="R10" s="172">
        <v>0.1</v>
      </c>
      <c r="S10" s="172"/>
      <c r="T10" s="172"/>
      <c r="U10" s="172"/>
      <c r="V10" s="172"/>
      <c r="W10" s="172"/>
      <c r="X10" s="172"/>
      <c r="Y10" s="172"/>
      <c r="Z10" s="172"/>
      <c r="AA10" s="172"/>
      <c r="AB10" s="172"/>
      <c r="AC10" s="172">
        <v>0.9</v>
      </c>
      <c r="AD10" s="177">
        <f t="shared" si="0"/>
        <v>1</v>
      </c>
      <c r="AE10" s="135"/>
      <c r="AF10" s="174">
        <f aca="true" t="shared" si="39" ref="AF10:AO10">$R$10*G10</f>
        <v>10863.300000000001</v>
      </c>
      <c r="AG10" s="174">
        <f t="shared" si="39"/>
        <v>6500</v>
      </c>
      <c r="AH10" s="174">
        <f t="shared" si="39"/>
        <v>1600</v>
      </c>
      <c r="AI10" s="174">
        <f t="shared" si="39"/>
        <v>0</v>
      </c>
      <c r="AJ10" s="174">
        <f t="shared" si="39"/>
        <v>0</v>
      </c>
      <c r="AK10" s="174">
        <f t="shared" si="39"/>
        <v>1300</v>
      </c>
      <c r="AL10" s="174">
        <f t="shared" si="39"/>
        <v>0</v>
      </c>
      <c r="AM10" s="174">
        <f t="shared" si="39"/>
        <v>5000</v>
      </c>
      <c r="AN10" s="174">
        <f t="shared" si="39"/>
        <v>0</v>
      </c>
      <c r="AO10" s="174">
        <f t="shared" si="39"/>
        <v>0</v>
      </c>
      <c r="AP10" s="135"/>
      <c r="AQ10" s="174">
        <f aca="true" t="shared" si="40" ref="AQ10:AZ10">$S$10*G10</f>
        <v>0</v>
      </c>
      <c r="AR10" s="174">
        <f t="shared" si="40"/>
        <v>0</v>
      </c>
      <c r="AS10" s="174">
        <f t="shared" si="40"/>
        <v>0</v>
      </c>
      <c r="AT10" s="174">
        <f t="shared" si="40"/>
        <v>0</v>
      </c>
      <c r="AU10" s="174">
        <f t="shared" si="40"/>
        <v>0</v>
      </c>
      <c r="AV10" s="174">
        <f t="shared" si="40"/>
        <v>0</v>
      </c>
      <c r="AW10" s="174">
        <f t="shared" si="40"/>
        <v>0</v>
      </c>
      <c r="AX10" s="174">
        <f t="shared" si="40"/>
        <v>0</v>
      </c>
      <c r="AY10" s="174">
        <f t="shared" si="40"/>
        <v>0</v>
      </c>
      <c r="AZ10" s="174">
        <f t="shared" si="40"/>
        <v>0</v>
      </c>
      <c r="BA10" s="135"/>
      <c r="BB10" s="174">
        <f aca="true" t="shared" si="41" ref="BB10:BK10">$T$10*G10</f>
        <v>0</v>
      </c>
      <c r="BC10" s="174">
        <f t="shared" si="41"/>
        <v>0</v>
      </c>
      <c r="BD10" s="174">
        <f t="shared" si="41"/>
        <v>0</v>
      </c>
      <c r="BE10" s="174">
        <f t="shared" si="41"/>
        <v>0</v>
      </c>
      <c r="BF10" s="174">
        <f t="shared" si="41"/>
        <v>0</v>
      </c>
      <c r="BG10" s="174">
        <f t="shared" si="41"/>
        <v>0</v>
      </c>
      <c r="BH10" s="174">
        <f t="shared" si="41"/>
        <v>0</v>
      </c>
      <c r="BI10" s="174">
        <f t="shared" si="41"/>
        <v>0</v>
      </c>
      <c r="BJ10" s="174">
        <f t="shared" si="41"/>
        <v>0</v>
      </c>
      <c r="BK10" s="174">
        <f t="shared" si="41"/>
        <v>0</v>
      </c>
      <c r="BL10" s="178"/>
      <c r="BM10" s="174">
        <f aca="true" t="shared" si="42" ref="BM10:BV10">$U$10*G10</f>
        <v>0</v>
      </c>
      <c r="BN10" s="174">
        <f t="shared" si="42"/>
        <v>0</v>
      </c>
      <c r="BO10" s="174">
        <f t="shared" si="42"/>
        <v>0</v>
      </c>
      <c r="BP10" s="174">
        <f t="shared" si="42"/>
        <v>0</v>
      </c>
      <c r="BQ10" s="174">
        <f t="shared" si="42"/>
        <v>0</v>
      </c>
      <c r="BR10" s="174">
        <f t="shared" si="42"/>
        <v>0</v>
      </c>
      <c r="BS10" s="174">
        <f t="shared" si="42"/>
        <v>0</v>
      </c>
      <c r="BT10" s="174">
        <f t="shared" si="42"/>
        <v>0</v>
      </c>
      <c r="BU10" s="174">
        <f t="shared" si="42"/>
        <v>0</v>
      </c>
      <c r="BV10" s="174">
        <f t="shared" si="42"/>
        <v>0</v>
      </c>
      <c r="BW10" s="135"/>
      <c r="BX10" s="174">
        <f aca="true" t="shared" si="43" ref="BX10:CG10">$V$10*G10</f>
        <v>0</v>
      </c>
      <c r="BY10" s="174">
        <f t="shared" si="43"/>
        <v>0</v>
      </c>
      <c r="BZ10" s="174">
        <f t="shared" si="43"/>
        <v>0</v>
      </c>
      <c r="CA10" s="174">
        <f t="shared" si="43"/>
        <v>0</v>
      </c>
      <c r="CB10" s="174">
        <f t="shared" si="43"/>
        <v>0</v>
      </c>
      <c r="CC10" s="174">
        <f t="shared" si="43"/>
        <v>0</v>
      </c>
      <c r="CD10" s="174">
        <f t="shared" si="43"/>
        <v>0</v>
      </c>
      <c r="CE10" s="174">
        <f t="shared" si="43"/>
        <v>0</v>
      </c>
      <c r="CF10" s="174">
        <f t="shared" si="43"/>
        <v>0</v>
      </c>
      <c r="CG10" s="174">
        <f t="shared" si="43"/>
        <v>0</v>
      </c>
      <c r="CH10" s="135"/>
      <c r="CI10" s="174">
        <f aca="true" t="shared" si="44" ref="CI10:CR10">$W$10*G10</f>
        <v>0</v>
      </c>
      <c r="CJ10" s="174">
        <f t="shared" si="44"/>
        <v>0</v>
      </c>
      <c r="CK10" s="174">
        <f t="shared" si="44"/>
        <v>0</v>
      </c>
      <c r="CL10" s="174">
        <f t="shared" si="44"/>
        <v>0</v>
      </c>
      <c r="CM10" s="174">
        <f t="shared" si="44"/>
        <v>0</v>
      </c>
      <c r="CN10" s="174">
        <f t="shared" si="44"/>
        <v>0</v>
      </c>
      <c r="CO10" s="174">
        <f t="shared" si="44"/>
        <v>0</v>
      </c>
      <c r="CP10" s="174">
        <f t="shared" si="44"/>
        <v>0</v>
      </c>
      <c r="CQ10" s="174">
        <f t="shared" si="44"/>
        <v>0</v>
      </c>
      <c r="CR10" s="174">
        <f t="shared" si="44"/>
        <v>0</v>
      </c>
      <c r="CS10" s="135"/>
      <c r="CT10" s="174">
        <f aca="true" t="shared" si="45" ref="CT10:DC10">$X$10*G10</f>
        <v>0</v>
      </c>
      <c r="CU10" s="174">
        <f t="shared" si="45"/>
        <v>0</v>
      </c>
      <c r="CV10" s="174">
        <f t="shared" si="45"/>
        <v>0</v>
      </c>
      <c r="CW10" s="174">
        <f t="shared" si="45"/>
        <v>0</v>
      </c>
      <c r="CX10" s="174">
        <f t="shared" si="45"/>
        <v>0</v>
      </c>
      <c r="CY10" s="174">
        <f t="shared" si="45"/>
        <v>0</v>
      </c>
      <c r="CZ10" s="174">
        <f t="shared" si="45"/>
        <v>0</v>
      </c>
      <c r="DA10" s="174">
        <f t="shared" si="45"/>
        <v>0</v>
      </c>
      <c r="DB10" s="174">
        <f t="shared" si="45"/>
        <v>0</v>
      </c>
      <c r="DC10" s="174">
        <f t="shared" si="45"/>
        <v>0</v>
      </c>
      <c r="DD10" s="135"/>
      <c r="DE10" s="174">
        <f aca="true" t="shared" si="46" ref="DE10:DN10">$Y$10*G10</f>
        <v>0</v>
      </c>
      <c r="DF10" s="174">
        <f t="shared" si="46"/>
        <v>0</v>
      </c>
      <c r="DG10" s="174">
        <f t="shared" si="46"/>
        <v>0</v>
      </c>
      <c r="DH10" s="174">
        <f t="shared" si="46"/>
        <v>0</v>
      </c>
      <c r="DI10" s="174">
        <f t="shared" si="46"/>
        <v>0</v>
      </c>
      <c r="DJ10" s="174">
        <f t="shared" si="46"/>
        <v>0</v>
      </c>
      <c r="DK10" s="174">
        <f t="shared" si="46"/>
        <v>0</v>
      </c>
      <c r="DL10" s="174">
        <f t="shared" si="46"/>
        <v>0</v>
      </c>
      <c r="DM10" s="174">
        <f t="shared" si="46"/>
        <v>0</v>
      </c>
      <c r="DN10" s="174">
        <f t="shared" si="46"/>
        <v>0</v>
      </c>
      <c r="DO10" s="135"/>
      <c r="DP10" s="174">
        <f aca="true" t="shared" si="47" ref="DP10:DY10">$Z$10*G10</f>
        <v>0</v>
      </c>
      <c r="DQ10" s="174">
        <f t="shared" si="47"/>
        <v>0</v>
      </c>
      <c r="DR10" s="174">
        <f t="shared" si="47"/>
        <v>0</v>
      </c>
      <c r="DS10" s="174">
        <f t="shared" si="47"/>
        <v>0</v>
      </c>
      <c r="DT10" s="174">
        <f t="shared" si="47"/>
        <v>0</v>
      </c>
      <c r="DU10" s="174">
        <f t="shared" si="47"/>
        <v>0</v>
      </c>
      <c r="DV10" s="174">
        <f t="shared" si="47"/>
        <v>0</v>
      </c>
      <c r="DW10" s="174">
        <f t="shared" si="47"/>
        <v>0</v>
      </c>
      <c r="DX10" s="174">
        <f t="shared" si="47"/>
        <v>0</v>
      </c>
      <c r="DY10" s="174">
        <f t="shared" si="47"/>
        <v>0</v>
      </c>
      <c r="DZ10" s="135"/>
      <c r="EA10" s="174">
        <f aca="true" t="shared" si="48" ref="EA10:EJ10">$AA$10*G10</f>
        <v>0</v>
      </c>
      <c r="EB10" s="174">
        <f t="shared" si="48"/>
        <v>0</v>
      </c>
      <c r="EC10" s="174">
        <f t="shared" si="48"/>
        <v>0</v>
      </c>
      <c r="ED10" s="174">
        <f t="shared" si="48"/>
        <v>0</v>
      </c>
      <c r="EE10" s="174">
        <f t="shared" si="48"/>
        <v>0</v>
      </c>
      <c r="EF10" s="174">
        <f t="shared" si="48"/>
        <v>0</v>
      </c>
      <c r="EG10" s="174">
        <f t="shared" si="48"/>
        <v>0</v>
      </c>
      <c r="EH10" s="174">
        <f t="shared" si="48"/>
        <v>0</v>
      </c>
      <c r="EI10" s="174">
        <f t="shared" si="48"/>
        <v>0</v>
      </c>
      <c r="EJ10" s="174">
        <f t="shared" si="48"/>
        <v>0</v>
      </c>
      <c r="EK10" s="135"/>
      <c r="EL10" s="174">
        <f aca="true" t="shared" si="49" ref="EL10:EU10">$AB$10*G10</f>
        <v>0</v>
      </c>
      <c r="EM10" s="174">
        <f t="shared" si="49"/>
        <v>0</v>
      </c>
      <c r="EN10" s="174">
        <f t="shared" si="49"/>
        <v>0</v>
      </c>
      <c r="EO10" s="174">
        <f t="shared" si="49"/>
        <v>0</v>
      </c>
      <c r="EP10" s="174">
        <f t="shared" si="49"/>
        <v>0</v>
      </c>
      <c r="EQ10" s="174">
        <f t="shared" si="49"/>
        <v>0</v>
      </c>
      <c r="ER10" s="174">
        <f t="shared" si="49"/>
        <v>0</v>
      </c>
      <c r="ES10" s="174">
        <f t="shared" si="49"/>
        <v>0</v>
      </c>
      <c r="ET10" s="174">
        <f t="shared" si="49"/>
        <v>0</v>
      </c>
      <c r="EU10" s="174">
        <f t="shared" si="49"/>
        <v>0</v>
      </c>
      <c r="EV10" s="135"/>
      <c r="EW10" s="174">
        <f aca="true" t="shared" si="50" ref="EW10:FF10">$AC$10*G10</f>
        <v>97769.7</v>
      </c>
      <c r="EX10" s="174">
        <f t="shared" si="50"/>
        <v>58500</v>
      </c>
      <c r="EY10" s="174">
        <f t="shared" si="50"/>
        <v>14400</v>
      </c>
      <c r="EZ10" s="174">
        <f t="shared" si="50"/>
        <v>0</v>
      </c>
      <c r="FA10" s="174">
        <f t="shared" si="50"/>
        <v>0</v>
      </c>
      <c r="FB10" s="174">
        <f t="shared" si="50"/>
        <v>11700</v>
      </c>
      <c r="FC10" s="174">
        <f t="shared" si="50"/>
        <v>0</v>
      </c>
      <c r="FD10" s="174">
        <f t="shared" si="50"/>
        <v>45000</v>
      </c>
      <c r="FE10" s="174">
        <f t="shared" si="50"/>
        <v>0</v>
      </c>
      <c r="FF10" s="174">
        <f t="shared" si="50"/>
        <v>0</v>
      </c>
      <c r="FG10" s="178"/>
      <c r="FH10" s="168" t="b">
        <f t="shared" si="26"/>
        <v>1</v>
      </c>
      <c r="FI10" s="168" t="b">
        <f t="shared" si="13"/>
        <v>1</v>
      </c>
      <c r="FJ10" s="168" t="b">
        <f t="shared" si="13"/>
        <v>1</v>
      </c>
      <c r="FK10" s="168" t="b">
        <f t="shared" si="13"/>
        <v>1</v>
      </c>
      <c r="FL10" s="168" t="b">
        <f t="shared" si="13"/>
        <v>1</v>
      </c>
      <c r="FM10" s="168" t="b">
        <f t="shared" si="13"/>
        <v>1</v>
      </c>
      <c r="FN10" s="168" t="b">
        <f t="shared" si="13"/>
        <v>1</v>
      </c>
      <c r="FO10" s="168" t="b">
        <f t="shared" si="13"/>
        <v>1</v>
      </c>
      <c r="FP10" s="168" t="b">
        <f t="shared" si="13"/>
        <v>1</v>
      </c>
      <c r="FQ10" s="168" t="b">
        <f t="shared" si="13"/>
        <v>1</v>
      </c>
    </row>
    <row r="11" spans="2:173" s="168" customFormat="1" ht="25.5">
      <c r="B11" s="169" t="s">
        <v>140</v>
      </c>
      <c r="C11" s="182" t="s">
        <v>139</v>
      </c>
      <c r="D11" s="169" t="s">
        <v>115</v>
      </c>
      <c r="E11" s="169"/>
      <c r="F11" s="169"/>
      <c r="G11" s="187">
        <v>60000</v>
      </c>
      <c r="H11" s="187"/>
      <c r="I11" s="187"/>
      <c r="J11" s="187"/>
      <c r="K11" s="187"/>
      <c r="L11" s="187"/>
      <c r="M11" s="187"/>
      <c r="N11" s="187"/>
      <c r="O11" s="187"/>
      <c r="P11" s="187"/>
      <c r="Q11" s="171"/>
      <c r="R11" s="172">
        <v>0.1</v>
      </c>
      <c r="S11" s="172"/>
      <c r="T11" s="172"/>
      <c r="U11" s="172"/>
      <c r="V11" s="172"/>
      <c r="W11" s="172"/>
      <c r="X11" s="172"/>
      <c r="Y11" s="172"/>
      <c r="Z11" s="172"/>
      <c r="AA11" s="172"/>
      <c r="AB11" s="172"/>
      <c r="AC11" s="172">
        <v>0.9</v>
      </c>
      <c r="AD11" s="177">
        <f t="shared" si="0"/>
        <v>1</v>
      </c>
      <c r="AE11" s="135"/>
      <c r="AF11" s="174">
        <f>$R$11*G11</f>
        <v>6000</v>
      </c>
      <c r="AG11" s="174">
        <f aca="true" t="shared" si="51" ref="AG11:AO11">$R$11*H11</f>
        <v>0</v>
      </c>
      <c r="AH11" s="174">
        <f t="shared" si="51"/>
        <v>0</v>
      </c>
      <c r="AI11" s="174">
        <f t="shared" si="51"/>
        <v>0</v>
      </c>
      <c r="AJ11" s="174">
        <f t="shared" si="51"/>
        <v>0</v>
      </c>
      <c r="AK11" s="174">
        <f t="shared" si="51"/>
        <v>0</v>
      </c>
      <c r="AL11" s="174">
        <f t="shared" si="51"/>
        <v>0</v>
      </c>
      <c r="AM11" s="174">
        <f t="shared" si="51"/>
        <v>0</v>
      </c>
      <c r="AN11" s="174">
        <f t="shared" si="51"/>
        <v>0</v>
      </c>
      <c r="AO11" s="174">
        <f t="shared" si="51"/>
        <v>0</v>
      </c>
      <c r="AP11" s="135"/>
      <c r="AQ11" s="174">
        <f aca="true" t="shared" si="52" ref="AQ11:AZ11">$S$11*G11</f>
        <v>0</v>
      </c>
      <c r="AR11" s="174">
        <f t="shared" si="52"/>
        <v>0</v>
      </c>
      <c r="AS11" s="174">
        <f t="shared" si="52"/>
        <v>0</v>
      </c>
      <c r="AT11" s="174">
        <f t="shared" si="52"/>
        <v>0</v>
      </c>
      <c r="AU11" s="174">
        <f t="shared" si="52"/>
        <v>0</v>
      </c>
      <c r="AV11" s="174">
        <f t="shared" si="52"/>
        <v>0</v>
      </c>
      <c r="AW11" s="174">
        <f t="shared" si="52"/>
        <v>0</v>
      </c>
      <c r="AX11" s="174">
        <f t="shared" si="52"/>
        <v>0</v>
      </c>
      <c r="AY11" s="174">
        <f t="shared" si="52"/>
        <v>0</v>
      </c>
      <c r="AZ11" s="174">
        <f t="shared" si="52"/>
        <v>0</v>
      </c>
      <c r="BA11" s="135"/>
      <c r="BB11" s="174">
        <f aca="true" t="shared" si="53" ref="BB11:BK11">$T$11*G11</f>
        <v>0</v>
      </c>
      <c r="BC11" s="174">
        <f t="shared" si="53"/>
        <v>0</v>
      </c>
      <c r="BD11" s="174">
        <f t="shared" si="53"/>
        <v>0</v>
      </c>
      <c r="BE11" s="174">
        <f t="shared" si="53"/>
        <v>0</v>
      </c>
      <c r="BF11" s="174">
        <f t="shared" si="53"/>
        <v>0</v>
      </c>
      <c r="BG11" s="174">
        <f t="shared" si="53"/>
        <v>0</v>
      </c>
      <c r="BH11" s="174">
        <f t="shared" si="53"/>
        <v>0</v>
      </c>
      <c r="BI11" s="174">
        <f t="shared" si="53"/>
        <v>0</v>
      </c>
      <c r="BJ11" s="174">
        <f t="shared" si="53"/>
        <v>0</v>
      </c>
      <c r="BK11" s="174">
        <f t="shared" si="53"/>
        <v>0</v>
      </c>
      <c r="BL11" s="178"/>
      <c r="BM11" s="174">
        <f aca="true" t="shared" si="54" ref="BM11:BV11">$U$11*G11</f>
        <v>0</v>
      </c>
      <c r="BN11" s="174">
        <f t="shared" si="54"/>
        <v>0</v>
      </c>
      <c r="BO11" s="174">
        <f t="shared" si="54"/>
        <v>0</v>
      </c>
      <c r="BP11" s="174">
        <f t="shared" si="54"/>
        <v>0</v>
      </c>
      <c r="BQ11" s="174">
        <f t="shared" si="54"/>
        <v>0</v>
      </c>
      <c r="BR11" s="174">
        <f t="shared" si="54"/>
        <v>0</v>
      </c>
      <c r="BS11" s="174">
        <f t="shared" si="54"/>
        <v>0</v>
      </c>
      <c r="BT11" s="174">
        <f t="shared" si="54"/>
        <v>0</v>
      </c>
      <c r="BU11" s="174">
        <f t="shared" si="54"/>
        <v>0</v>
      </c>
      <c r="BV11" s="174">
        <f t="shared" si="54"/>
        <v>0</v>
      </c>
      <c r="BW11" s="135"/>
      <c r="BX11" s="174">
        <f aca="true" t="shared" si="55" ref="BX11:CG11">$V$11*G11</f>
        <v>0</v>
      </c>
      <c r="BY11" s="174">
        <f t="shared" si="55"/>
        <v>0</v>
      </c>
      <c r="BZ11" s="174">
        <f t="shared" si="55"/>
        <v>0</v>
      </c>
      <c r="CA11" s="174">
        <f t="shared" si="55"/>
        <v>0</v>
      </c>
      <c r="CB11" s="174">
        <f t="shared" si="55"/>
        <v>0</v>
      </c>
      <c r="CC11" s="174">
        <f t="shared" si="55"/>
        <v>0</v>
      </c>
      <c r="CD11" s="174">
        <f t="shared" si="55"/>
        <v>0</v>
      </c>
      <c r="CE11" s="174">
        <f t="shared" si="55"/>
        <v>0</v>
      </c>
      <c r="CF11" s="174">
        <f t="shared" si="55"/>
        <v>0</v>
      </c>
      <c r="CG11" s="174">
        <f t="shared" si="55"/>
        <v>0</v>
      </c>
      <c r="CH11" s="135"/>
      <c r="CI11" s="174">
        <f aca="true" t="shared" si="56" ref="CI11:CR11">$W$11*G11</f>
        <v>0</v>
      </c>
      <c r="CJ11" s="174">
        <f t="shared" si="56"/>
        <v>0</v>
      </c>
      <c r="CK11" s="174">
        <f t="shared" si="56"/>
        <v>0</v>
      </c>
      <c r="CL11" s="174">
        <f t="shared" si="56"/>
        <v>0</v>
      </c>
      <c r="CM11" s="174">
        <f t="shared" si="56"/>
        <v>0</v>
      </c>
      <c r="CN11" s="174">
        <f t="shared" si="56"/>
        <v>0</v>
      </c>
      <c r="CO11" s="174">
        <f t="shared" si="56"/>
        <v>0</v>
      </c>
      <c r="CP11" s="174">
        <f t="shared" si="56"/>
        <v>0</v>
      </c>
      <c r="CQ11" s="174">
        <f t="shared" si="56"/>
        <v>0</v>
      </c>
      <c r="CR11" s="174">
        <f t="shared" si="56"/>
        <v>0</v>
      </c>
      <c r="CS11" s="135"/>
      <c r="CT11" s="174">
        <f aca="true" t="shared" si="57" ref="CT11:DC11">$X$11*G11</f>
        <v>0</v>
      </c>
      <c r="CU11" s="174">
        <f t="shared" si="57"/>
        <v>0</v>
      </c>
      <c r="CV11" s="174">
        <f t="shared" si="57"/>
        <v>0</v>
      </c>
      <c r="CW11" s="174">
        <f t="shared" si="57"/>
        <v>0</v>
      </c>
      <c r="CX11" s="174">
        <f t="shared" si="57"/>
        <v>0</v>
      </c>
      <c r="CY11" s="174">
        <f t="shared" si="57"/>
        <v>0</v>
      </c>
      <c r="CZ11" s="174">
        <f t="shared" si="57"/>
        <v>0</v>
      </c>
      <c r="DA11" s="174">
        <f t="shared" si="57"/>
        <v>0</v>
      </c>
      <c r="DB11" s="174">
        <f t="shared" si="57"/>
        <v>0</v>
      </c>
      <c r="DC11" s="174">
        <f t="shared" si="57"/>
        <v>0</v>
      </c>
      <c r="DD11" s="135"/>
      <c r="DE11" s="174">
        <f aca="true" t="shared" si="58" ref="DE11:DN11">$Y$11*G11</f>
        <v>0</v>
      </c>
      <c r="DF11" s="174">
        <f t="shared" si="58"/>
        <v>0</v>
      </c>
      <c r="DG11" s="174">
        <f t="shared" si="58"/>
        <v>0</v>
      </c>
      <c r="DH11" s="174">
        <f t="shared" si="58"/>
        <v>0</v>
      </c>
      <c r="DI11" s="174">
        <f t="shared" si="58"/>
        <v>0</v>
      </c>
      <c r="DJ11" s="174">
        <f t="shared" si="58"/>
        <v>0</v>
      </c>
      <c r="DK11" s="174">
        <f t="shared" si="58"/>
        <v>0</v>
      </c>
      <c r="DL11" s="174">
        <f t="shared" si="58"/>
        <v>0</v>
      </c>
      <c r="DM11" s="174">
        <f t="shared" si="58"/>
        <v>0</v>
      </c>
      <c r="DN11" s="174">
        <f t="shared" si="58"/>
        <v>0</v>
      </c>
      <c r="DO11" s="135"/>
      <c r="DP11" s="174">
        <f aca="true" t="shared" si="59" ref="DP11:DY11">$Z$11*G11</f>
        <v>0</v>
      </c>
      <c r="DQ11" s="174">
        <f t="shared" si="59"/>
        <v>0</v>
      </c>
      <c r="DR11" s="174">
        <f t="shared" si="59"/>
        <v>0</v>
      </c>
      <c r="DS11" s="174">
        <f t="shared" si="59"/>
        <v>0</v>
      </c>
      <c r="DT11" s="174">
        <f t="shared" si="59"/>
        <v>0</v>
      </c>
      <c r="DU11" s="174">
        <f t="shared" si="59"/>
        <v>0</v>
      </c>
      <c r="DV11" s="174">
        <f t="shared" si="59"/>
        <v>0</v>
      </c>
      <c r="DW11" s="174">
        <f t="shared" si="59"/>
        <v>0</v>
      </c>
      <c r="DX11" s="174">
        <f t="shared" si="59"/>
        <v>0</v>
      </c>
      <c r="DY11" s="174">
        <f t="shared" si="59"/>
        <v>0</v>
      </c>
      <c r="DZ11" s="135"/>
      <c r="EA11" s="174">
        <f aca="true" t="shared" si="60" ref="EA11:EJ11">$AA$11*G11</f>
        <v>0</v>
      </c>
      <c r="EB11" s="174">
        <f t="shared" si="60"/>
        <v>0</v>
      </c>
      <c r="EC11" s="174">
        <f t="shared" si="60"/>
        <v>0</v>
      </c>
      <c r="ED11" s="174">
        <f t="shared" si="60"/>
        <v>0</v>
      </c>
      <c r="EE11" s="174">
        <f t="shared" si="60"/>
        <v>0</v>
      </c>
      <c r="EF11" s="174">
        <f t="shared" si="60"/>
        <v>0</v>
      </c>
      <c r="EG11" s="174">
        <f t="shared" si="60"/>
        <v>0</v>
      </c>
      <c r="EH11" s="174">
        <f t="shared" si="60"/>
        <v>0</v>
      </c>
      <c r="EI11" s="174">
        <f t="shared" si="60"/>
        <v>0</v>
      </c>
      <c r="EJ11" s="174">
        <f t="shared" si="60"/>
        <v>0</v>
      </c>
      <c r="EK11" s="135"/>
      <c r="EL11" s="174">
        <f aca="true" t="shared" si="61" ref="EL11:EU11">$AB$11*G11</f>
        <v>0</v>
      </c>
      <c r="EM11" s="174">
        <f t="shared" si="61"/>
        <v>0</v>
      </c>
      <c r="EN11" s="174">
        <f t="shared" si="61"/>
        <v>0</v>
      </c>
      <c r="EO11" s="174">
        <f t="shared" si="61"/>
        <v>0</v>
      </c>
      <c r="EP11" s="174">
        <f t="shared" si="61"/>
        <v>0</v>
      </c>
      <c r="EQ11" s="174">
        <f t="shared" si="61"/>
        <v>0</v>
      </c>
      <c r="ER11" s="174">
        <f t="shared" si="61"/>
        <v>0</v>
      </c>
      <c r="ES11" s="174">
        <f t="shared" si="61"/>
        <v>0</v>
      </c>
      <c r="ET11" s="174">
        <f t="shared" si="61"/>
        <v>0</v>
      </c>
      <c r="EU11" s="174">
        <f t="shared" si="61"/>
        <v>0</v>
      </c>
      <c r="EV11" s="135"/>
      <c r="EW11" s="174">
        <f aca="true" t="shared" si="62" ref="EW11:FF11">$AC$11*G11</f>
        <v>54000</v>
      </c>
      <c r="EX11" s="174">
        <f t="shared" si="62"/>
        <v>0</v>
      </c>
      <c r="EY11" s="174">
        <f t="shared" si="62"/>
        <v>0</v>
      </c>
      <c r="EZ11" s="174">
        <f t="shared" si="62"/>
        <v>0</v>
      </c>
      <c r="FA11" s="174">
        <f t="shared" si="62"/>
        <v>0</v>
      </c>
      <c r="FB11" s="174">
        <f t="shared" si="62"/>
        <v>0</v>
      </c>
      <c r="FC11" s="174">
        <f t="shared" si="62"/>
        <v>0</v>
      </c>
      <c r="FD11" s="174">
        <f t="shared" si="62"/>
        <v>0</v>
      </c>
      <c r="FE11" s="174">
        <f t="shared" si="62"/>
        <v>0</v>
      </c>
      <c r="FF11" s="174">
        <f t="shared" si="62"/>
        <v>0</v>
      </c>
      <c r="FG11" s="178"/>
      <c r="FH11" s="168" t="b">
        <f t="shared" si="26"/>
        <v>1</v>
      </c>
      <c r="FI11" s="168" t="b">
        <f t="shared" si="13"/>
        <v>1</v>
      </c>
      <c r="FJ11" s="168" t="b">
        <f t="shared" si="13"/>
        <v>1</v>
      </c>
      <c r="FK11" s="168" t="b">
        <f t="shared" si="13"/>
        <v>1</v>
      </c>
      <c r="FL11" s="168" t="b">
        <f t="shared" si="13"/>
        <v>1</v>
      </c>
      <c r="FM11" s="168" t="b">
        <f t="shared" si="13"/>
        <v>1</v>
      </c>
      <c r="FN11" s="168" t="b">
        <f t="shared" si="13"/>
        <v>1</v>
      </c>
      <c r="FO11" s="168" t="b">
        <f t="shared" si="13"/>
        <v>1</v>
      </c>
      <c r="FP11" s="168" t="b">
        <f t="shared" si="13"/>
        <v>1</v>
      </c>
      <c r="FQ11" s="168" t="b">
        <f t="shared" si="13"/>
        <v>1</v>
      </c>
    </row>
    <row r="12" spans="2:173" s="168" customFormat="1" ht="38.25">
      <c r="B12" s="169" t="s">
        <v>126</v>
      </c>
      <c r="C12" s="182" t="s">
        <v>128</v>
      </c>
      <c r="D12" s="169" t="s">
        <v>116</v>
      </c>
      <c r="E12" s="169"/>
      <c r="F12" s="169"/>
      <c r="G12" s="187">
        <v>260000</v>
      </c>
      <c r="H12" s="187"/>
      <c r="I12" s="187"/>
      <c r="J12" s="187">
        <v>150000</v>
      </c>
      <c r="K12" s="187"/>
      <c r="L12" s="187">
        <v>20000</v>
      </c>
      <c r="M12" s="187"/>
      <c r="N12" s="187"/>
      <c r="O12" s="187"/>
      <c r="P12" s="187"/>
      <c r="Q12" s="171"/>
      <c r="R12" s="172">
        <v>0.1</v>
      </c>
      <c r="S12" s="172"/>
      <c r="T12" s="172"/>
      <c r="U12" s="172"/>
      <c r="V12" s="172">
        <v>0.2</v>
      </c>
      <c r="W12" s="172"/>
      <c r="X12" s="172"/>
      <c r="Y12" s="172"/>
      <c r="Z12" s="172"/>
      <c r="AA12" s="172"/>
      <c r="AB12" s="172"/>
      <c r="AC12" s="172">
        <v>0.7</v>
      </c>
      <c r="AD12" s="177">
        <f t="shared" si="0"/>
        <v>1</v>
      </c>
      <c r="AE12" s="135"/>
      <c r="AF12" s="174">
        <f aca="true" t="shared" si="63" ref="AF12:AO12">$R$12*G12</f>
        <v>26000</v>
      </c>
      <c r="AG12" s="174">
        <f t="shared" si="63"/>
        <v>0</v>
      </c>
      <c r="AH12" s="174">
        <f t="shared" si="63"/>
        <v>0</v>
      </c>
      <c r="AI12" s="174">
        <f t="shared" si="63"/>
        <v>15000</v>
      </c>
      <c r="AJ12" s="174">
        <f t="shared" si="63"/>
        <v>0</v>
      </c>
      <c r="AK12" s="174">
        <f t="shared" si="63"/>
        <v>2000</v>
      </c>
      <c r="AL12" s="174">
        <f t="shared" si="63"/>
        <v>0</v>
      </c>
      <c r="AM12" s="174">
        <f t="shared" si="63"/>
        <v>0</v>
      </c>
      <c r="AN12" s="174">
        <f t="shared" si="63"/>
        <v>0</v>
      </c>
      <c r="AO12" s="174">
        <f t="shared" si="63"/>
        <v>0</v>
      </c>
      <c r="AP12" s="135"/>
      <c r="AQ12" s="174">
        <f aca="true" t="shared" si="64" ref="AQ12:AZ12">$S$12*G12</f>
        <v>0</v>
      </c>
      <c r="AR12" s="174">
        <f t="shared" si="64"/>
        <v>0</v>
      </c>
      <c r="AS12" s="174">
        <f t="shared" si="64"/>
        <v>0</v>
      </c>
      <c r="AT12" s="174">
        <f t="shared" si="64"/>
        <v>0</v>
      </c>
      <c r="AU12" s="174">
        <f t="shared" si="64"/>
        <v>0</v>
      </c>
      <c r="AV12" s="174">
        <f t="shared" si="64"/>
        <v>0</v>
      </c>
      <c r="AW12" s="174">
        <f t="shared" si="64"/>
        <v>0</v>
      </c>
      <c r="AX12" s="174">
        <f t="shared" si="64"/>
        <v>0</v>
      </c>
      <c r="AY12" s="174">
        <f t="shared" si="64"/>
        <v>0</v>
      </c>
      <c r="AZ12" s="174">
        <f t="shared" si="64"/>
        <v>0</v>
      </c>
      <c r="BA12" s="135"/>
      <c r="BB12" s="174">
        <f aca="true" t="shared" si="65" ref="BB12:BK12">$T$12*G12</f>
        <v>0</v>
      </c>
      <c r="BC12" s="174">
        <f t="shared" si="65"/>
        <v>0</v>
      </c>
      <c r="BD12" s="174">
        <f t="shared" si="65"/>
        <v>0</v>
      </c>
      <c r="BE12" s="174">
        <f t="shared" si="65"/>
        <v>0</v>
      </c>
      <c r="BF12" s="174">
        <f t="shared" si="65"/>
        <v>0</v>
      </c>
      <c r="BG12" s="174">
        <f t="shared" si="65"/>
        <v>0</v>
      </c>
      <c r="BH12" s="174">
        <f t="shared" si="65"/>
        <v>0</v>
      </c>
      <c r="BI12" s="174">
        <f t="shared" si="65"/>
        <v>0</v>
      </c>
      <c r="BJ12" s="174">
        <f t="shared" si="65"/>
        <v>0</v>
      </c>
      <c r="BK12" s="174">
        <f t="shared" si="65"/>
        <v>0</v>
      </c>
      <c r="BL12" s="178"/>
      <c r="BM12" s="174">
        <f aca="true" t="shared" si="66" ref="BM12:BV12">$U$12*G12</f>
        <v>0</v>
      </c>
      <c r="BN12" s="174">
        <f t="shared" si="66"/>
        <v>0</v>
      </c>
      <c r="BO12" s="174">
        <f t="shared" si="66"/>
        <v>0</v>
      </c>
      <c r="BP12" s="174">
        <f t="shared" si="66"/>
        <v>0</v>
      </c>
      <c r="BQ12" s="174">
        <f t="shared" si="66"/>
        <v>0</v>
      </c>
      <c r="BR12" s="174">
        <f t="shared" si="66"/>
        <v>0</v>
      </c>
      <c r="BS12" s="174">
        <f t="shared" si="66"/>
        <v>0</v>
      </c>
      <c r="BT12" s="174">
        <f t="shared" si="66"/>
        <v>0</v>
      </c>
      <c r="BU12" s="174">
        <f t="shared" si="66"/>
        <v>0</v>
      </c>
      <c r="BV12" s="174">
        <f t="shared" si="66"/>
        <v>0</v>
      </c>
      <c r="BW12" s="135"/>
      <c r="BX12" s="174">
        <f aca="true" t="shared" si="67" ref="BX12:CG12">$V$12*G12</f>
        <v>52000</v>
      </c>
      <c r="BY12" s="174">
        <f t="shared" si="67"/>
        <v>0</v>
      </c>
      <c r="BZ12" s="174">
        <f t="shared" si="67"/>
        <v>0</v>
      </c>
      <c r="CA12" s="174">
        <f t="shared" si="67"/>
        <v>30000</v>
      </c>
      <c r="CB12" s="174">
        <f t="shared" si="67"/>
        <v>0</v>
      </c>
      <c r="CC12" s="174">
        <f t="shared" si="67"/>
        <v>4000</v>
      </c>
      <c r="CD12" s="174">
        <f t="shared" si="67"/>
        <v>0</v>
      </c>
      <c r="CE12" s="174">
        <f t="shared" si="67"/>
        <v>0</v>
      </c>
      <c r="CF12" s="174">
        <f t="shared" si="67"/>
        <v>0</v>
      </c>
      <c r="CG12" s="174">
        <f t="shared" si="67"/>
        <v>0</v>
      </c>
      <c r="CH12" s="135"/>
      <c r="CI12" s="174">
        <f aca="true" t="shared" si="68" ref="CI12:CR12">$W$12*G12</f>
        <v>0</v>
      </c>
      <c r="CJ12" s="174">
        <f t="shared" si="68"/>
        <v>0</v>
      </c>
      <c r="CK12" s="174">
        <f t="shared" si="68"/>
        <v>0</v>
      </c>
      <c r="CL12" s="174">
        <f t="shared" si="68"/>
        <v>0</v>
      </c>
      <c r="CM12" s="174">
        <f t="shared" si="68"/>
        <v>0</v>
      </c>
      <c r="CN12" s="174">
        <f t="shared" si="68"/>
        <v>0</v>
      </c>
      <c r="CO12" s="174">
        <f t="shared" si="68"/>
        <v>0</v>
      </c>
      <c r="CP12" s="174">
        <f t="shared" si="68"/>
        <v>0</v>
      </c>
      <c r="CQ12" s="174">
        <f t="shared" si="68"/>
        <v>0</v>
      </c>
      <c r="CR12" s="174">
        <f t="shared" si="68"/>
        <v>0</v>
      </c>
      <c r="CS12" s="135"/>
      <c r="CT12" s="174">
        <f aca="true" t="shared" si="69" ref="CT12:DC12">$X$12*G12</f>
        <v>0</v>
      </c>
      <c r="CU12" s="174">
        <f t="shared" si="69"/>
        <v>0</v>
      </c>
      <c r="CV12" s="174">
        <f t="shared" si="69"/>
        <v>0</v>
      </c>
      <c r="CW12" s="174">
        <f t="shared" si="69"/>
        <v>0</v>
      </c>
      <c r="CX12" s="174">
        <f t="shared" si="69"/>
        <v>0</v>
      </c>
      <c r="CY12" s="174">
        <f t="shared" si="69"/>
        <v>0</v>
      </c>
      <c r="CZ12" s="174">
        <f t="shared" si="69"/>
        <v>0</v>
      </c>
      <c r="DA12" s="174">
        <f t="shared" si="69"/>
        <v>0</v>
      </c>
      <c r="DB12" s="174">
        <f t="shared" si="69"/>
        <v>0</v>
      </c>
      <c r="DC12" s="174">
        <f t="shared" si="69"/>
        <v>0</v>
      </c>
      <c r="DD12" s="135"/>
      <c r="DE12" s="174">
        <f aca="true" t="shared" si="70" ref="DE12:DN12">$Y$12*G12</f>
        <v>0</v>
      </c>
      <c r="DF12" s="174">
        <f t="shared" si="70"/>
        <v>0</v>
      </c>
      <c r="DG12" s="174">
        <f t="shared" si="70"/>
        <v>0</v>
      </c>
      <c r="DH12" s="174">
        <f t="shared" si="70"/>
        <v>0</v>
      </c>
      <c r="DI12" s="174">
        <f t="shared" si="70"/>
        <v>0</v>
      </c>
      <c r="DJ12" s="174">
        <f t="shared" si="70"/>
        <v>0</v>
      </c>
      <c r="DK12" s="174">
        <f t="shared" si="70"/>
        <v>0</v>
      </c>
      <c r="DL12" s="174">
        <f t="shared" si="70"/>
        <v>0</v>
      </c>
      <c r="DM12" s="174">
        <f t="shared" si="70"/>
        <v>0</v>
      </c>
      <c r="DN12" s="174">
        <f t="shared" si="70"/>
        <v>0</v>
      </c>
      <c r="DO12" s="135"/>
      <c r="DP12" s="174">
        <f aca="true" t="shared" si="71" ref="DP12:DY12">$Z$12*G12</f>
        <v>0</v>
      </c>
      <c r="DQ12" s="174">
        <f t="shared" si="71"/>
        <v>0</v>
      </c>
      <c r="DR12" s="174">
        <f t="shared" si="71"/>
        <v>0</v>
      </c>
      <c r="DS12" s="174">
        <f t="shared" si="71"/>
        <v>0</v>
      </c>
      <c r="DT12" s="174">
        <f t="shared" si="71"/>
        <v>0</v>
      </c>
      <c r="DU12" s="174">
        <f t="shared" si="71"/>
        <v>0</v>
      </c>
      <c r="DV12" s="174">
        <f t="shared" si="71"/>
        <v>0</v>
      </c>
      <c r="DW12" s="174">
        <f t="shared" si="71"/>
        <v>0</v>
      </c>
      <c r="DX12" s="174">
        <f t="shared" si="71"/>
        <v>0</v>
      </c>
      <c r="DY12" s="174">
        <f t="shared" si="71"/>
        <v>0</v>
      </c>
      <c r="DZ12" s="135"/>
      <c r="EA12" s="174">
        <f aca="true" t="shared" si="72" ref="EA12:EJ12">$AA$12*G12</f>
        <v>0</v>
      </c>
      <c r="EB12" s="174">
        <f t="shared" si="72"/>
        <v>0</v>
      </c>
      <c r="EC12" s="174">
        <f t="shared" si="72"/>
        <v>0</v>
      </c>
      <c r="ED12" s="174">
        <f t="shared" si="72"/>
        <v>0</v>
      </c>
      <c r="EE12" s="174">
        <f t="shared" si="72"/>
        <v>0</v>
      </c>
      <c r="EF12" s="174">
        <f t="shared" si="72"/>
        <v>0</v>
      </c>
      <c r="EG12" s="174">
        <f t="shared" si="72"/>
        <v>0</v>
      </c>
      <c r="EH12" s="174">
        <f t="shared" si="72"/>
        <v>0</v>
      </c>
      <c r="EI12" s="174">
        <f t="shared" si="72"/>
        <v>0</v>
      </c>
      <c r="EJ12" s="174">
        <f t="shared" si="72"/>
        <v>0</v>
      </c>
      <c r="EK12" s="135"/>
      <c r="EL12" s="174">
        <f aca="true" t="shared" si="73" ref="EL12:EU12">$AB$12*G12</f>
        <v>0</v>
      </c>
      <c r="EM12" s="174">
        <f t="shared" si="73"/>
        <v>0</v>
      </c>
      <c r="EN12" s="174">
        <f t="shared" si="73"/>
        <v>0</v>
      </c>
      <c r="EO12" s="174">
        <f t="shared" si="73"/>
        <v>0</v>
      </c>
      <c r="EP12" s="174">
        <f t="shared" si="73"/>
        <v>0</v>
      </c>
      <c r="EQ12" s="174">
        <f t="shared" si="73"/>
        <v>0</v>
      </c>
      <c r="ER12" s="174">
        <f t="shared" si="73"/>
        <v>0</v>
      </c>
      <c r="ES12" s="174">
        <f t="shared" si="73"/>
        <v>0</v>
      </c>
      <c r="ET12" s="174">
        <f t="shared" si="73"/>
        <v>0</v>
      </c>
      <c r="EU12" s="174">
        <f t="shared" si="73"/>
        <v>0</v>
      </c>
      <c r="EV12" s="135"/>
      <c r="EW12" s="174">
        <f aca="true" t="shared" si="74" ref="EW12:FF12">$AC$12*G12</f>
        <v>182000</v>
      </c>
      <c r="EX12" s="174">
        <f t="shared" si="74"/>
        <v>0</v>
      </c>
      <c r="EY12" s="174">
        <f t="shared" si="74"/>
        <v>0</v>
      </c>
      <c r="EZ12" s="174">
        <f t="shared" si="74"/>
        <v>105000</v>
      </c>
      <c r="FA12" s="174">
        <f t="shared" si="74"/>
        <v>0</v>
      </c>
      <c r="FB12" s="174">
        <f t="shared" si="74"/>
        <v>14000</v>
      </c>
      <c r="FC12" s="174">
        <f t="shared" si="74"/>
        <v>0</v>
      </c>
      <c r="FD12" s="174">
        <f t="shared" si="74"/>
        <v>0</v>
      </c>
      <c r="FE12" s="174">
        <f t="shared" si="74"/>
        <v>0</v>
      </c>
      <c r="FF12" s="174">
        <f t="shared" si="74"/>
        <v>0</v>
      </c>
      <c r="FG12" s="178"/>
      <c r="FH12" s="168" t="b">
        <f t="shared" si="26"/>
        <v>1</v>
      </c>
      <c r="FI12" s="168" t="b">
        <f t="shared" si="13"/>
        <v>1</v>
      </c>
      <c r="FJ12" s="168" t="b">
        <f t="shared" si="13"/>
        <v>1</v>
      </c>
      <c r="FK12" s="168" t="b">
        <f t="shared" si="13"/>
        <v>1</v>
      </c>
      <c r="FL12" s="168" t="b">
        <f t="shared" si="13"/>
        <v>1</v>
      </c>
      <c r="FM12" s="168" t="b">
        <f t="shared" si="13"/>
        <v>1</v>
      </c>
      <c r="FN12" s="168" t="b">
        <f t="shared" si="13"/>
        <v>1</v>
      </c>
      <c r="FO12" s="168" t="b">
        <f t="shared" si="13"/>
        <v>1</v>
      </c>
      <c r="FP12" s="168" t="b">
        <f t="shared" si="13"/>
        <v>1</v>
      </c>
      <c r="FQ12" s="168" t="b">
        <f t="shared" si="13"/>
        <v>1</v>
      </c>
    </row>
    <row r="13" spans="2:173" s="168" customFormat="1" ht="25.5">
      <c r="B13" s="169" t="s">
        <v>135</v>
      </c>
      <c r="C13" s="182" t="s">
        <v>129</v>
      </c>
      <c r="D13" s="169" t="s">
        <v>117</v>
      </c>
      <c r="E13" s="169"/>
      <c r="F13" s="169"/>
      <c r="G13" s="187">
        <v>10000</v>
      </c>
      <c r="H13" s="187"/>
      <c r="I13" s="187"/>
      <c r="J13" s="187"/>
      <c r="K13" s="187"/>
      <c r="L13" s="187">
        <v>20000</v>
      </c>
      <c r="M13" s="187"/>
      <c r="N13" s="187"/>
      <c r="O13" s="187"/>
      <c r="P13" s="250">
        <v>40000</v>
      </c>
      <c r="Q13" s="171"/>
      <c r="R13" s="172">
        <v>0.1</v>
      </c>
      <c r="S13" s="172"/>
      <c r="T13" s="172"/>
      <c r="U13" s="172"/>
      <c r="V13" s="172"/>
      <c r="W13" s="172"/>
      <c r="X13" s="172"/>
      <c r="Y13" s="172"/>
      <c r="Z13" s="172"/>
      <c r="AA13" s="172"/>
      <c r="AB13" s="172"/>
      <c r="AC13" s="172">
        <v>0.9</v>
      </c>
      <c r="AD13" s="177">
        <f t="shared" si="0"/>
        <v>1</v>
      </c>
      <c r="AE13" s="135"/>
      <c r="AF13" s="174">
        <f aca="true" t="shared" si="75" ref="AF13:AO13">$R$13*G13</f>
        <v>1000</v>
      </c>
      <c r="AG13" s="174">
        <f t="shared" si="75"/>
        <v>0</v>
      </c>
      <c r="AH13" s="174">
        <f t="shared" si="75"/>
        <v>0</v>
      </c>
      <c r="AI13" s="174">
        <f t="shared" si="75"/>
        <v>0</v>
      </c>
      <c r="AJ13" s="174">
        <f t="shared" si="75"/>
        <v>0</v>
      </c>
      <c r="AK13" s="174">
        <f t="shared" si="75"/>
        <v>2000</v>
      </c>
      <c r="AL13" s="174">
        <f t="shared" si="75"/>
        <v>0</v>
      </c>
      <c r="AM13" s="174">
        <f t="shared" si="75"/>
        <v>0</v>
      </c>
      <c r="AN13" s="174">
        <f t="shared" si="75"/>
        <v>0</v>
      </c>
      <c r="AO13" s="174">
        <f t="shared" si="75"/>
        <v>4000</v>
      </c>
      <c r="AP13" s="135"/>
      <c r="AQ13" s="174">
        <f aca="true" t="shared" si="76" ref="AQ13:AZ13">$S$13*G13</f>
        <v>0</v>
      </c>
      <c r="AR13" s="174">
        <f t="shared" si="76"/>
        <v>0</v>
      </c>
      <c r="AS13" s="174">
        <f t="shared" si="76"/>
        <v>0</v>
      </c>
      <c r="AT13" s="174">
        <f t="shared" si="76"/>
        <v>0</v>
      </c>
      <c r="AU13" s="174">
        <f t="shared" si="76"/>
        <v>0</v>
      </c>
      <c r="AV13" s="174">
        <f t="shared" si="76"/>
        <v>0</v>
      </c>
      <c r="AW13" s="174">
        <f t="shared" si="76"/>
        <v>0</v>
      </c>
      <c r="AX13" s="174">
        <f t="shared" si="76"/>
        <v>0</v>
      </c>
      <c r="AY13" s="174">
        <f t="shared" si="76"/>
        <v>0</v>
      </c>
      <c r="AZ13" s="174">
        <f t="shared" si="76"/>
        <v>0</v>
      </c>
      <c r="BA13" s="135"/>
      <c r="BB13" s="174">
        <f aca="true" t="shared" si="77" ref="BB13:BK13">$T$13*G13</f>
        <v>0</v>
      </c>
      <c r="BC13" s="174">
        <f t="shared" si="77"/>
        <v>0</v>
      </c>
      <c r="BD13" s="174">
        <f t="shared" si="77"/>
        <v>0</v>
      </c>
      <c r="BE13" s="174">
        <f t="shared" si="77"/>
        <v>0</v>
      </c>
      <c r="BF13" s="174">
        <f t="shared" si="77"/>
        <v>0</v>
      </c>
      <c r="BG13" s="174">
        <f t="shared" si="77"/>
        <v>0</v>
      </c>
      <c r="BH13" s="174">
        <f t="shared" si="77"/>
        <v>0</v>
      </c>
      <c r="BI13" s="174">
        <f t="shared" si="77"/>
        <v>0</v>
      </c>
      <c r="BJ13" s="174">
        <f t="shared" si="77"/>
        <v>0</v>
      </c>
      <c r="BK13" s="174">
        <f t="shared" si="77"/>
        <v>0</v>
      </c>
      <c r="BL13" s="178"/>
      <c r="BM13" s="174">
        <f>$U$14*G14</f>
        <v>0</v>
      </c>
      <c r="BN13" s="174">
        <f aca="true" t="shared" si="78" ref="BN13:BV13">$U$14*H14</f>
        <v>0</v>
      </c>
      <c r="BO13" s="174">
        <f t="shared" si="78"/>
        <v>0</v>
      </c>
      <c r="BP13" s="174">
        <f t="shared" si="78"/>
        <v>0</v>
      </c>
      <c r="BQ13" s="174">
        <f t="shared" si="78"/>
        <v>0</v>
      </c>
      <c r="BR13" s="174">
        <f t="shared" si="78"/>
        <v>0</v>
      </c>
      <c r="BS13" s="174">
        <f t="shared" si="78"/>
        <v>0</v>
      </c>
      <c r="BT13" s="174">
        <f t="shared" si="78"/>
        <v>0</v>
      </c>
      <c r="BU13" s="174">
        <f t="shared" si="78"/>
        <v>0</v>
      </c>
      <c r="BV13" s="174">
        <f t="shared" si="78"/>
        <v>0</v>
      </c>
      <c r="BW13" s="135"/>
      <c r="BX13" s="174">
        <f aca="true" t="shared" si="79" ref="BX13:CG13">$V$13*G13</f>
        <v>0</v>
      </c>
      <c r="BY13" s="174">
        <f t="shared" si="79"/>
        <v>0</v>
      </c>
      <c r="BZ13" s="174">
        <f t="shared" si="79"/>
        <v>0</v>
      </c>
      <c r="CA13" s="174">
        <f t="shared" si="79"/>
        <v>0</v>
      </c>
      <c r="CB13" s="174">
        <f t="shared" si="79"/>
        <v>0</v>
      </c>
      <c r="CC13" s="174">
        <f t="shared" si="79"/>
        <v>0</v>
      </c>
      <c r="CD13" s="174">
        <f t="shared" si="79"/>
        <v>0</v>
      </c>
      <c r="CE13" s="174">
        <f t="shared" si="79"/>
        <v>0</v>
      </c>
      <c r="CF13" s="174">
        <f t="shared" si="79"/>
        <v>0</v>
      </c>
      <c r="CG13" s="174">
        <f t="shared" si="79"/>
        <v>0</v>
      </c>
      <c r="CH13" s="135"/>
      <c r="CI13" s="174">
        <f aca="true" t="shared" si="80" ref="CI13:CR13">$W$13*G13</f>
        <v>0</v>
      </c>
      <c r="CJ13" s="174">
        <f t="shared" si="80"/>
        <v>0</v>
      </c>
      <c r="CK13" s="174">
        <f t="shared" si="80"/>
        <v>0</v>
      </c>
      <c r="CL13" s="174">
        <f t="shared" si="80"/>
        <v>0</v>
      </c>
      <c r="CM13" s="174">
        <f t="shared" si="80"/>
        <v>0</v>
      </c>
      <c r="CN13" s="174">
        <f t="shared" si="80"/>
        <v>0</v>
      </c>
      <c r="CO13" s="174">
        <f t="shared" si="80"/>
        <v>0</v>
      </c>
      <c r="CP13" s="174">
        <f t="shared" si="80"/>
        <v>0</v>
      </c>
      <c r="CQ13" s="174">
        <f t="shared" si="80"/>
        <v>0</v>
      </c>
      <c r="CR13" s="174">
        <f t="shared" si="80"/>
        <v>0</v>
      </c>
      <c r="CS13" s="135"/>
      <c r="CT13" s="174">
        <f aca="true" t="shared" si="81" ref="CT13:DC13">$X$13*G13</f>
        <v>0</v>
      </c>
      <c r="CU13" s="174">
        <f t="shared" si="81"/>
        <v>0</v>
      </c>
      <c r="CV13" s="174">
        <f t="shared" si="81"/>
        <v>0</v>
      </c>
      <c r="CW13" s="174">
        <f t="shared" si="81"/>
        <v>0</v>
      </c>
      <c r="CX13" s="174">
        <f t="shared" si="81"/>
        <v>0</v>
      </c>
      <c r="CY13" s="174">
        <f t="shared" si="81"/>
        <v>0</v>
      </c>
      <c r="CZ13" s="174">
        <f t="shared" si="81"/>
        <v>0</v>
      </c>
      <c r="DA13" s="174">
        <f t="shared" si="81"/>
        <v>0</v>
      </c>
      <c r="DB13" s="174">
        <f t="shared" si="81"/>
        <v>0</v>
      </c>
      <c r="DC13" s="174">
        <f t="shared" si="81"/>
        <v>0</v>
      </c>
      <c r="DD13" s="135"/>
      <c r="DE13" s="174">
        <f aca="true" t="shared" si="82" ref="DE13:DN13">$Y$13*G13</f>
        <v>0</v>
      </c>
      <c r="DF13" s="174">
        <f t="shared" si="82"/>
        <v>0</v>
      </c>
      <c r="DG13" s="174">
        <f t="shared" si="82"/>
        <v>0</v>
      </c>
      <c r="DH13" s="174">
        <f t="shared" si="82"/>
        <v>0</v>
      </c>
      <c r="DI13" s="174">
        <f t="shared" si="82"/>
        <v>0</v>
      </c>
      <c r="DJ13" s="174">
        <f t="shared" si="82"/>
        <v>0</v>
      </c>
      <c r="DK13" s="174">
        <f t="shared" si="82"/>
        <v>0</v>
      </c>
      <c r="DL13" s="174">
        <f t="shared" si="82"/>
        <v>0</v>
      </c>
      <c r="DM13" s="174">
        <f t="shared" si="82"/>
        <v>0</v>
      </c>
      <c r="DN13" s="174">
        <f t="shared" si="82"/>
        <v>0</v>
      </c>
      <c r="DO13" s="135"/>
      <c r="DP13" s="174">
        <f aca="true" t="shared" si="83" ref="DP13:DY13">$Z$13*G13</f>
        <v>0</v>
      </c>
      <c r="DQ13" s="174">
        <f t="shared" si="83"/>
        <v>0</v>
      </c>
      <c r="DR13" s="174">
        <f t="shared" si="83"/>
        <v>0</v>
      </c>
      <c r="DS13" s="174">
        <f t="shared" si="83"/>
        <v>0</v>
      </c>
      <c r="DT13" s="174">
        <f t="shared" si="83"/>
        <v>0</v>
      </c>
      <c r="DU13" s="174">
        <f t="shared" si="83"/>
        <v>0</v>
      </c>
      <c r="DV13" s="174">
        <f t="shared" si="83"/>
        <v>0</v>
      </c>
      <c r="DW13" s="174">
        <f t="shared" si="83"/>
        <v>0</v>
      </c>
      <c r="DX13" s="174">
        <f t="shared" si="83"/>
        <v>0</v>
      </c>
      <c r="DY13" s="174">
        <f t="shared" si="83"/>
        <v>0</v>
      </c>
      <c r="DZ13" s="135"/>
      <c r="EA13" s="174">
        <f aca="true" t="shared" si="84" ref="EA13:EJ13">$AA$13*G13</f>
        <v>0</v>
      </c>
      <c r="EB13" s="174">
        <f t="shared" si="84"/>
        <v>0</v>
      </c>
      <c r="EC13" s="174">
        <f t="shared" si="84"/>
        <v>0</v>
      </c>
      <c r="ED13" s="174">
        <f t="shared" si="84"/>
        <v>0</v>
      </c>
      <c r="EE13" s="174">
        <f t="shared" si="84"/>
        <v>0</v>
      </c>
      <c r="EF13" s="174">
        <f t="shared" si="84"/>
        <v>0</v>
      </c>
      <c r="EG13" s="174">
        <f t="shared" si="84"/>
        <v>0</v>
      </c>
      <c r="EH13" s="174">
        <f t="shared" si="84"/>
        <v>0</v>
      </c>
      <c r="EI13" s="174">
        <f t="shared" si="84"/>
        <v>0</v>
      </c>
      <c r="EJ13" s="174">
        <f t="shared" si="84"/>
        <v>0</v>
      </c>
      <c r="EK13" s="135"/>
      <c r="EL13" s="174">
        <f aca="true" t="shared" si="85" ref="EL13:EU13">$AB$13*G13</f>
        <v>0</v>
      </c>
      <c r="EM13" s="174">
        <f t="shared" si="85"/>
        <v>0</v>
      </c>
      <c r="EN13" s="174">
        <f t="shared" si="85"/>
        <v>0</v>
      </c>
      <c r="EO13" s="174">
        <f t="shared" si="85"/>
        <v>0</v>
      </c>
      <c r="EP13" s="174">
        <f t="shared" si="85"/>
        <v>0</v>
      </c>
      <c r="EQ13" s="174">
        <f t="shared" si="85"/>
        <v>0</v>
      </c>
      <c r="ER13" s="174">
        <f t="shared" si="85"/>
        <v>0</v>
      </c>
      <c r="ES13" s="174">
        <f t="shared" si="85"/>
        <v>0</v>
      </c>
      <c r="ET13" s="174">
        <f t="shared" si="85"/>
        <v>0</v>
      </c>
      <c r="EU13" s="174">
        <f t="shared" si="85"/>
        <v>0</v>
      </c>
      <c r="EV13" s="135"/>
      <c r="EW13" s="174">
        <f aca="true" t="shared" si="86" ref="EW13:FF13">$AC$13*G13</f>
        <v>9000</v>
      </c>
      <c r="EX13" s="174">
        <f t="shared" si="86"/>
        <v>0</v>
      </c>
      <c r="EY13" s="174">
        <f t="shared" si="86"/>
        <v>0</v>
      </c>
      <c r="EZ13" s="174">
        <f t="shared" si="86"/>
        <v>0</v>
      </c>
      <c r="FA13" s="174">
        <f t="shared" si="86"/>
        <v>0</v>
      </c>
      <c r="FB13" s="174">
        <f t="shared" si="86"/>
        <v>18000</v>
      </c>
      <c r="FC13" s="174">
        <f t="shared" si="86"/>
        <v>0</v>
      </c>
      <c r="FD13" s="174">
        <f t="shared" si="86"/>
        <v>0</v>
      </c>
      <c r="FE13" s="174">
        <f t="shared" si="86"/>
        <v>0</v>
      </c>
      <c r="FF13" s="174">
        <f t="shared" si="86"/>
        <v>36000</v>
      </c>
      <c r="FG13" s="178"/>
      <c r="FH13" s="168" t="b">
        <f t="shared" si="26"/>
        <v>1</v>
      </c>
      <c r="FI13" s="168" t="b">
        <f t="shared" si="13"/>
        <v>1</v>
      </c>
      <c r="FJ13" s="168" t="b">
        <f t="shared" si="13"/>
        <v>1</v>
      </c>
      <c r="FK13" s="168" t="b">
        <f t="shared" si="13"/>
        <v>1</v>
      </c>
      <c r="FL13" s="168" t="b">
        <f t="shared" si="13"/>
        <v>1</v>
      </c>
      <c r="FM13" s="168" t="b">
        <f t="shared" si="13"/>
        <v>1</v>
      </c>
      <c r="FN13" s="168" t="b">
        <f t="shared" si="13"/>
        <v>1</v>
      </c>
      <c r="FO13" s="168" t="b">
        <f t="shared" si="13"/>
        <v>1</v>
      </c>
      <c r="FP13" s="168" t="b">
        <f t="shared" si="13"/>
        <v>1</v>
      </c>
      <c r="FQ13" s="168" t="b">
        <f t="shared" si="13"/>
        <v>1</v>
      </c>
    </row>
    <row r="14" spans="2:173" s="168" customFormat="1" ht="12.75">
      <c r="B14" s="169" t="s">
        <v>135</v>
      </c>
      <c r="C14" s="182" t="s">
        <v>130</v>
      </c>
      <c r="D14" s="169" t="s">
        <v>117</v>
      </c>
      <c r="E14" s="169"/>
      <c r="F14" s="169"/>
      <c r="G14" s="187"/>
      <c r="H14" s="187"/>
      <c r="I14" s="187"/>
      <c r="J14" s="187"/>
      <c r="K14" s="187"/>
      <c r="L14" s="187"/>
      <c r="M14" s="187"/>
      <c r="N14" s="187"/>
      <c r="O14" s="187"/>
      <c r="P14" s="250"/>
      <c r="Q14" s="171"/>
      <c r="R14" s="172">
        <v>0.1</v>
      </c>
      <c r="S14" s="172"/>
      <c r="T14" s="172"/>
      <c r="U14" s="172"/>
      <c r="V14" s="172"/>
      <c r="W14" s="172"/>
      <c r="X14" s="172"/>
      <c r="Y14" s="172">
        <v>0.2</v>
      </c>
      <c r="Z14" s="172"/>
      <c r="AA14" s="172"/>
      <c r="AB14" s="172"/>
      <c r="AC14" s="172">
        <v>0.7</v>
      </c>
      <c r="AD14" s="177">
        <f t="shared" si="0"/>
        <v>1</v>
      </c>
      <c r="AE14" s="135"/>
      <c r="AF14" s="174">
        <f aca="true" t="shared" si="87" ref="AF14:AO14">$R$14*G14</f>
        <v>0</v>
      </c>
      <c r="AG14" s="174">
        <f t="shared" si="87"/>
        <v>0</v>
      </c>
      <c r="AH14" s="174">
        <f t="shared" si="87"/>
        <v>0</v>
      </c>
      <c r="AI14" s="174">
        <f t="shared" si="87"/>
        <v>0</v>
      </c>
      <c r="AJ14" s="174">
        <f t="shared" si="87"/>
        <v>0</v>
      </c>
      <c r="AK14" s="174">
        <f t="shared" si="87"/>
        <v>0</v>
      </c>
      <c r="AL14" s="174">
        <f t="shared" si="87"/>
        <v>0</v>
      </c>
      <c r="AM14" s="174">
        <f t="shared" si="87"/>
        <v>0</v>
      </c>
      <c r="AN14" s="174">
        <f t="shared" si="87"/>
        <v>0</v>
      </c>
      <c r="AO14" s="174">
        <f t="shared" si="87"/>
        <v>0</v>
      </c>
      <c r="AP14" s="135"/>
      <c r="AQ14" s="174">
        <f aca="true" t="shared" si="88" ref="AQ14:AZ14">$S$14*G14</f>
        <v>0</v>
      </c>
      <c r="AR14" s="174">
        <f t="shared" si="88"/>
        <v>0</v>
      </c>
      <c r="AS14" s="174">
        <f t="shared" si="88"/>
        <v>0</v>
      </c>
      <c r="AT14" s="174">
        <f t="shared" si="88"/>
        <v>0</v>
      </c>
      <c r="AU14" s="174">
        <f t="shared" si="88"/>
        <v>0</v>
      </c>
      <c r="AV14" s="174">
        <f t="shared" si="88"/>
        <v>0</v>
      </c>
      <c r="AW14" s="174">
        <f t="shared" si="88"/>
        <v>0</v>
      </c>
      <c r="AX14" s="174">
        <f t="shared" si="88"/>
        <v>0</v>
      </c>
      <c r="AY14" s="174">
        <f t="shared" si="88"/>
        <v>0</v>
      </c>
      <c r="AZ14" s="174">
        <f t="shared" si="88"/>
        <v>0</v>
      </c>
      <c r="BA14" s="135"/>
      <c r="BB14" s="174">
        <f aca="true" t="shared" si="89" ref="BB14:BK14">$T$14*G14</f>
        <v>0</v>
      </c>
      <c r="BC14" s="174">
        <f t="shared" si="89"/>
        <v>0</v>
      </c>
      <c r="BD14" s="174">
        <f t="shared" si="89"/>
        <v>0</v>
      </c>
      <c r="BE14" s="174">
        <f t="shared" si="89"/>
        <v>0</v>
      </c>
      <c r="BF14" s="174">
        <f t="shared" si="89"/>
        <v>0</v>
      </c>
      <c r="BG14" s="174">
        <f t="shared" si="89"/>
        <v>0</v>
      </c>
      <c r="BH14" s="174">
        <f t="shared" si="89"/>
        <v>0</v>
      </c>
      <c r="BI14" s="174">
        <f t="shared" si="89"/>
        <v>0</v>
      </c>
      <c r="BJ14" s="174">
        <f t="shared" si="89"/>
        <v>0</v>
      </c>
      <c r="BK14" s="174">
        <f t="shared" si="89"/>
        <v>0</v>
      </c>
      <c r="BL14" s="178"/>
      <c r="BM14" s="174">
        <f>$U$13*G14</f>
        <v>0</v>
      </c>
      <c r="BN14" s="174">
        <f aca="true" t="shared" si="90" ref="BN14:BV14">$U$13*H14</f>
        <v>0</v>
      </c>
      <c r="BO14" s="174">
        <f t="shared" si="90"/>
        <v>0</v>
      </c>
      <c r="BP14" s="174">
        <f t="shared" si="90"/>
        <v>0</v>
      </c>
      <c r="BQ14" s="174">
        <f t="shared" si="90"/>
        <v>0</v>
      </c>
      <c r="BR14" s="174">
        <f t="shared" si="90"/>
        <v>0</v>
      </c>
      <c r="BS14" s="174">
        <f t="shared" si="90"/>
        <v>0</v>
      </c>
      <c r="BT14" s="174">
        <f t="shared" si="90"/>
        <v>0</v>
      </c>
      <c r="BU14" s="174">
        <f t="shared" si="90"/>
        <v>0</v>
      </c>
      <c r="BV14" s="174">
        <f t="shared" si="90"/>
        <v>0</v>
      </c>
      <c r="BW14" s="135"/>
      <c r="BX14" s="174">
        <f aca="true" t="shared" si="91" ref="BX14:CG14">$V$14*G14</f>
        <v>0</v>
      </c>
      <c r="BY14" s="174">
        <f t="shared" si="91"/>
        <v>0</v>
      </c>
      <c r="BZ14" s="174">
        <f t="shared" si="91"/>
        <v>0</v>
      </c>
      <c r="CA14" s="174">
        <f t="shared" si="91"/>
        <v>0</v>
      </c>
      <c r="CB14" s="174">
        <f t="shared" si="91"/>
        <v>0</v>
      </c>
      <c r="CC14" s="174">
        <f t="shared" si="91"/>
        <v>0</v>
      </c>
      <c r="CD14" s="174">
        <f t="shared" si="91"/>
        <v>0</v>
      </c>
      <c r="CE14" s="174">
        <f t="shared" si="91"/>
        <v>0</v>
      </c>
      <c r="CF14" s="174">
        <f t="shared" si="91"/>
        <v>0</v>
      </c>
      <c r="CG14" s="174">
        <f t="shared" si="91"/>
        <v>0</v>
      </c>
      <c r="CH14" s="135"/>
      <c r="CI14" s="174">
        <f aca="true" t="shared" si="92" ref="CI14:CR14">$W$14*G14</f>
        <v>0</v>
      </c>
      <c r="CJ14" s="174">
        <f t="shared" si="92"/>
        <v>0</v>
      </c>
      <c r="CK14" s="174">
        <f t="shared" si="92"/>
        <v>0</v>
      </c>
      <c r="CL14" s="174">
        <f t="shared" si="92"/>
        <v>0</v>
      </c>
      <c r="CM14" s="174">
        <f t="shared" si="92"/>
        <v>0</v>
      </c>
      <c r="CN14" s="174">
        <f t="shared" si="92"/>
        <v>0</v>
      </c>
      <c r="CO14" s="174">
        <f t="shared" si="92"/>
        <v>0</v>
      </c>
      <c r="CP14" s="174">
        <f t="shared" si="92"/>
        <v>0</v>
      </c>
      <c r="CQ14" s="174">
        <f t="shared" si="92"/>
        <v>0</v>
      </c>
      <c r="CR14" s="174">
        <f t="shared" si="92"/>
        <v>0</v>
      </c>
      <c r="CS14" s="135"/>
      <c r="CT14" s="174">
        <f aca="true" t="shared" si="93" ref="CT14:DC14">$X$14*G14</f>
        <v>0</v>
      </c>
      <c r="CU14" s="174">
        <f t="shared" si="93"/>
        <v>0</v>
      </c>
      <c r="CV14" s="174">
        <f t="shared" si="93"/>
        <v>0</v>
      </c>
      <c r="CW14" s="174">
        <f t="shared" si="93"/>
        <v>0</v>
      </c>
      <c r="CX14" s="174">
        <f t="shared" si="93"/>
        <v>0</v>
      </c>
      <c r="CY14" s="174">
        <f t="shared" si="93"/>
        <v>0</v>
      </c>
      <c r="CZ14" s="174">
        <f t="shared" si="93"/>
        <v>0</v>
      </c>
      <c r="DA14" s="174">
        <f t="shared" si="93"/>
        <v>0</v>
      </c>
      <c r="DB14" s="174">
        <f t="shared" si="93"/>
        <v>0</v>
      </c>
      <c r="DC14" s="174">
        <f t="shared" si="93"/>
        <v>0</v>
      </c>
      <c r="DD14" s="135"/>
      <c r="DE14" s="174">
        <f>$Y$14*G14</f>
        <v>0</v>
      </c>
      <c r="DF14" s="174">
        <f aca="true" t="shared" si="94" ref="DF14:DN14">$Y$14*H14</f>
        <v>0</v>
      </c>
      <c r="DG14" s="174">
        <f t="shared" si="94"/>
        <v>0</v>
      </c>
      <c r="DH14" s="174">
        <f t="shared" si="94"/>
        <v>0</v>
      </c>
      <c r="DI14" s="174">
        <f t="shared" si="94"/>
        <v>0</v>
      </c>
      <c r="DJ14" s="174">
        <f t="shared" si="94"/>
        <v>0</v>
      </c>
      <c r="DK14" s="174">
        <f t="shared" si="94"/>
        <v>0</v>
      </c>
      <c r="DL14" s="174">
        <f t="shared" si="94"/>
        <v>0</v>
      </c>
      <c r="DM14" s="174">
        <f t="shared" si="94"/>
        <v>0</v>
      </c>
      <c r="DN14" s="174">
        <f t="shared" si="94"/>
        <v>0</v>
      </c>
      <c r="DO14" s="135"/>
      <c r="DP14" s="174">
        <f>$Z$14*G14</f>
        <v>0</v>
      </c>
      <c r="DQ14" s="174">
        <f aca="true" t="shared" si="95" ref="DQ14:DY14">$Z$14*H14</f>
        <v>0</v>
      </c>
      <c r="DR14" s="174">
        <f t="shared" si="95"/>
        <v>0</v>
      </c>
      <c r="DS14" s="174">
        <f t="shared" si="95"/>
        <v>0</v>
      </c>
      <c r="DT14" s="174">
        <f t="shared" si="95"/>
        <v>0</v>
      </c>
      <c r="DU14" s="174">
        <f t="shared" si="95"/>
        <v>0</v>
      </c>
      <c r="DV14" s="174">
        <f t="shared" si="95"/>
        <v>0</v>
      </c>
      <c r="DW14" s="174">
        <f t="shared" si="95"/>
        <v>0</v>
      </c>
      <c r="DX14" s="174">
        <f t="shared" si="95"/>
        <v>0</v>
      </c>
      <c r="DY14" s="174">
        <f t="shared" si="95"/>
        <v>0</v>
      </c>
      <c r="DZ14" s="135"/>
      <c r="EA14" s="174">
        <f>$AA$14*G14</f>
        <v>0</v>
      </c>
      <c r="EB14" s="174">
        <f aca="true" t="shared" si="96" ref="EB14:EJ14">$AA$14*H14</f>
        <v>0</v>
      </c>
      <c r="EC14" s="174">
        <f t="shared" si="96"/>
        <v>0</v>
      </c>
      <c r="ED14" s="174">
        <f t="shared" si="96"/>
        <v>0</v>
      </c>
      <c r="EE14" s="174">
        <f t="shared" si="96"/>
        <v>0</v>
      </c>
      <c r="EF14" s="174">
        <f t="shared" si="96"/>
        <v>0</v>
      </c>
      <c r="EG14" s="174">
        <f t="shared" si="96"/>
        <v>0</v>
      </c>
      <c r="EH14" s="174">
        <f t="shared" si="96"/>
        <v>0</v>
      </c>
      <c r="EI14" s="174">
        <f t="shared" si="96"/>
        <v>0</v>
      </c>
      <c r="EJ14" s="174">
        <f t="shared" si="96"/>
        <v>0</v>
      </c>
      <c r="EK14" s="135"/>
      <c r="EL14" s="174">
        <f>$AB$14*G14</f>
        <v>0</v>
      </c>
      <c r="EM14" s="174">
        <f aca="true" t="shared" si="97" ref="EM14:EU14">$AB$14*H14</f>
        <v>0</v>
      </c>
      <c r="EN14" s="174">
        <f t="shared" si="97"/>
        <v>0</v>
      </c>
      <c r="EO14" s="174">
        <f t="shared" si="97"/>
        <v>0</v>
      </c>
      <c r="EP14" s="174">
        <f t="shared" si="97"/>
        <v>0</v>
      </c>
      <c r="EQ14" s="174">
        <f t="shared" si="97"/>
        <v>0</v>
      </c>
      <c r="ER14" s="174">
        <f t="shared" si="97"/>
        <v>0</v>
      </c>
      <c r="ES14" s="174">
        <f t="shared" si="97"/>
        <v>0</v>
      </c>
      <c r="ET14" s="174">
        <f t="shared" si="97"/>
        <v>0</v>
      </c>
      <c r="EU14" s="174">
        <f t="shared" si="97"/>
        <v>0</v>
      </c>
      <c r="EV14" s="135"/>
      <c r="EW14" s="174">
        <f>$AC$14*G14</f>
        <v>0</v>
      </c>
      <c r="EX14" s="174">
        <f aca="true" t="shared" si="98" ref="EX14:FF14">$AC$14*H14</f>
        <v>0</v>
      </c>
      <c r="EY14" s="174">
        <f t="shared" si="98"/>
        <v>0</v>
      </c>
      <c r="EZ14" s="174">
        <f t="shared" si="98"/>
        <v>0</v>
      </c>
      <c r="FA14" s="174">
        <f t="shared" si="98"/>
        <v>0</v>
      </c>
      <c r="FB14" s="174">
        <f t="shared" si="98"/>
        <v>0</v>
      </c>
      <c r="FC14" s="174">
        <f t="shared" si="98"/>
        <v>0</v>
      </c>
      <c r="FD14" s="174">
        <f t="shared" si="98"/>
        <v>0</v>
      </c>
      <c r="FE14" s="174">
        <f t="shared" si="98"/>
        <v>0</v>
      </c>
      <c r="FF14" s="174">
        <f t="shared" si="98"/>
        <v>0</v>
      </c>
      <c r="FG14" s="178"/>
      <c r="FH14" s="168" t="b">
        <f t="shared" si="26"/>
        <v>1</v>
      </c>
      <c r="FI14" s="168" t="b">
        <f t="shared" si="13"/>
        <v>1</v>
      </c>
      <c r="FJ14" s="168" t="b">
        <f t="shared" si="13"/>
        <v>1</v>
      </c>
      <c r="FK14" s="168" t="b">
        <f t="shared" si="13"/>
        <v>1</v>
      </c>
      <c r="FL14" s="168" t="b">
        <f t="shared" si="13"/>
        <v>1</v>
      </c>
      <c r="FM14" s="168" t="b">
        <f t="shared" si="13"/>
        <v>1</v>
      </c>
      <c r="FN14" s="168" t="b">
        <f t="shared" si="13"/>
        <v>1</v>
      </c>
      <c r="FO14" s="168" t="b">
        <f t="shared" si="13"/>
        <v>1</v>
      </c>
      <c r="FP14" s="168" t="b">
        <f t="shared" si="13"/>
        <v>1</v>
      </c>
      <c r="FQ14" s="168" t="b">
        <f t="shared" si="13"/>
        <v>1</v>
      </c>
    </row>
    <row r="15" spans="2:173" s="168" customFormat="1" ht="12.75">
      <c r="B15" s="169" t="s">
        <v>136</v>
      </c>
      <c r="C15" s="182" t="s">
        <v>131</v>
      </c>
      <c r="D15" s="169" t="s">
        <v>118</v>
      </c>
      <c r="E15" s="169"/>
      <c r="F15" s="169"/>
      <c r="G15" s="187">
        <v>131250</v>
      </c>
      <c r="H15" s="187"/>
      <c r="I15" s="187"/>
      <c r="J15" s="187"/>
      <c r="K15" s="187"/>
      <c r="L15" s="187"/>
      <c r="M15" s="187"/>
      <c r="N15" s="187"/>
      <c r="O15" s="187"/>
      <c r="P15" s="250"/>
      <c r="Q15" s="171"/>
      <c r="R15" s="172">
        <v>0.1</v>
      </c>
      <c r="S15" s="172"/>
      <c r="T15" s="172"/>
      <c r="U15" s="172"/>
      <c r="V15" s="172"/>
      <c r="W15" s="172"/>
      <c r="X15" s="172">
        <v>0.3</v>
      </c>
      <c r="Y15" s="172"/>
      <c r="Z15" s="172"/>
      <c r="AA15" s="172"/>
      <c r="AB15" s="172"/>
      <c r="AC15" s="172">
        <v>0.6</v>
      </c>
      <c r="AD15" s="177">
        <f t="shared" si="0"/>
        <v>1</v>
      </c>
      <c r="AE15" s="135"/>
      <c r="AF15" s="174">
        <f aca="true" t="shared" si="99" ref="AF15:AO15">$R$15*G15</f>
        <v>13125</v>
      </c>
      <c r="AG15" s="174">
        <f t="shared" si="99"/>
        <v>0</v>
      </c>
      <c r="AH15" s="174">
        <f t="shared" si="99"/>
        <v>0</v>
      </c>
      <c r="AI15" s="174">
        <f t="shared" si="99"/>
        <v>0</v>
      </c>
      <c r="AJ15" s="174">
        <f t="shared" si="99"/>
        <v>0</v>
      </c>
      <c r="AK15" s="174">
        <f t="shared" si="99"/>
        <v>0</v>
      </c>
      <c r="AL15" s="174">
        <f t="shared" si="99"/>
        <v>0</v>
      </c>
      <c r="AM15" s="174">
        <f t="shared" si="99"/>
        <v>0</v>
      </c>
      <c r="AN15" s="174">
        <f t="shared" si="99"/>
        <v>0</v>
      </c>
      <c r="AO15" s="174">
        <f t="shared" si="99"/>
        <v>0</v>
      </c>
      <c r="AP15" s="135"/>
      <c r="AQ15" s="174">
        <f aca="true" t="shared" si="100" ref="AQ15:AZ15">$S$15*G15</f>
        <v>0</v>
      </c>
      <c r="AR15" s="174">
        <f t="shared" si="100"/>
        <v>0</v>
      </c>
      <c r="AS15" s="174">
        <f t="shared" si="100"/>
        <v>0</v>
      </c>
      <c r="AT15" s="174">
        <f t="shared" si="100"/>
        <v>0</v>
      </c>
      <c r="AU15" s="174">
        <f t="shared" si="100"/>
        <v>0</v>
      </c>
      <c r="AV15" s="174">
        <f t="shared" si="100"/>
        <v>0</v>
      </c>
      <c r="AW15" s="174">
        <f t="shared" si="100"/>
        <v>0</v>
      </c>
      <c r="AX15" s="174">
        <f t="shared" si="100"/>
        <v>0</v>
      </c>
      <c r="AY15" s="174">
        <f t="shared" si="100"/>
        <v>0</v>
      </c>
      <c r="AZ15" s="174">
        <f t="shared" si="100"/>
        <v>0</v>
      </c>
      <c r="BA15" s="135"/>
      <c r="BB15" s="174">
        <f aca="true" t="shared" si="101" ref="BB15:BK15">$T$15*G15</f>
        <v>0</v>
      </c>
      <c r="BC15" s="174">
        <f t="shared" si="101"/>
        <v>0</v>
      </c>
      <c r="BD15" s="174">
        <f t="shared" si="101"/>
        <v>0</v>
      </c>
      <c r="BE15" s="174">
        <f t="shared" si="101"/>
        <v>0</v>
      </c>
      <c r="BF15" s="174">
        <f t="shared" si="101"/>
        <v>0</v>
      </c>
      <c r="BG15" s="174">
        <f t="shared" si="101"/>
        <v>0</v>
      </c>
      <c r="BH15" s="174">
        <f t="shared" si="101"/>
        <v>0</v>
      </c>
      <c r="BI15" s="174">
        <f t="shared" si="101"/>
        <v>0</v>
      </c>
      <c r="BJ15" s="174">
        <f t="shared" si="101"/>
        <v>0</v>
      </c>
      <c r="BK15" s="174">
        <f t="shared" si="101"/>
        <v>0</v>
      </c>
      <c r="BL15" s="178"/>
      <c r="BM15" s="174">
        <f aca="true" t="shared" si="102" ref="BM15:BV15">$U$15*G15</f>
        <v>0</v>
      </c>
      <c r="BN15" s="174">
        <f t="shared" si="102"/>
        <v>0</v>
      </c>
      <c r="BO15" s="174">
        <f t="shared" si="102"/>
        <v>0</v>
      </c>
      <c r="BP15" s="174">
        <f t="shared" si="102"/>
        <v>0</v>
      </c>
      <c r="BQ15" s="174">
        <f t="shared" si="102"/>
        <v>0</v>
      </c>
      <c r="BR15" s="174">
        <f t="shared" si="102"/>
        <v>0</v>
      </c>
      <c r="BS15" s="174">
        <f t="shared" si="102"/>
        <v>0</v>
      </c>
      <c r="BT15" s="174">
        <f t="shared" si="102"/>
        <v>0</v>
      </c>
      <c r="BU15" s="174">
        <f t="shared" si="102"/>
        <v>0</v>
      </c>
      <c r="BV15" s="174">
        <f t="shared" si="102"/>
        <v>0</v>
      </c>
      <c r="BW15" s="135"/>
      <c r="BX15" s="174">
        <f aca="true" t="shared" si="103" ref="BX15:CG16">$V$15*G15</f>
        <v>0</v>
      </c>
      <c r="BY15" s="174">
        <f t="shared" si="103"/>
        <v>0</v>
      </c>
      <c r="BZ15" s="174">
        <f t="shared" si="103"/>
        <v>0</v>
      </c>
      <c r="CA15" s="174">
        <f t="shared" si="103"/>
        <v>0</v>
      </c>
      <c r="CB15" s="174">
        <f t="shared" si="103"/>
        <v>0</v>
      </c>
      <c r="CC15" s="174">
        <f t="shared" si="103"/>
        <v>0</v>
      </c>
      <c r="CD15" s="174">
        <f t="shared" si="103"/>
        <v>0</v>
      </c>
      <c r="CE15" s="174">
        <f t="shared" si="103"/>
        <v>0</v>
      </c>
      <c r="CF15" s="174">
        <f t="shared" si="103"/>
        <v>0</v>
      </c>
      <c r="CG15" s="174">
        <f t="shared" si="103"/>
        <v>0</v>
      </c>
      <c r="CH15" s="135"/>
      <c r="CI15" s="174">
        <f aca="true" t="shared" si="104" ref="CI15:CR16">$W$15*G15</f>
        <v>0</v>
      </c>
      <c r="CJ15" s="174">
        <f t="shared" si="104"/>
        <v>0</v>
      </c>
      <c r="CK15" s="174">
        <f t="shared" si="104"/>
        <v>0</v>
      </c>
      <c r="CL15" s="174">
        <f t="shared" si="104"/>
        <v>0</v>
      </c>
      <c r="CM15" s="174">
        <f t="shared" si="104"/>
        <v>0</v>
      </c>
      <c r="CN15" s="174">
        <f t="shared" si="104"/>
        <v>0</v>
      </c>
      <c r="CO15" s="174">
        <f t="shared" si="104"/>
        <v>0</v>
      </c>
      <c r="CP15" s="174">
        <f t="shared" si="104"/>
        <v>0</v>
      </c>
      <c r="CQ15" s="174">
        <f t="shared" si="104"/>
        <v>0</v>
      </c>
      <c r="CR15" s="174">
        <f t="shared" si="104"/>
        <v>0</v>
      </c>
      <c r="CS15" s="135"/>
      <c r="CT15" s="174">
        <f aca="true" t="shared" si="105" ref="CT15:DC15">$X$15*G15</f>
        <v>39375</v>
      </c>
      <c r="CU15" s="174">
        <f t="shared" si="105"/>
        <v>0</v>
      </c>
      <c r="CV15" s="174">
        <f t="shared" si="105"/>
        <v>0</v>
      </c>
      <c r="CW15" s="174">
        <f t="shared" si="105"/>
        <v>0</v>
      </c>
      <c r="CX15" s="174">
        <f t="shared" si="105"/>
        <v>0</v>
      </c>
      <c r="CY15" s="174">
        <f t="shared" si="105"/>
        <v>0</v>
      </c>
      <c r="CZ15" s="174">
        <f t="shared" si="105"/>
        <v>0</v>
      </c>
      <c r="DA15" s="174">
        <f t="shared" si="105"/>
        <v>0</v>
      </c>
      <c r="DB15" s="174">
        <f t="shared" si="105"/>
        <v>0</v>
      </c>
      <c r="DC15" s="174">
        <f t="shared" si="105"/>
        <v>0</v>
      </c>
      <c r="DD15" s="135"/>
      <c r="DE15" s="174">
        <f aca="true" t="shared" si="106" ref="DE15:DN15">$Y$15*G15</f>
        <v>0</v>
      </c>
      <c r="DF15" s="174">
        <f t="shared" si="106"/>
        <v>0</v>
      </c>
      <c r="DG15" s="174">
        <f t="shared" si="106"/>
        <v>0</v>
      </c>
      <c r="DH15" s="174">
        <f t="shared" si="106"/>
        <v>0</v>
      </c>
      <c r="DI15" s="174">
        <f t="shared" si="106"/>
        <v>0</v>
      </c>
      <c r="DJ15" s="174">
        <f t="shared" si="106"/>
        <v>0</v>
      </c>
      <c r="DK15" s="174">
        <f t="shared" si="106"/>
        <v>0</v>
      </c>
      <c r="DL15" s="174">
        <f t="shared" si="106"/>
        <v>0</v>
      </c>
      <c r="DM15" s="174">
        <f t="shared" si="106"/>
        <v>0</v>
      </c>
      <c r="DN15" s="174">
        <f t="shared" si="106"/>
        <v>0</v>
      </c>
      <c r="DO15" s="135"/>
      <c r="DP15" s="174">
        <f>$Z$15*G15</f>
        <v>0</v>
      </c>
      <c r="DQ15" s="174">
        <f aca="true" t="shared" si="107" ref="DQ15:DY15">$Z$15*H15</f>
        <v>0</v>
      </c>
      <c r="DR15" s="174">
        <f t="shared" si="107"/>
        <v>0</v>
      </c>
      <c r="DS15" s="174">
        <f t="shared" si="107"/>
        <v>0</v>
      </c>
      <c r="DT15" s="174">
        <f t="shared" si="107"/>
        <v>0</v>
      </c>
      <c r="DU15" s="174">
        <f t="shared" si="107"/>
        <v>0</v>
      </c>
      <c r="DV15" s="174">
        <f t="shared" si="107"/>
        <v>0</v>
      </c>
      <c r="DW15" s="174">
        <f t="shared" si="107"/>
        <v>0</v>
      </c>
      <c r="DX15" s="174">
        <f t="shared" si="107"/>
        <v>0</v>
      </c>
      <c r="DY15" s="174">
        <f t="shared" si="107"/>
        <v>0</v>
      </c>
      <c r="DZ15" s="135"/>
      <c r="EA15" s="174">
        <f aca="true" t="shared" si="108" ref="EA15:EJ15">$AA$15*G15</f>
        <v>0</v>
      </c>
      <c r="EB15" s="174">
        <f t="shared" si="108"/>
        <v>0</v>
      </c>
      <c r="EC15" s="174">
        <f t="shared" si="108"/>
        <v>0</v>
      </c>
      <c r="ED15" s="174">
        <f t="shared" si="108"/>
        <v>0</v>
      </c>
      <c r="EE15" s="174">
        <f t="shared" si="108"/>
        <v>0</v>
      </c>
      <c r="EF15" s="174">
        <f t="shared" si="108"/>
        <v>0</v>
      </c>
      <c r="EG15" s="174">
        <f t="shared" si="108"/>
        <v>0</v>
      </c>
      <c r="EH15" s="174">
        <f t="shared" si="108"/>
        <v>0</v>
      </c>
      <c r="EI15" s="174">
        <f t="shared" si="108"/>
        <v>0</v>
      </c>
      <c r="EJ15" s="174">
        <f t="shared" si="108"/>
        <v>0</v>
      </c>
      <c r="EK15" s="135"/>
      <c r="EL15" s="174">
        <f aca="true" t="shared" si="109" ref="EL15:EU15">$AB$15*G15</f>
        <v>0</v>
      </c>
      <c r="EM15" s="174">
        <f t="shared" si="109"/>
        <v>0</v>
      </c>
      <c r="EN15" s="174">
        <f t="shared" si="109"/>
        <v>0</v>
      </c>
      <c r="EO15" s="174">
        <f t="shared" si="109"/>
        <v>0</v>
      </c>
      <c r="EP15" s="174">
        <f t="shared" si="109"/>
        <v>0</v>
      </c>
      <c r="EQ15" s="174">
        <f t="shared" si="109"/>
        <v>0</v>
      </c>
      <c r="ER15" s="174">
        <f t="shared" si="109"/>
        <v>0</v>
      </c>
      <c r="ES15" s="174">
        <f t="shared" si="109"/>
        <v>0</v>
      </c>
      <c r="ET15" s="174">
        <f t="shared" si="109"/>
        <v>0</v>
      </c>
      <c r="EU15" s="174">
        <f t="shared" si="109"/>
        <v>0</v>
      </c>
      <c r="EV15" s="135"/>
      <c r="EW15" s="174">
        <f aca="true" t="shared" si="110" ref="EW15:FF15">$AC$15*G15</f>
        <v>78750</v>
      </c>
      <c r="EX15" s="174">
        <f t="shared" si="110"/>
        <v>0</v>
      </c>
      <c r="EY15" s="174">
        <f t="shared" si="110"/>
        <v>0</v>
      </c>
      <c r="EZ15" s="174">
        <f t="shared" si="110"/>
        <v>0</v>
      </c>
      <c r="FA15" s="174">
        <f t="shared" si="110"/>
        <v>0</v>
      </c>
      <c r="FB15" s="174">
        <f t="shared" si="110"/>
        <v>0</v>
      </c>
      <c r="FC15" s="174">
        <f t="shared" si="110"/>
        <v>0</v>
      </c>
      <c r="FD15" s="174">
        <f t="shared" si="110"/>
        <v>0</v>
      </c>
      <c r="FE15" s="174">
        <f t="shared" si="110"/>
        <v>0</v>
      </c>
      <c r="FF15" s="174">
        <f t="shared" si="110"/>
        <v>0</v>
      </c>
      <c r="FG15" s="178"/>
      <c r="FH15" s="168" t="b">
        <f t="shared" si="26"/>
        <v>1</v>
      </c>
      <c r="FI15" s="168" t="b">
        <f t="shared" si="13"/>
        <v>1</v>
      </c>
      <c r="FJ15" s="168" t="b">
        <f t="shared" si="13"/>
        <v>1</v>
      </c>
      <c r="FK15" s="168" t="b">
        <f t="shared" si="13"/>
        <v>1</v>
      </c>
      <c r="FL15" s="168" t="b">
        <f t="shared" si="13"/>
        <v>1</v>
      </c>
      <c r="FM15" s="168" t="b">
        <f t="shared" si="13"/>
        <v>1</v>
      </c>
      <c r="FN15" s="168" t="b">
        <f t="shared" si="13"/>
        <v>1</v>
      </c>
      <c r="FO15" s="168" t="b">
        <f t="shared" si="13"/>
        <v>1</v>
      </c>
      <c r="FP15" s="168" t="b">
        <f t="shared" si="13"/>
        <v>1</v>
      </c>
      <c r="FQ15" s="168" t="b">
        <f t="shared" si="13"/>
        <v>1</v>
      </c>
    </row>
    <row r="16" spans="2:173" s="168" customFormat="1" ht="12.75">
      <c r="B16" s="169" t="s">
        <v>136</v>
      </c>
      <c r="C16" s="182" t="s">
        <v>131</v>
      </c>
      <c r="D16" s="169" t="s">
        <v>118</v>
      </c>
      <c r="E16" s="169"/>
      <c r="F16" s="169"/>
      <c r="G16" s="187">
        <v>100000</v>
      </c>
      <c r="H16" s="187"/>
      <c r="I16" s="187"/>
      <c r="J16" s="187"/>
      <c r="K16" s="187"/>
      <c r="L16" s="187"/>
      <c r="M16" s="187"/>
      <c r="N16" s="187"/>
      <c r="O16" s="187"/>
      <c r="P16" s="250"/>
      <c r="Q16" s="171"/>
      <c r="R16" s="172">
        <v>0.1</v>
      </c>
      <c r="S16" s="172"/>
      <c r="T16" s="172"/>
      <c r="U16" s="172"/>
      <c r="V16" s="172"/>
      <c r="W16" s="172"/>
      <c r="X16" s="172"/>
      <c r="Y16" s="172">
        <v>0.1</v>
      </c>
      <c r="Z16" s="172"/>
      <c r="AA16" s="172"/>
      <c r="AB16" s="172"/>
      <c r="AC16" s="172">
        <v>0.8</v>
      </c>
      <c r="AD16" s="177">
        <f t="shared" si="0"/>
        <v>1</v>
      </c>
      <c r="AE16" s="135"/>
      <c r="AF16" s="174">
        <f aca="true" t="shared" si="111" ref="AF16:AO16">$R$16*G16</f>
        <v>10000</v>
      </c>
      <c r="AG16" s="174">
        <f t="shared" si="111"/>
        <v>0</v>
      </c>
      <c r="AH16" s="174">
        <f t="shared" si="111"/>
        <v>0</v>
      </c>
      <c r="AI16" s="174">
        <f t="shared" si="111"/>
        <v>0</v>
      </c>
      <c r="AJ16" s="174">
        <f t="shared" si="111"/>
        <v>0</v>
      </c>
      <c r="AK16" s="174">
        <f t="shared" si="111"/>
        <v>0</v>
      </c>
      <c r="AL16" s="174">
        <f t="shared" si="111"/>
        <v>0</v>
      </c>
      <c r="AM16" s="174">
        <f t="shared" si="111"/>
        <v>0</v>
      </c>
      <c r="AN16" s="174">
        <f t="shared" si="111"/>
        <v>0</v>
      </c>
      <c r="AO16" s="174">
        <f t="shared" si="111"/>
        <v>0</v>
      </c>
      <c r="AP16" s="135"/>
      <c r="AQ16" s="174">
        <f aca="true" t="shared" si="112" ref="AQ16:AZ16">$S$16*G16</f>
        <v>0</v>
      </c>
      <c r="AR16" s="174">
        <f t="shared" si="112"/>
        <v>0</v>
      </c>
      <c r="AS16" s="174">
        <f t="shared" si="112"/>
        <v>0</v>
      </c>
      <c r="AT16" s="174">
        <f t="shared" si="112"/>
        <v>0</v>
      </c>
      <c r="AU16" s="174">
        <f t="shared" si="112"/>
        <v>0</v>
      </c>
      <c r="AV16" s="174">
        <f t="shared" si="112"/>
        <v>0</v>
      </c>
      <c r="AW16" s="174">
        <f t="shared" si="112"/>
        <v>0</v>
      </c>
      <c r="AX16" s="174">
        <f t="shared" si="112"/>
        <v>0</v>
      </c>
      <c r="AY16" s="174">
        <f t="shared" si="112"/>
        <v>0</v>
      </c>
      <c r="AZ16" s="174">
        <f t="shared" si="112"/>
        <v>0</v>
      </c>
      <c r="BA16" s="135"/>
      <c r="BB16" s="174">
        <f>$T$16*G16</f>
        <v>0</v>
      </c>
      <c r="BC16" s="174">
        <f aca="true" t="shared" si="113" ref="BC16:BK16">$T$16*H16</f>
        <v>0</v>
      </c>
      <c r="BD16" s="174">
        <f t="shared" si="113"/>
        <v>0</v>
      </c>
      <c r="BE16" s="174">
        <f t="shared" si="113"/>
        <v>0</v>
      </c>
      <c r="BF16" s="174">
        <f t="shared" si="113"/>
        <v>0</v>
      </c>
      <c r="BG16" s="174">
        <f t="shared" si="113"/>
        <v>0</v>
      </c>
      <c r="BH16" s="174">
        <f t="shared" si="113"/>
        <v>0</v>
      </c>
      <c r="BI16" s="174">
        <f t="shared" si="113"/>
        <v>0</v>
      </c>
      <c r="BJ16" s="174">
        <f t="shared" si="113"/>
        <v>0</v>
      </c>
      <c r="BK16" s="174">
        <f t="shared" si="113"/>
        <v>0</v>
      </c>
      <c r="BL16" s="178"/>
      <c r="BM16" s="174"/>
      <c r="BN16" s="174"/>
      <c r="BO16" s="174"/>
      <c r="BP16" s="174"/>
      <c r="BQ16" s="174"/>
      <c r="BR16" s="174"/>
      <c r="BS16" s="174"/>
      <c r="BT16" s="174"/>
      <c r="BU16" s="174"/>
      <c r="BV16" s="174"/>
      <c r="BW16" s="135"/>
      <c r="BX16" s="174">
        <f t="shared" si="103"/>
        <v>0</v>
      </c>
      <c r="BY16" s="174">
        <f t="shared" si="103"/>
        <v>0</v>
      </c>
      <c r="BZ16" s="174">
        <f t="shared" si="103"/>
        <v>0</v>
      </c>
      <c r="CA16" s="174">
        <f t="shared" si="103"/>
        <v>0</v>
      </c>
      <c r="CB16" s="174">
        <f t="shared" si="103"/>
        <v>0</v>
      </c>
      <c r="CC16" s="174">
        <f t="shared" si="103"/>
        <v>0</v>
      </c>
      <c r="CD16" s="174">
        <f t="shared" si="103"/>
        <v>0</v>
      </c>
      <c r="CE16" s="174">
        <f t="shared" si="103"/>
        <v>0</v>
      </c>
      <c r="CF16" s="174">
        <f t="shared" si="103"/>
        <v>0</v>
      </c>
      <c r="CG16" s="174">
        <f t="shared" si="103"/>
        <v>0</v>
      </c>
      <c r="CH16" s="135"/>
      <c r="CI16" s="174">
        <f t="shared" si="104"/>
        <v>0</v>
      </c>
      <c r="CJ16" s="174">
        <f t="shared" si="104"/>
        <v>0</v>
      </c>
      <c r="CK16" s="174">
        <f t="shared" si="104"/>
        <v>0</v>
      </c>
      <c r="CL16" s="174">
        <f t="shared" si="104"/>
        <v>0</v>
      </c>
      <c r="CM16" s="174">
        <f t="shared" si="104"/>
        <v>0</v>
      </c>
      <c r="CN16" s="174">
        <f t="shared" si="104"/>
        <v>0</v>
      </c>
      <c r="CO16" s="174">
        <f t="shared" si="104"/>
        <v>0</v>
      </c>
      <c r="CP16" s="174">
        <f t="shared" si="104"/>
        <v>0</v>
      </c>
      <c r="CQ16" s="174">
        <f t="shared" si="104"/>
        <v>0</v>
      </c>
      <c r="CR16" s="174">
        <f t="shared" si="104"/>
        <v>0</v>
      </c>
      <c r="CS16" s="135"/>
      <c r="CT16" s="174">
        <f>$X$16*G16</f>
        <v>0</v>
      </c>
      <c r="CU16" s="174">
        <f aca="true" t="shared" si="114" ref="CU16:DC16">$X$16*H16</f>
        <v>0</v>
      </c>
      <c r="CV16" s="174">
        <f t="shared" si="114"/>
        <v>0</v>
      </c>
      <c r="CW16" s="174">
        <f t="shared" si="114"/>
        <v>0</v>
      </c>
      <c r="CX16" s="174">
        <f t="shared" si="114"/>
        <v>0</v>
      </c>
      <c r="CY16" s="174">
        <f t="shared" si="114"/>
        <v>0</v>
      </c>
      <c r="CZ16" s="174">
        <f t="shared" si="114"/>
        <v>0</v>
      </c>
      <c r="DA16" s="174">
        <f t="shared" si="114"/>
        <v>0</v>
      </c>
      <c r="DB16" s="174">
        <f t="shared" si="114"/>
        <v>0</v>
      </c>
      <c r="DC16" s="174">
        <f t="shared" si="114"/>
        <v>0</v>
      </c>
      <c r="DD16" s="135"/>
      <c r="DE16" s="174">
        <f>$Y$16*G16</f>
        <v>10000</v>
      </c>
      <c r="DF16" s="174">
        <f aca="true" t="shared" si="115" ref="DF16:DN16">$Y$16*H16</f>
        <v>0</v>
      </c>
      <c r="DG16" s="174">
        <f t="shared" si="115"/>
        <v>0</v>
      </c>
      <c r="DH16" s="174">
        <f t="shared" si="115"/>
        <v>0</v>
      </c>
      <c r="DI16" s="174">
        <f t="shared" si="115"/>
        <v>0</v>
      </c>
      <c r="DJ16" s="174">
        <f t="shared" si="115"/>
        <v>0</v>
      </c>
      <c r="DK16" s="174">
        <f t="shared" si="115"/>
        <v>0</v>
      </c>
      <c r="DL16" s="174">
        <f t="shared" si="115"/>
        <v>0</v>
      </c>
      <c r="DM16" s="174">
        <f t="shared" si="115"/>
        <v>0</v>
      </c>
      <c r="DN16" s="174">
        <f t="shared" si="115"/>
        <v>0</v>
      </c>
      <c r="DO16" s="135"/>
      <c r="DP16" s="174">
        <f>$Z$16*G16</f>
        <v>0</v>
      </c>
      <c r="DQ16" s="174">
        <f aca="true" t="shared" si="116" ref="DQ16:DY16">$Z$16*H16</f>
        <v>0</v>
      </c>
      <c r="DR16" s="174">
        <f t="shared" si="116"/>
        <v>0</v>
      </c>
      <c r="DS16" s="174">
        <f t="shared" si="116"/>
        <v>0</v>
      </c>
      <c r="DT16" s="174">
        <f t="shared" si="116"/>
        <v>0</v>
      </c>
      <c r="DU16" s="174">
        <f t="shared" si="116"/>
        <v>0</v>
      </c>
      <c r="DV16" s="174">
        <f t="shared" si="116"/>
        <v>0</v>
      </c>
      <c r="DW16" s="174">
        <f t="shared" si="116"/>
        <v>0</v>
      </c>
      <c r="DX16" s="174">
        <f t="shared" si="116"/>
        <v>0</v>
      </c>
      <c r="DY16" s="174">
        <f t="shared" si="116"/>
        <v>0</v>
      </c>
      <c r="DZ16" s="135"/>
      <c r="EA16" s="174">
        <f>$AA$16*G16</f>
        <v>0</v>
      </c>
      <c r="EB16" s="174">
        <f aca="true" t="shared" si="117" ref="EB16:EJ16">$AA$16*H16</f>
        <v>0</v>
      </c>
      <c r="EC16" s="174">
        <f t="shared" si="117"/>
        <v>0</v>
      </c>
      <c r="ED16" s="174">
        <f t="shared" si="117"/>
        <v>0</v>
      </c>
      <c r="EE16" s="174">
        <f t="shared" si="117"/>
        <v>0</v>
      </c>
      <c r="EF16" s="174">
        <f t="shared" si="117"/>
        <v>0</v>
      </c>
      <c r="EG16" s="174">
        <f t="shared" si="117"/>
        <v>0</v>
      </c>
      <c r="EH16" s="174">
        <f t="shared" si="117"/>
        <v>0</v>
      </c>
      <c r="EI16" s="174">
        <f t="shared" si="117"/>
        <v>0</v>
      </c>
      <c r="EJ16" s="174">
        <f t="shared" si="117"/>
        <v>0</v>
      </c>
      <c r="EK16" s="135"/>
      <c r="EL16" s="174">
        <f>$AB$16*G16</f>
        <v>0</v>
      </c>
      <c r="EM16" s="174">
        <f aca="true" t="shared" si="118" ref="EM16:EU16">$AB$16*H16</f>
        <v>0</v>
      </c>
      <c r="EN16" s="174">
        <f t="shared" si="118"/>
        <v>0</v>
      </c>
      <c r="EO16" s="174">
        <f t="shared" si="118"/>
        <v>0</v>
      </c>
      <c r="EP16" s="174">
        <f t="shared" si="118"/>
        <v>0</v>
      </c>
      <c r="EQ16" s="174">
        <f t="shared" si="118"/>
        <v>0</v>
      </c>
      <c r="ER16" s="174">
        <f t="shared" si="118"/>
        <v>0</v>
      </c>
      <c r="ES16" s="174">
        <f t="shared" si="118"/>
        <v>0</v>
      </c>
      <c r="ET16" s="174">
        <f t="shared" si="118"/>
        <v>0</v>
      </c>
      <c r="EU16" s="174">
        <f t="shared" si="118"/>
        <v>0</v>
      </c>
      <c r="EV16" s="135"/>
      <c r="EW16" s="174">
        <f>$AC$16*G16</f>
        <v>80000</v>
      </c>
      <c r="EX16" s="174">
        <f aca="true" t="shared" si="119" ref="EX16:FF16">$AC$16*H16</f>
        <v>0</v>
      </c>
      <c r="EY16" s="174">
        <f t="shared" si="119"/>
        <v>0</v>
      </c>
      <c r="EZ16" s="174">
        <f t="shared" si="119"/>
        <v>0</v>
      </c>
      <c r="FA16" s="174">
        <f t="shared" si="119"/>
        <v>0</v>
      </c>
      <c r="FB16" s="174">
        <f t="shared" si="119"/>
        <v>0</v>
      </c>
      <c r="FC16" s="174">
        <f t="shared" si="119"/>
        <v>0</v>
      </c>
      <c r="FD16" s="174">
        <f t="shared" si="119"/>
        <v>0</v>
      </c>
      <c r="FE16" s="174">
        <f t="shared" si="119"/>
        <v>0</v>
      </c>
      <c r="FF16" s="174">
        <f t="shared" si="119"/>
        <v>0</v>
      </c>
      <c r="FG16" s="178"/>
      <c r="FH16" s="168" t="b">
        <f t="shared" si="26"/>
        <v>1</v>
      </c>
      <c r="FI16" s="168" t="b">
        <f t="shared" si="13"/>
        <v>1</v>
      </c>
      <c r="FJ16" s="168" t="b">
        <f t="shared" si="13"/>
        <v>1</v>
      </c>
      <c r="FK16" s="168" t="b">
        <f t="shared" si="13"/>
        <v>1</v>
      </c>
      <c r="FL16" s="168" t="b">
        <f t="shared" si="13"/>
        <v>1</v>
      </c>
      <c r="FM16" s="168" t="b">
        <f t="shared" si="13"/>
        <v>1</v>
      </c>
      <c r="FN16" s="168" t="b">
        <f t="shared" si="13"/>
        <v>1</v>
      </c>
      <c r="FO16" s="168" t="b">
        <f t="shared" si="13"/>
        <v>1</v>
      </c>
      <c r="FP16" s="168" t="b">
        <f t="shared" si="13"/>
        <v>1</v>
      </c>
      <c r="FQ16" s="168" t="b">
        <f t="shared" si="13"/>
        <v>1</v>
      </c>
    </row>
    <row r="17" spans="2:173" s="168" customFormat="1" ht="12.75">
      <c r="B17" s="169" t="s">
        <v>137</v>
      </c>
      <c r="C17" s="182" t="s">
        <v>141</v>
      </c>
      <c r="D17" s="169" t="s">
        <v>119</v>
      </c>
      <c r="E17" s="169"/>
      <c r="F17" s="169"/>
      <c r="G17" s="187">
        <v>70000</v>
      </c>
      <c r="H17" s="187"/>
      <c r="I17" s="187"/>
      <c r="J17" s="187"/>
      <c r="K17" s="187"/>
      <c r="L17" s="187">
        <v>10000</v>
      </c>
      <c r="M17" s="187"/>
      <c r="N17" s="187">
        <v>24000</v>
      </c>
      <c r="O17" s="187"/>
      <c r="P17" s="250">
        <v>110000</v>
      </c>
      <c r="Q17" s="171"/>
      <c r="R17" s="172">
        <v>0.1</v>
      </c>
      <c r="S17" s="172"/>
      <c r="T17" s="172"/>
      <c r="U17" s="172"/>
      <c r="V17" s="172"/>
      <c r="W17" s="172"/>
      <c r="X17" s="172"/>
      <c r="Y17" s="172"/>
      <c r="Z17" s="172"/>
      <c r="AA17" s="172"/>
      <c r="AB17" s="172"/>
      <c r="AC17" s="172">
        <v>0.9</v>
      </c>
      <c r="AD17" s="177">
        <f t="shared" si="0"/>
        <v>1</v>
      </c>
      <c r="AE17" s="135"/>
      <c r="AF17" s="174">
        <f aca="true" t="shared" si="120" ref="AF17:AO17">$R$17*G17</f>
        <v>7000</v>
      </c>
      <c r="AG17" s="174">
        <f t="shared" si="120"/>
        <v>0</v>
      </c>
      <c r="AH17" s="174">
        <f t="shared" si="120"/>
        <v>0</v>
      </c>
      <c r="AI17" s="174">
        <f t="shared" si="120"/>
        <v>0</v>
      </c>
      <c r="AJ17" s="174">
        <f t="shared" si="120"/>
        <v>0</v>
      </c>
      <c r="AK17" s="174">
        <f t="shared" si="120"/>
        <v>1000</v>
      </c>
      <c r="AL17" s="174">
        <f t="shared" si="120"/>
        <v>0</v>
      </c>
      <c r="AM17" s="174">
        <f t="shared" si="120"/>
        <v>2400</v>
      </c>
      <c r="AN17" s="174">
        <f t="shared" si="120"/>
        <v>0</v>
      </c>
      <c r="AO17" s="174">
        <f t="shared" si="120"/>
        <v>11000</v>
      </c>
      <c r="AP17" s="135"/>
      <c r="AQ17" s="174">
        <f aca="true" t="shared" si="121" ref="AQ17:AZ17">$S$17*G17</f>
        <v>0</v>
      </c>
      <c r="AR17" s="174">
        <f t="shared" si="121"/>
        <v>0</v>
      </c>
      <c r="AS17" s="174">
        <f t="shared" si="121"/>
        <v>0</v>
      </c>
      <c r="AT17" s="174">
        <f t="shared" si="121"/>
        <v>0</v>
      </c>
      <c r="AU17" s="174">
        <f t="shared" si="121"/>
        <v>0</v>
      </c>
      <c r="AV17" s="174">
        <f t="shared" si="121"/>
        <v>0</v>
      </c>
      <c r="AW17" s="174">
        <f t="shared" si="121"/>
        <v>0</v>
      </c>
      <c r="AX17" s="174">
        <f t="shared" si="121"/>
        <v>0</v>
      </c>
      <c r="AY17" s="174">
        <f t="shared" si="121"/>
        <v>0</v>
      </c>
      <c r="AZ17" s="174">
        <f t="shared" si="121"/>
        <v>0</v>
      </c>
      <c r="BA17" s="135"/>
      <c r="BB17" s="174">
        <f aca="true" t="shared" si="122" ref="BB17:BK17">$T$17*G17</f>
        <v>0</v>
      </c>
      <c r="BC17" s="174">
        <f t="shared" si="122"/>
        <v>0</v>
      </c>
      <c r="BD17" s="174">
        <f t="shared" si="122"/>
        <v>0</v>
      </c>
      <c r="BE17" s="174">
        <f t="shared" si="122"/>
        <v>0</v>
      </c>
      <c r="BF17" s="174">
        <f t="shared" si="122"/>
        <v>0</v>
      </c>
      <c r="BG17" s="174">
        <f t="shared" si="122"/>
        <v>0</v>
      </c>
      <c r="BH17" s="174">
        <f t="shared" si="122"/>
        <v>0</v>
      </c>
      <c r="BI17" s="174">
        <f t="shared" si="122"/>
        <v>0</v>
      </c>
      <c r="BJ17" s="174">
        <f t="shared" si="122"/>
        <v>0</v>
      </c>
      <c r="BK17" s="174">
        <f t="shared" si="122"/>
        <v>0</v>
      </c>
      <c r="BL17" s="178"/>
      <c r="BM17" s="174">
        <f aca="true" t="shared" si="123" ref="BM17:BV17">$U$17*G17</f>
        <v>0</v>
      </c>
      <c r="BN17" s="174">
        <f t="shared" si="123"/>
        <v>0</v>
      </c>
      <c r="BO17" s="174">
        <f t="shared" si="123"/>
        <v>0</v>
      </c>
      <c r="BP17" s="174">
        <f t="shared" si="123"/>
        <v>0</v>
      </c>
      <c r="BQ17" s="174">
        <f t="shared" si="123"/>
        <v>0</v>
      </c>
      <c r="BR17" s="174">
        <f t="shared" si="123"/>
        <v>0</v>
      </c>
      <c r="BS17" s="174">
        <f t="shared" si="123"/>
        <v>0</v>
      </c>
      <c r="BT17" s="174">
        <f t="shared" si="123"/>
        <v>0</v>
      </c>
      <c r="BU17" s="174">
        <f t="shared" si="123"/>
        <v>0</v>
      </c>
      <c r="BV17" s="174">
        <f t="shared" si="123"/>
        <v>0</v>
      </c>
      <c r="BW17" s="135"/>
      <c r="BX17" s="174">
        <f aca="true" t="shared" si="124" ref="BX17:CG17">$V$17*G17</f>
        <v>0</v>
      </c>
      <c r="BY17" s="174">
        <f t="shared" si="124"/>
        <v>0</v>
      </c>
      <c r="BZ17" s="174">
        <f t="shared" si="124"/>
        <v>0</v>
      </c>
      <c r="CA17" s="174">
        <f t="shared" si="124"/>
        <v>0</v>
      </c>
      <c r="CB17" s="174">
        <f t="shared" si="124"/>
        <v>0</v>
      </c>
      <c r="CC17" s="174">
        <f t="shared" si="124"/>
        <v>0</v>
      </c>
      <c r="CD17" s="174">
        <f t="shared" si="124"/>
        <v>0</v>
      </c>
      <c r="CE17" s="174">
        <f t="shared" si="124"/>
        <v>0</v>
      </c>
      <c r="CF17" s="174">
        <f t="shared" si="124"/>
        <v>0</v>
      </c>
      <c r="CG17" s="174">
        <f t="shared" si="124"/>
        <v>0</v>
      </c>
      <c r="CH17" s="135"/>
      <c r="CI17" s="174">
        <f aca="true" t="shared" si="125" ref="CI17:CR17">$W$17*G17</f>
        <v>0</v>
      </c>
      <c r="CJ17" s="174">
        <f t="shared" si="125"/>
        <v>0</v>
      </c>
      <c r="CK17" s="174">
        <f t="shared" si="125"/>
        <v>0</v>
      </c>
      <c r="CL17" s="174">
        <f t="shared" si="125"/>
        <v>0</v>
      </c>
      <c r="CM17" s="174">
        <f t="shared" si="125"/>
        <v>0</v>
      </c>
      <c r="CN17" s="174">
        <f t="shared" si="125"/>
        <v>0</v>
      </c>
      <c r="CO17" s="174">
        <f t="shared" si="125"/>
        <v>0</v>
      </c>
      <c r="CP17" s="174">
        <f t="shared" si="125"/>
        <v>0</v>
      </c>
      <c r="CQ17" s="174">
        <f t="shared" si="125"/>
        <v>0</v>
      </c>
      <c r="CR17" s="174">
        <f t="shared" si="125"/>
        <v>0</v>
      </c>
      <c r="CS17" s="135"/>
      <c r="CT17" s="174">
        <f aca="true" t="shared" si="126" ref="CT17:DC17">$X$17*G17</f>
        <v>0</v>
      </c>
      <c r="CU17" s="174">
        <f t="shared" si="126"/>
        <v>0</v>
      </c>
      <c r="CV17" s="174">
        <f t="shared" si="126"/>
        <v>0</v>
      </c>
      <c r="CW17" s="174">
        <f t="shared" si="126"/>
        <v>0</v>
      </c>
      <c r="CX17" s="174">
        <f t="shared" si="126"/>
        <v>0</v>
      </c>
      <c r="CY17" s="174">
        <f t="shared" si="126"/>
        <v>0</v>
      </c>
      <c r="CZ17" s="174">
        <f t="shared" si="126"/>
        <v>0</v>
      </c>
      <c r="DA17" s="174">
        <f t="shared" si="126"/>
        <v>0</v>
      </c>
      <c r="DB17" s="174">
        <f t="shared" si="126"/>
        <v>0</v>
      </c>
      <c r="DC17" s="174">
        <f t="shared" si="126"/>
        <v>0</v>
      </c>
      <c r="DD17" s="135"/>
      <c r="DE17" s="174">
        <f aca="true" t="shared" si="127" ref="DE17:DN17">$Y$17*G17</f>
        <v>0</v>
      </c>
      <c r="DF17" s="174">
        <f t="shared" si="127"/>
        <v>0</v>
      </c>
      <c r="DG17" s="174">
        <f t="shared" si="127"/>
        <v>0</v>
      </c>
      <c r="DH17" s="174">
        <f t="shared" si="127"/>
        <v>0</v>
      </c>
      <c r="DI17" s="174">
        <f t="shared" si="127"/>
        <v>0</v>
      </c>
      <c r="DJ17" s="174">
        <f t="shared" si="127"/>
        <v>0</v>
      </c>
      <c r="DK17" s="174">
        <f t="shared" si="127"/>
        <v>0</v>
      </c>
      <c r="DL17" s="174">
        <f t="shared" si="127"/>
        <v>0</v>
      </c>
      <c r="DM17" s="174">
        <f t="shared" si="127"/>
        <v>0</v>
      </c>
      <c r="DN17" s="174">
        <f t="shared" si="127"/>
        <v>0</v>
      </c>
      <c r="DO17" s="135"/>
      <c r="DP17" s="174">
        <f>$Z$17*G17</f>
        <v>0</v>
      </c>
      <c r="DQ17" s="174">
        <f aca="true" t="shared" si="128" ref="DQ17:DY17">$Z$17*H17</f>
        <v>0</v>
      </c>
      <c r="DR17" s="174">
        <f t="shared" si="128"/>
        <v>0</v>
      </c>
      <c r="DS17" s="174">
        <f t="shared" si="128"/>
        <v>0</v>
      </c>
      <c r="DT17" s="174">
        <f t="shared" si="128"/>
        <v>0</v>
      </c>
      <c r="DU17" s="174">
        <f t="shared" si="128"/>
        <v>0</v>
      </c>
      <c r="DV17" s="174">
        <f t="shared" si="128"/>
        <v>0</v>
      </c>
      <c r="DW17" s="174">
        <f t="shared" si="128"/>
        <v>0</v>
      </c>
      <c r="DX17" s="174">
        <f t="shared" si="128"/>
        <v>0</v>
      </c>
      <c r="DY17" s="174">
        <f t="shared" si="128"/>
        <v>0</v>
      </c>
      <c r="DZ17" s="135"/>
      <c r="EA17" s="174">
        <f aca="true" t="shared" si="129" ref="EA17:EJ17">$AA$17*G17</f>
        <v>0</v>
      </c>
      <c r="EB17" s="174">
        <f t="shared" si="129"/>
        <v>0</v>
      </c>
      <c r="EC17" s="174">
        <f t="shared" si="129"/>
        <v>0</v>
      </c>
      <c r="ED17" s="174">
        <f t="shared" si="129"/>
        <v>0</v>
      </c>
      <c r="EE17" s="174">
        <f t="shared" si="129"/>
        <v>0</v>
      </c>
      <c r="EF17" s="174">
        <f t="shared" si="129"/>
        <v>0</v>
      </c>
      <c r="EG17" s="174">
        <f t="shared" si="129"/>
        <v>0</v>
      </c>
      <c r="EH17" s="174">
        <f t="shared" si="129"/>
        <v>0</v>
      </c>
      <c r="EI17" s="174">
        <f t="shared" si="129"/>
        <v>0</v>
      </c>
      <c r="EJ17" s="174">
        <f t="shared" si="129"/>
        <v>0</v>
      </c>
      <c r="EK17" s="135"/>
      <c r="EL17" s="174">
        <f aca="true" t="shared" si="130" ref="EL17:EU17">$AB$17*G17</f>
        <v>0</v>
      </c>
      <c r="EM17" s="174">
        <f t="shared" si="130"/>
        <v>0</v>
      </c>
      <c r="EN17" s="174">
        <f t="shared" si="130"/>
        <v>0</v>
      </c>
      <c r="EO17" s="174">
        <f t="shared" si="130"/>
        <v>0</v>
      </c>
      <c r="EP17" s="174">
        <f t="shared" si="130"/>
        <v>0</v>
      </c>
      <c r="EQ17" s="174">
        <f t="shared" si="130"/>
        <v>0</v>
      </c>
      <c r="ER17" s="174">
        <f t="shared" si="130"/>
        <v>0</v>
      </c>
      <c r="ES17" s="174">
        <f t="shared" si="130"/>
        <v>0</v>
      </c>
      <c r="ET17" s="174">
        <f t="shared" si="130"/>
        <v>0</v>
      </c>
      <c r="EU17" s="174">
        <f t="shared" si="130"/>
        <v>0</v>
      </c>
      <c r="EV17" s="135"/>
      <c r="EW17" s="174">
        <f aca="true" t="shared" si="131" ref="EW17:FF17">$AC$17*G17</f>
        <v>63000</v>
      </c>
      <c r="EX17" s="174">
        <f t="shared" si="131"/>
        <v>0</v>
      </c>
      <c r="EY17" s="174">
        <f t="shared" si="131"/>
        <v>0</v>
      </c>
      <c r="EZ17" s="174">
        <f t="shared" si="131"/>
        <v>0</v>
      </c>
      <c r="FA17" s="174">
        <f t="shared" si="131"/>
        <v>0</v>
      </c>
      <c r="FB17" s="174">
        <f t="shared" si="131"/>
        <v>9000</v>
      </c>
      <c r="FC17" s="174">
        <f t="shared" si="131"/>
        <v>0</v>
      </c>
      <c r="FD17" s="174">
        <f t="shared" si="131"/>
        <v>21600</v>
      </c>
      <c r="FE17" s="174">
        <f t="shared" si="131"/>
        <v>0</v>
      </c>
      <c r="FF17" s="174">
        <f t="shared" si="131"/>
        <v>99000</v>
      </c>
      <c r="FG17" s="178"/>
      <c r="FH17" s="168" t="b">
        <f t="shared" si="26"/>
        <v>1</v>
      </c>
      <c r="FI17" s="168" t="b">
        <f t="shared" si="13"/>
        <v>1</v>
      </c>
      <c r="FJ17" s="168" t="b">
        <f t="shared" si="13"/>
        <v>1</v>
      </c>
      <c r="FK17" s="168" t="b">
        <f t="shared" si="13"/>
        <v>1</v>
      </c>
      <c r="FL17" s="168" t="b">
        <f t="shared" si="13"/>
        <v>1</v>
      </c>
      <c r="FM17" s="168" t="b">
        <f t="shared" si="13"/>
        <v>1</v>
      </c>
      <c r="FN17" s="168" t="b">
        <f t="shared" si="13"/>
        <v>1</v>
      </c>
      <c r="FO17" s="168" t="b">
        <f t="shared" si="13"/>
        <v>1</v>
      </c>
      <c r="FP17" s="168" t="b">
        <f t="shared" si="13"/>
        <v>1</v>
      </c>
      <c r="FQ17" s="168" t="b">
        <f t="shared" si="13"/>
        <v>1</v>
      </c>
    </row>
    <row r="18" spans="2:173" s="168" customFormat="1" ht="25.5">
      <c r="B18" s="169" t="s">
        <v>138</v>
      </c>
      <c r="C18" s="182" t="s">
        <v>134</v>
      </c>
      <c r="D18" s="169" t="s">
        <v>120</v>
      </c>
      <c r="E18" s="169"/>
      <c r="F18" s="169"/>
      <c r="G18" s="187">
        <v>125000</v>
      </c>
      <c r="H18" s="187">
        <v>225000</v>
      </c>
      <c r="I18" s="187">
        <v>252200</v>
      </c>
      <c r="J18" s="187"/>
      <c r="K18" s="187"/>
      <c r="L18" s="187">
        <v>10000</v>
      </c>
      <c r="M18" s="187"/>
      <c r="N18" s="187">
        <v>100000</v>
      </c>
      <c r="O18" s="187"/>
      <c r="P18" s="250"/>
      <c r="Q18" s="171"/>
      <c r="R18" s="172">
        <v>0.1</v>
      </c>
      <c r="S18" s="172"/>
      <c r="T18" s="172"/>
      <c r="U18" s="172"/>
      <c r="V18" s="172"/>
      <c r="W18" s="172"/>
      <c r="X18" s="172"/>
      <c r="Y18" s="172"/>
      <c r="Z18" s="172"/>
      <c r="AA18" s="172"/>
      <c r="AB18" s="172"/>
      <c r="AC18" s="172">
        <v>0.9</v>
      </c>
      <c r="AD18" s="177">
        <f t="shared" si="0"/>
        <v>1</v>
      </c>
      <c r="AE18" s="135"/>
      <c r="AF18" s="174">
        <f aca="true" t="shared" si="132" ref="AF18:AO18">$R$18*G18</f>
        <v>12500</v>
      </c>
      <c r="AG18" s="174">
        <f t="shared" si="132"/>
        <v>22500</v>
      </c>
      <c r="AH18" s="174">
        <f t="shared" si="132"/>
        <v>25220</v>
      </c>
      <c r="AI18" s="174">
        <f t="shared" si="132"/>
        <v>0</v>
      </c>
      <c r="AJ18" s="174">
        <f t="shared" si="132"/>
        <v>0</v>
      </c>
      <c r="AK18" s="174">
        <f t="shared" si="132"/>
        <v>1000</v>
      </c>
      <c r="AL18" s="174">
        <f t="shared" si="132"/>
        <v>0</v>
      </c>
      <c r="AM18" s="174">
        <f t="shared" si="132"/>
        <v>10000</v>
      </c>
      <c r="AN18" s="174">
        <f t="shared" si="132"/>
        <v>0</v>
      </c>
      <c r="AO18" s="174">
        <f t="shared" si="132"/>
        <v>0</v>
      </c>
      <c r="AP18" s="135"/>
      <c r="AQ18" s="174">
        <f aca="true" t="shared" si="133" ref="AQ18:AZ18">$S$18*G18</f>
        <v>0</v>
      </c>
      <c r="AR18" s="174">
        <f t="shared" si="133"/>
        <v>0</v>
      </c>
      <c r="AS18" s="174">
        <f t="shared" si="133"/>
        <v>0</v>
      </c>
      <c r="AT18" s="174">
        <f t="shared" si="133"/>
        <v>0</v>
      </c>
      <c r="AU18" s="174">
        <f t="shared" si="133"/>
        <v>0</v>
      </c>
      <c r="AV18" s="174">
        <f t="shared" si="133"/>
        <v>0</v>
      </c>
      <c r="AW18" s="174">
        <f t="shared" si="133"/>
        <v>0</v>
      </c>
      <c r="AX18" s="174">
        <f t="shared" si="133"/>
        <v>0</v>
      </c>
      <c r="AY18" s="174">
        <f t="shared" si="133"/>
        <v>0</v>
      </c>
      <c r="AZ18" s="174">
        <f t="shared" si="133"/>
        <v>0</v>
      </c>
      <c r="BA18" s="135"/>
      <c r="BB18" s="174">
        <f aca="true" t="shared" si="134" ref="BB18:BK18">$T$18*G18</f>
        <v>0</v>
      </c>
      <c r="BC18" s="174">
        <f t="shared" si="134"/>
        <v>0</v>
      </c>
      <c r="BD18" s="174">
        <f t="shared" si="134"/>
        <v>0</v>
      </c>
      <c r="BE18" s="174">
        <f t="shared" si="134"/>
        <v>0</v>
      </c>
      <c r="BF18" s="174">
        <f t="shared" si="134"/>
        <v>0</v>
      </c>
      <c r="BG18" s="174">
        <f t="shared" si="134"/>
        <v>0</v>
      </c>
      <c r="BH18" s="174">
        <f t="shared" si="134"/>
        <v>0</v>
      </c>
      <c r="BI18" s="174">
        <f t="shared" si="134"/>
        <v>0</v>
      </c>
      <c r="BJ18" s="174">
        <f t="shared" si="134"/>
        <v>0</v>
      </c>
      <c r="BK18" s="174">
        <f t="shared" si="134"/>
        <v>0</v>
      </c>
      <c r="BL18" s="178"/>
      <c r="BM18" s="174">
        <f aca="true" t="shared" si="135" ref="BM18:BV18">$U$18*G18</f>
        <v>0</v>
      </c>
      <c r="BN18" s="174">
        <f t="shared" si="135"/>
        <v>0</v>
      </c>
      <c r="BO18" s="174">
        <f t="shared" si="135"/>
        <v>0</v>
      </c>
      <c r="BP18" s="174">
        <f t="shared" si="135"/>
        <v>0</v>
      </c>
      <c r="BQ18" s="174">
        <f t="shared" si="135"/>
        <v>0</v>
      </c>
      <c r="BR18" s="174">
        <f t="shared" si="135"/>
        <v>0</v>
      </c>
      <c r="BS18" s="174">
        <f t="shared" si="135"/>
        <v>0</v>
      </c>
      <c r="BT18" s="174">
        <f t="shared" si="135"/>
        <v>0</v>
      </c>
      <c r="BU18" s="174">
        <f t="shared" si="135"/>
        <v>0</v>
      </c>
      <c r="BV18" s="174">
        <f t="shared" si="135"/>
        <v>0</v>
      </c>
      <c r="BW18" s="135"/>
      <c r="BX18" s="174">
        <f aca="true" t="shared" si="136" ref="BX18:CG18">$V$18*G18</f>
        <v>0</v>
      </c>
      <c r="BY18" s="174">
        <f t="shared" si="136"/>
        <v>0</v>
      </c>
      <c r="BZ18" s="174">
        <f t="shared" si="136"/>
        <v>0</v>
      </c>
      <c r="CA18" s="174">
        <f t="shared" si="136"/>
        <v>0</v>
      </c>
      <c r="CB18" s="174">
        <f t="shared" si="136"/>
        <v>0</v>
      </c>
      <c r="CC18" s="174">
        <f t="shared" si="136"/>
        <v>0</v>
      </c>
      <c r="CD18" s="174">
        <f t="shared" si="136"/>
        <v>0</v>
      </c>
      <c r="CE18" s="174">
        <f t="shared" si="136"/>
        <v>0</v>
      </c>
      <c r="CF18" s="174">
        <f t="shared" si="136"/>
        <v>0</v>
      </c>
      <c r="CG18" s="174">
        <f t="shared" si="136"/>
        <v>0</v>
      </c>
      <c r="CH18" s="135"/>
      <c r="CI18" s="174">
        <f aca="true" t="shared" si="137" ref="CI18:CR18">$W$18*G18</f>
        <v>0</v>
      </c>
      <c r="CJ18" s="174">
        <f t="shared" si="137"/>
        <v>0</v>
      </c>
      <c r="CK18" s="174">
        <f t="shared" si="137"/>
        <v>0</v>
      </c>
      <c r="CL18" s="174">
        <f t="shared" si="137"/>
        <v>0</v>
      </c>
      <c r="CM18" s="174">
        <f t="shared" si="137"/>
        <v>0</v>
      </c>
      <c r="CN18" s="174">
        <f t="shared" si="137"/>
        <v>0</v>
      </c>
      <c r="CO18" s="174">
        <f t="shared" si="137"/>
        <v>0</v>
      </c>
      <c r="CP18" s="174">
        <f t="shared" si="137"/>
        <v>0</v>
      </c>
      <c r="CQ18" s="174">
        <f t="shared" si="137"/>
        <v>0</v>
      </c>
      <c r="CR18" s="174">
        <f t="shared" si="137"/>
        <v>0</v>
      </c>
      <c r="CS18" s="135"/>
      <c r="CT18" s="174">
        <f aca="true" t="shared" si="138" ref="CT18:DC18">$X$18*G18</f>
        <v>0</v>
      </c>
      <c r="CU18" s="174">
        <f t="shared" si="138"/>
        <v>0</v>
      </c>
      <c r="CV18" s="174">
        <f t="shared" si="138"/>
        <v>0</v>
      </c>
      <c r="CW18" s="174">
        <f t="shared" si="138"/>
        <v>0</v>
      </c>
      <c r="CX18" s="174">
        <f t="shared" si="138"/>
        <v>0</v>
      </c>
      <c r="CY18" s="174">
        <f t="shared" si="138"/>
        <v>0</v>
      </c>
      <c r="CZ18" s="174">
        <f t="shared" si="138"/>
        <v>0</v>
      </c>
      <c r="DA18" s="174">
        <f t="shared" si="138"/>
        <v>0</v>
      </c>
      <c r="DB18" s="174">
        <f t="shared" si="138"/>
        <v>0</v>
      </c>
      <c r="DC18" s="174">
        <f t="shared" si="138"/>
        <v>0</v>
      </c>
      <c r="DD18" s="135"/>
      <c r="DE18" s="174">
        <f aca="true" t="shared" si="139" ref="DE18:DN18">$Y$18*G18</f>
        <v>0</v>
      </c>
      <c r="DF18" s="174">
        <f t="shared" si="139"/>
        <v>0</v>
      </c>
      <c r="DG18" s="174">
        <f t="shared" si="139"/>
        <v>0</v>
      </c>
      <c r="DH18" s="174">
        <f t="shared" si="139"/>
        <v>0</v>
      </c>
      <c r="DI18" s="174">
        <f t="shared" si="139"/>
        <v>0</v>
      </c>
      <c r="DJ18" s="174">
        <f t="shared" si="139"/>
        <v>0</v>
      </c>
      <c r="DK18" s="174">
        <f t="shared" si="139"/>
        <v>0</v>
      </c>
      <c r="DL18" s="174">
        <f t="shared" si="139"/>
        <v>0</v>
      </c>
      <c r="DM18" s="174">
        <f t="shared" si="139"/>
        <v>0</v>
      </c>
      <c r="DN18" s="174">
        <f t="shared" si="139"/>
        <v>0</v>
      </c>
      <c r="DO18" s="135"/>
      <c r="DP18" s="174">
        <f>$Z$18*G18</f>
        <v>0</v>
      </c>
      <c r="DQ18" s="174">
        <f aca="true" t="shared" si="140" ref="DQ18:DY18">$Z$18*H18</f>
        <v>0</v>
      </c>
      <c r="DR18" s="174">
        <f t="shared" si="140"/>
        <v>0</v>
      </c>
      <c r="DS18" s="174">
        <f t="shared" si="140"/>
        <v>0</v>
      </c>
      <c r="DT18" s="174">
        <f t="shared" si="140"/>
        <v>0</v>
      </c>
      <c r="DU18" s="174">
        <f t="shared" si="140"/>
        <v>0</v>
      </c>
      <c r="DV18" s="174">
        <f t="shared" si="140"/>
        <v>0</v>
      </c>
      <c r="DW18" s="174">
        <f t="shared" si="140"/>
        <v>0</v>
      </c>
      <c r="DX18" s="174">
        <f t="shared" si="140"/>
        <v>0</v>
      </c>
      <c r="DY18" s="174">
        <f t="shared" si="140"/>
        <v>0</v>
      </c>
      <c r="DZ18" s="135"/>
      <c r="EA18" s="174">
        <f aca="true" t="shared" si="141" ref="EA18:EJ18">$AA$18*G18</f>
        <v>0</v>
      </c>
      <c r="EB18" s="174">
        <f t="shared" si="141"/>
        <v>0</v>
      </c>
      <c r="EC18" s="174">
        <f t="shared" si="141"/>
        <v>0</v>
      </c>
      <c r="ED18" s="174">
        <f t="shared" si="141"/>
        <v>0</v>
      </c>
      <c r="EE18" s="174">
        <f t="shared" si="141"/>
        <v>0</v>
      </c>
      <c r="EF18" s="174">
        <f t="shared" si="141"/>
        <v>0</v>
      </c>
      <c r="EG18" s="174">
        <f t="shared" si="141"/>
        <v>0</v>
      </c>
      <c r="EH18" s="174">
        <f t="shared" si="141"/>
        <v>0</v>
      </c>
      <c r="EI18" s="174">
        <f t="shared" si="141"/>
        <v>0</v>
      </c>
      <c r="EJ18" s="174">
        <f t="shared" si="141"/>
        <v>0</v>
      </c>
      <c r="EK18" s="135"/>
      <c r="EL18" s="174">
        <f aca="true" t="shared" si="142" ref="EL18:EU18">$AB$18*G18</f>
        <v>0</v>
      </c>
      <c r="EM18" s="174">
        <f t="shared" si="142"/>
        <v>0</v>
      </c>
      <c r="EN18" s="174">
        <f t="shared" si="142"/>
        <v>0</v>
      </c>
      <c r="EO18" s="174">
        <f t="shared" si="142"/>
        <v>0</v>
      </c>
      <c r="EP18" s="174">
        <f t="shared" si="142"/>
        <v>0</v>
      </c>
      <c r="EQ18" s="174">
        <f t="shared" si="142"/>
        <v>0</v>
      </c>
      <c r="ER18" s="174">
        <f t="shared" si="142"/>
        <v>0</v>
      </c>
      <c r="ES18" s="174">
        <f t="shared" si="142"/>
        <v>0</v>
      </c>
      <c r="ET18" s="174">
        <f t="shared" si="142"/>
        <v>0</v>
      </c>
      <c r="EU18" s="174">
        <f t="shared" si="142"/>
        <v>0</v>
      </c>
      <c r="EV18" s="135"/>
      <c r="EW18" s="174">
        <f aca="true" t="shared" si="143" ref="EW18:FF18">$AC$18*G18</f>
        <v>112500</v>
      </c>
      <c r="EX18" s="174">
        <f t="shared" si="143"/>
        <v>202500</v>
      </c>
      <c r="EY18" s="174">
        <f t="shared" si="143"/>
        <v>226980</v>
      </c>
      <c r="EZ18" s="174">
        <f t="shared" si="143"/>
        <v>0</v>
      </c>
      <c r="FA18" s="174">
        <f t="shared" si="143"/>
        <v>0</v>
      </c>
      <c r="FB18" s="174">
        <f t="shared" si="143"/>
        <v>9000</v>
      </c>
      <c r="FC18" s="174">
        <f t="shared" si="143"/>
        <v>0</v>
      </c>
      <c r="FD18" s="174">
        <f t="shared" si="143"/>
        <v>90000</v>
      </c>
      <c r="FE18" s="174">
        <f t="shared" si="143"/>
        <v>0</v>
      </c>
      <c r="FF18" s="174">
        <f t="shared" si="143"/>
        <v>0</v>
      </c>
      <c r="FG18" s="178"/>
      <c r="FH18" s="168" t="b">
        <f t="shared" si="26"/>
        <v>1</v>
      </c>
      <c r="FI18" s="168" t="b">
        <f t="shared" si="13"/>
        <v>1</v>
      </c>
      <c r="FJ18" s="168" t="b">
        <f t="shared" si="13"/>
        <v>1</v>
      </c>
      <c r="FK18" s="168" t="b">
        <f t="shared" si="13"/>
        <v>1</v>
      </c>
      <c r="FL18" s="168" t="b">
        <f t="shared" si="13"/>
        <v>1</v>
      </c>
      <c r="FM18" s="168" t="b">
        <f t="shared" si="13"/>
        <v>1</v>
      </c>
      <c r="FN18" s="168" t="b">
        <f t="shared" si="13"/>
        <v>1</v>
      </c>
      <c r="FO18" s="168" t="b">
        <f t="shared" si="13"/>
        <v>1</v>
      </c>
      <c r="FP18" s="168" t="b">
        <f t="shared" si="13"/>
        <v>1</v>
      </c>
      <c r="FQ18" s="168" t="b">
        <f t="shared" si="13"/>
        <v>1</v>
      </c>
    </row>
    <row r="19" spans="2:173" s="168" customFormat="1" ht="12.75">
      <c r="B19" s="169" t="s">
        <v>124</v>
      </c>
      <c r="C19" s="182" t="s">
        <v>133</v>
      </c>
      <c r="D19" s="169" t="s">
        <v>121</v>
      </c>
      <c r="E19" s="169"/>
      <c r="F19" s="169"/>
      <c r="G19" s="187">
        <v>158000</v>
      </c>
      <c r="H19" s="187"/>
      <c r="I19" s="187">
        <v>198600</v>
      </c>
      <c r="J19" s="187"/>
      <c r="K19" s="187"/>
      <c r="L19" s="187"/>
      <c r="M19" s="187"/>
      <c r="N19" s="187"/>
      <c r="O19" s="187"/>
      <c r="P19" s="250">
        <v>20000</v>
      </c>
      <c r="Q19" s="159" t="s">
        <v>95</v>
      </c>
      <c r="R19" s="172">
        <v>0.1</v>
      </c>
      <c r="S19" s="172"/>
      <c r="T19" s="172"/>
      <c r="U19" s="172"/>
      <c r="V19" s="172"/>
      <c r="W19" s="172"/>
      <c r="X19" s="172"/>
      <c r="Y19" s="172"/>
      <c r="Z19" s="172"/>
      <c r="AA19" s="172"/>
      <c r="AB19" s="172">
        <v>0.77</v>
      </c>
      <c r="AC19" s="172">
        <v>0.13</v>
      </c>
      <c r="AD19" s="177">
        <f t="shared" si="0"/>
        <v>1</v>
      </c>
      <c r="AE19" s="135"/>
      <c r="AF19" s="174">
        <f aca="true" t="shared" si="144" ref="AF19:AO19">$R$19*G19</f>
        <v>15800</v>
      </c>
      <c r="AG19" s="174">
        <f t="shared" si="144"/>
        <v>0</v>
      </c>
      <c r="AH19" s="174">
        <f t="shared" si="144"/>
        <v>19860</v>
      </c>
      <c r="AI19" s="174">
        <f t="shared" si="144"/>
        <v>0</v>
      </c>
      <c r="AJ19" s="174">
        <f t="shared" si="144"/>
        <v>0</v>
      </c>
      <c r="AK19" s="174">
        <f t="shared" si="144"/>
        <v>0</v>
      </c>
      <c r="AL19" s="174">
        <f t="shared" si="144"/>
        <v>0</v>
      </c>
      <c r="AM19" s="174">
        <f t="shared" si="144"/>
        <v>0</v>
      </c>
      <c r="AN19" s="174">
        <f t="shared" si="144"/>
        <v>0</v>
      </c>
      <c r="AO19" s="174">
        <f t="shared" si="144"/>
        <v>2000</v>
      </c>
      <c r="AP19" s="135"/>
      <c r="AQ19" s="174">
        <f aca="true" t="shared" si="145" ref="AQ19:AZ19">$S$19*G19</f>
        <v>0</v>
      </c>
      <c r="AR19" s="174">
        <f t="shared" si="145"/>
        <v>0</v>
      </c>
      <c r="AS19" s="174">
        <f t="shared" si="145"/>
        <v>0</v>
      </c>
      <c r="AT19" s="174">
        <f t="shared" si="145"/>
        <v>0</v>
      </c>
      <c r="AU19" s="174">
        <f t="shared" si="145"/>
        <v>0</v>
      </c>
      <c r="AV19" s="174">
        <f t="shared" si="145"/>
        <v>0</v>
      </c>
      <c r="AW19" s="174">
        <f t="shared" si="145"/>
        <v>0</v>
      </c>
      <c r="AX19" s="174">
        <f t="shared" si="145"/>
        <v>0</v>
      </c>
      <c r="AY19" s="174">
        <f t="shared" si="145"/>
        <v>0</v>
      </c>
      <c r="AZ19" s="174">
        <f t="shared" si="145"/>
        <v>0</v>
      </c>
      <c r="BA19" s="135"/>
      <c r="BB19" s="174">
        <f aca="true" t="shared" si="146" ref="BB19:BK19">$T$19*G19</f>
        <v>0</v>
      </c>
      <c r="BC19" s="174">
        <f t="shared" si="146"/>
        <v>0</v>
      </c>
      <c r="BD19" s="174">
        <f t="shared" si="146"/>
        <v>0</v>
      </c>
      <c r="BE19" s="174">
        <f t="shared" si="146"/>
        <v>0</v>
      </c>
      <c r="BF19" s="174">
        <f t="shared" si="146"/>
        <v>0</v>
      </c>
      <c r="BG19" s="174">
        <f t="shared" si="146"/>
        <v>0</v>
      </c>
      <c r="BH19" s="174">
        <f t="shared" si="146"/>
        <v>0</v>
      </c>
      <c r="BI19" s="174">
        <f t="shared" si="146"/>
        <v>0</v>
      </c>
      <c r="BJ19" s="174">
        <f t="shared" si="146"/>
        <v>0</v>
      </c>
      <c r="BK19" s="174">
        <f t="shared" si="146"/>
        <v>0</v>
      </c>
      <c r="BL19" s="178"/>
      <c r="BM19" s="174">
        <f aca="true" t="shared" si="147" ref="BM19:BV19">$U$19*G19</f>
        <v>0</v>
      </c>
      <c r="BN19" s="174">
        <f t="shared" si="147"/>
        <v>0</v>
      </c>
      <c r="BO19" s="174">
        <f t="shared" si="147"/>
        <v>0</v>
      </c>
      <c r="BP19" s="174">
        <f t="shared" si="147"/>
        <v>0</v>
      </c>
      <c r="BQ19" s="174">
        <f t="shared" si="147"/>
        <v>0</v>
      </c>
      <c r="BR19" s="174">
        <f t="shared" si="147"/>
        <v>0</v>
      </c>
      <c r="BS19" s="174">
        <f t="shared" si="147"/>
        <v>0</v>
      </c>
      <c r="BT19" s="174">
        <f t="shared" si="147"/>
        <v>0</v>
      </c>
      <c r="BU19" s="174">
        <f t="shared" si="147"/>
        <v>0</v>
      </c>
      <c r="BV19" s="174">
        <f t="shared" si="147"/>
        <v>0</v>
      </c>
      <c r="BW19" s="135"/>
      <c r="BX19" s="174">
        <f aca="true" t="shared" si="148" ref="BX19:CG19">$V$19*G19</f>
        <v>0</v>
      </c>
      <c r="BY19" s="174">
        <f t="shared" si="148"/>
        <v>0</v>
      </c>
      <c r="BZ19" s="174">
        <f t="shared" si="148"/>
        <v>0</v>
      </c>
      <c r="CA19" s="174">
        <f t="shared" si="148"/>
        <v>0</v>
      </c>
      <c r="CB19" s="174">
        <f t="shared" si="148"/>
        <v>0</v>
      </c>
      <c r="CC19" s="174">
        <f t="shared" si="148"/>
        <v>0</v>
      </c>
      <c r="CD19" s="174">
        <f t="shared" si="148"/>
        <v>0</v>
      </c>
      <c r="CE19" s="174">
        <f t="shared" si="148"/>
        <v>0</v>
      </c>
      <c r="CF19" s="174">
        <f t="shared" si="148"/>
        <v>0</v>
      </c>
      <c r="CG19" s="174">
        <f t="shared" si="148"/>
        <v>0</v>
      </c>
      <c r="CH19" s="135"/>
      <c r="CI19" s="174">
        <f aca="true" t="shared" si="149" ref="CI19:CR19">$W$19*G19</f>
        <v>0</v>
      </c>
      <c r="CJ19" s="174">
        <f t="shared" si="149"/>
        <v>0</v>
      </c>
      <c r="CK19" s="174">
        <f t="shared" si="149"/>
        <v>0</v>
      </c>
      <c r="CL19" s="174">
        <f t="shared" si="149"/>
        <v>0</v>
      </c>
      <c r="CM19" s="174">
        <f t="shared" si="149"/>
        <v>0</v>
      </c>
      <c r="CN19" s="174">
        <f t="shared" si="149"/>
        <v>0</v>
      </c>
      <c r="CO19" s="174">
        <f t="shared" si="149"/>
        <v>0</v>
      </c>
      <c r="CP19" s="174">
        <f t="shared" si="149"/>
        <v>0</v>
      </c>
      <c r="CQ19" s="174">
        <f t="shared" si="149"/>
        <v>0</v>
      </c>
      <c r="CR19" s="174">
        <f t="shared" si="149"/>
        <v>0</v>
      </c>
      <c r="CS19" s="135"/>
      <c r="CT19" s="174">
        <f aca="true" t="shared" si="150" ref="CT19:DC19">$X$19*G19</f>
        <v>0</v>
      </c>
      <c r="CU19" s="174">
        <f t="shared" si="150"/>
        <v>0</v>
      </c>
      <c r="CV19" s="174">
        <f t="shared" si="150"/>
        <v>0</v>
      </c>
      <c r="CW19" s="174">
        <f t="shared" si="150"/>
        <v>0</v>
      </c>
      <c r="CX19" s="174">
        <f t="shared" si="150"/>
        <v>0</v>
      </c>
      <c r="CY19" s="174">
        <f t="shared" si="150"/>
        <v>0</v>
      </c>
      <c r="CZ19" s="174">
        <f t="shared" si="150"/>
        <v>0</v>
      </c>
      <c r="DA19" s="174">
        <f t="shared" si="150"/>
        <v>0</v>
      </c>
      <c r="DB19" s="174">
        <f t="shared" si="150"/>
        <v>0</v>
      </c>
      <c r="DC19" s="174">
        <f t="shared" si="150"/>
        <v>0</v>
      </c>
      <c r="DD19" s="135"/>
      <c r="DE19" s="174">
        <f aca="true" t="shared" si="151" ref="DE19:DN19">$Y$19*G19</f>
        <v>0</v>
      </c>
      <c r="DF19" s="174">
        <f t="shared" si="151"/>
        <v>0</v>
      </c>
      <c r="DG19" s="174">
        <f t="shared" si="151"/>
        <v>0</v>
      </c>
      <c r="DH19" s="174">
        <f t="shared" si="151"/>
        <v>0</v>
      </c>
      <c r="DI19" s="174">
        <f t="shared" si="151"/>
        <v>0</v>
      </c>
      <c r="DJ19" s="174">
        <f t="shared" si="151"/>
        <v>0</v>
      </c>
      <c r="DK19" s="174">
        <f t="shared" si="151"/>
        <v>0</v>
      </c>
      <c r="DL19" s="174">
        <f t="shared" si="151"/>
        <v>0</v>
      </c>
      <c r="DM19" s="174">
        <f t="shared" si="151"/>
        <v>0</v>
      </c>
      <c r="DN19" s="174">
        <f t="shared" si="151"/>
        <v>0</v>
      </c>
      <c r="DO19" s="135"/>
      <c r="DP19" s="174">
        <f aca="true" t="shared" si="152" ref="DP19:DY19">$Z$19*G19</f>
        <v>0</v>
      </c>
      <c r="DQ19" s="174">
        <f t="shared" si="152"/>
        <v>0</v>
      </c>
      <c r="DR19" s="174">
        <f t="shared" si="152"/>
        <v>0</v>
      </c>
      <c r="DS19" s="174">
        <f t="shared" si="152"/>
        <v>0</v>
      </c>
      <c r="DT19" s="174">
        <f t="shared" si="152"/>
        <v>0</v>
      </c>
      <c r="DU19" s="174">
        <f t="shared" si="152"/>
        <v>0</v>
      </c>
      <c r="DV19" s="174">
        <f t="shared" si="152"/>
        <v>0</v>
      </c>
      <c r="DW19" s="174">
        <f t="shared" si="152"/>
        <v>0</v>
      </c>
      <c r="DX19" s="174">
        <f t="shared" si="152"/>
        <v>0</v>
      </c>
      <c r="DY19" s="174">
        <f t="shared" si="152"/>
        <v>0</v>
      </c>
      <c r="DZ19" s="135"/>
      <c r="EA19" s="174">
        <f aca="true" t="shared" si="153" ref="EA19:EJ19">$AA$19*G19</f>
        <v>0</v>
      </c>
      <c r="EB19" s="174">
        <f t="shared" si="153"/>
        <v>0</v>
      </c>
      <c r="EC19" s="174">
        <f t="shared" si="153"/>
        <v>0</v>
      </c>
      <c r="ED19" s="174">
        <f t="shared" si="153"/>
        <v>0</v>
      </c>
      <c r="EE19" s="174">
        <f t="shared" si="153"/>
        <v>0</v>
      </c>
      <c r="EF19" s="174">
        <f t="shared" si="153"/>
        <v>0</v>
      </c>
      <c r="EG19" s="174">
        <f t="shared" si="153"/>
        <v>0</v>
      </c>
      <c r="EH19" s="174">
        <f t="shared" si="153"/>
        <v>0</v>
      </c>
      <c r="EI19" s="174">
        <f t="shared" si="153"/>
        <v>0</v>
      </c>
      <c r="EJ19" s="174">
        <f t="shared" si="153"/>
        <v>0</v>
      </c>
      <c r="EK19" s="135"/>
      <c r="EL19" s="174">
        <f aca="true" t="shared" si="154" ref="EL19:EU19">$AB$19*G19</f>
        <v>121660</v>
      </c>
      <c r="EM19" s="174">
        <f t="shared" si="154"/>
        <v>0</v>
      </c>
      <c r="EN19" s="174">
        <f t="shared" si="154"/>
        <v>152922</v>
      </c>
      <c r="EO19" s="174">
        <f t="shared" si="154"/>
        <v>0</v>
      </c>
      <c r="EP19" s="174">
        <f t="shared" si="154"/>
        <v>0</v>
      </c>
      <c r="EQ19" s="174">
        <f t="shared" si="154"/>
        <v>0</v>
      </c>
      <c r="ER19" s="174">
        <f t="shared" si="154"/>
        <v>0</v>
      </c>
      <c r="ES19" s="174">
        <f t="shared" si="154"/>
        <v>0</v>
      </c>
      <c r="ET19" s="174">
        <f t="shared" si="154"/>
        <v>0</v>
      </c>
      <c r="EU19" s="174">
        <f t="shared" si="154"/>
        <v>15400</v>
      </c>
      <c r="EV19" s="135"/>
      <c r="EW19" s="174">
        <f aca="true" t="shared" si="155" ref="EW19:FF19">$AC$19*G19</f>
        <v>20540</v>
      </c>
      <c r="EX19" s="174">
        <f t="shared" si="155"/>
        <v>0</v>
      </c>
      <c r="EY19" s="174">
        <f t="shared" si="155"/>
        <v>25818</v>
      </c>
      <c r="EZ19" s="174">
        <f t="shared" si="155"/>
        <v>0</v>
      </c>
      <c r="FA19" s="174">
        <f t="shared" si="155"/>
        <v>0</v>
      </c>
      <c r="FB19" s="174">
        <f t="shared" si="155"/>
        <v>0</v>
      </c>
      <c r="FC19" s="174">
        <f t="shared" si="155"/>
        <v>0</v>
      </c>
      <c r="FD19" s="174">
        <f t="shared" si="155"/>
        <v>0</v>
      </c>
      <c r="FE19" s="174">
        <f t="shared" si="155"/>
        <v>0</v>
      </c>
      <c r="FF19" s="174">
        <f t="shared" si="155"/>
        <v>2600</v>
      </c>
      <c r="FG19" s="178"/>
      <c r="FH19" s="168" t="b">
        <f t="shared" si="26"/>
        <v>1</v>
      </c>
      <c r="FI19" s="168" t="b">
        <f t="shared" si="13"/>
        <v>1</v>
      </c>
      <c r="FJ19" s="168" t="b">
        <f t="shared" si="13"/>
        <v>1</v>
      </c>
      <c r="FK19" s="168" t="b">
        <f t="shared" si="13"/>
        <v>1</v>
      </c>
      <c r="FL19" s="168" t="b">
        <f t="shared" si="13"/>
        <v>1</v>
      </c>
      <c r="FM19" s="168" t="b">
        <f t="shared" si="13"/>
        <v>1</v>
      </c>
      <c r="FN19" s="168" t="b">
        <f t="shared" si="13"/>
        <v>1</v>
      </c>
      <c r="FO19" s="168" t="b">
        <f t="shared" si="13"/>
        <v>1</v>
      </c>
      <c r="FP19" s="168" t="b">
        <f t="shared" si="13"/>
        <v>1</v>
      </c>
      <c r="FQ19" s="168" t="b">
        <f t="shared" si="13"/>
        <v>1</v>
      </c>
    </row>
    <row r="20" spans="4:173" s="168" customFormat="1" ht="12.75">
      <c r="D20" s="157" t="s">
        <v>50</v>
      </c>
      <c r="E20" s="143"/>
      <c r="F20" s="143"/>
      <c r="G20" s="249">
        <f aca="true" t="shared" si="156" ref="G20:P20">SUM(G7:G19)</f>
        <v>1352883</v>
      </c>
      <c r="H20" s="249">
        <f t="shared" si="156"/>
        <v>454000</v>
      </c>
      <c r="I20" s="249">
        <f t="shared" si="156"/>
        <v>466800</v>
      </c>
      <c r="J20" s="249">
        <f t="shared" si="156"/>
        <v>254000</v>
      </c>
      <c r="K20" s="249">
        <f t="shared" si="156"/>
        <v>0</v>
      </c>
      <c r="L20" s="249">
        <f t="shared" si="156"/>
        <v>73000</v>
      </c>
      <c r="M20" s="249">
        <f t="shared" si="156"/>
        <v>0</v>
      </c>
      <c r="N20" s="249">
        <f t="shared" si="156"/>
        <v>174000</v>
      </c>
      <c r="O20" s="249">
        <f t="shared" si="156"/>
        <v>0</v>
      </c>
      <c r="P20" s="249">
        <f t="shared" si="156"/>
        <v>170000</v>
      </c>
      <c r="Q20" s="174">
        <f>SUM(G20:P20)</f>
        <v>2944683</v>
      </c>
      <c r="R20" s="179"/>
      <c r="S20" s="179"/>
      <c r="T20" s="179"/>
      <c r="U20" s="179"/>
      <c r="V20" s="179"/>
      <c r="W20" s="179"/>
      <c r="X20" s="179"/>
      <c r="Y20" s="179"/>
      <c r="Z20" s="179"/>
      <c r="AA20" s="179"/>
      <c r="AB20" s="179"/>
      <c r="AC20" s="179"/>
      <c r="AD20" s="179"/>
      <c r="AE20" s="137"/>
      <c r="AF20" s="174">
        <f aca="true" t="shared" si="157" ref="AF20:AO20">SUM(AF7:AF19)</f>
        <v>135288.3</v>
      </c>
      <c r="AG20" s="174">
        <f t="shared" si="157"/>
        <v>45400</v>
      </c>
      <c r="AH20" s="174">
        <f t="shared" si="157"/>
        <v>46680</v>
      </c>
      <c r="AI20" s="174">
        <f t="shared" si="157"/>
        <v>25400</v>
      </c>
      <c r="AJ20" s="174">
        <f t="shared" si="157"/>
        <v>0</v>
      </c>
      <c r="AK20" s="174">
        <f t="shared" si="157"/>
        <v>7300</v>
      </c>
      <c r="AL20" s="174">
        <f t="shared" si="157"/>
        <v>0</v>
      </c>
      <c r="AM20" s="174">
        <f t="shared" si="157"/>
        <v>17400</v>
      </c>
      <c r="AN20" s="174">
        <f t="shared" si="157"/>
        <v>0</v>
      </c>
      <c r="AO20" s="174">
        <f t="shared" si="157"/>
        <v>17000</v>
      </c>
      <c r="AP20" s="137"/>
      <c r="AQ20" s="174">
        <f aca="true" t="shared" si="158" ref="AQ20:AZ20">SUM(AQ7:AQ19)</f>
        <v>82500</v>
      </c>
      <c r="AR20" s="174">
        <f t="shared" si="158"/>
        <v>41000</v>
      </c>
      <c r="AS20" s="174">
        <f t="shared" si="158"/>
        <v>0</v>
      </c>
      <c r="AT20" s="174">
        <f t="shared" si="158"/>
        <v>26000</v>
      </c>
      <c r="AU20" s="174">
        <f t="shared" si="158"/>
        <v>0</v>
      </c>
      <c r="AV20" s="174">
        <f t="shared" si="158"/>
        <v>0</v>
      </c>
      <c r="AW20" s="174">
        <f t="shared" si="158"/>
        <v>0</v>
      </c>
      <c r="AX20" s="174">
        <f t="shared" si="158"/>
        <v>0</v>
      </c>
      <c r="AY20" s="174">
        <f t="shared" si="158"/>
        <v>0</v>
      </c>
      <c r="AZ20" s="174">
        <f t="shared" si="158"/>
        <v>0</v>
      </c>
      <c r="BA20" s="137"/>
      <c r="BB20" s="174">
        <f aca="true" t="shared" si="159" ref="BB20:BK20">SUM(BB7:BB19)</f>
        <v>0</v>
      </c>
      <c r="BC20" s="174">
        <f t="shared" si="159"/>
        <v>0</v>
      </c>
      <c r="BD20" s="174">
        <f t="shared" si="159"/>
        <v>0</v>
      </c>
      <c r="BE20" s="174">
        <f t="shared" si="159"/>
        <v>0</v>
      </c>
      <c r="BF20" s="174">
        <f t="shared" si="159"/>
        <v>0</v>
      </c>
      <c r="BG20" s="174">
        <f t="shared" si="159"/>
        <v>0</v>
      </c>
      <c r="BH20" s="174">
        <f t="shared" si="159"/>
        <v>0</v>
      </c>
      <c r="BI20" s="174">
        <f t="shared" si="159"/>
        <v>0</v>
      </c>
      <c r="BJ20" s="174">
        <f t="shared" si="159"/>
        <v>0</v>
      </c>
      <c r="BK20" s="174">
        <f t="shared" si="159"/>
        <v>0</v>
      </c>
      <c r="BL20" s="180"/>
      <c r="BM20" s="174">
        <f aca="true" t="shared" si="160" ref="BM20:BV20">SUM(BM7:BM19)</f>
        <v>0</v>
      </c>
      <c r="BN20" s="174">
        <f t="shared" si="160"/>
        <v>0</v>
      </c>
      <c r="BO20" s="174">
        <f t="shared" si="160"/>
        <v>0</v>
      </c>
      <c r="BP20" s="174">
        <f t="shared" si="160"/>
        <v>0</v>
      </c>
      <c r="BQ20" s="174">
        <f t="shared" si="160"/>
        <v>0</v>
      </c>
      <c r="BR20" s="174">
        <f t="shared" si="160"/>
        <v>0</v>
      </c>
      <c r="BS20" s="174">
        <f t="shared" si="160"/>
        <v>0</v>
      </c>
      <c r="BT20" s="174">
        <f t="shared" si="160"/>
        <v>0</v>
      </c>
      <c r="BU20" s="174">
        <f t="shared" si="160"/>
        <v>0</v>
      </c>
      <c r="BV20" s="174">
        <f t="shared" si="160"/>
        <v>0</v>
      </c>
      <c r="BW20" s="137"/>
      <c r="BX20" s="174">
        <f aca="true" t="shared" si="161" ref="BX20:CG20">SUM(BX7:BX19)</f>
        <v>52000</v>
      </c>
      <c r="BY20" s="174">
        <f t="shared" si="161"/>
        <v>0</v>
      </c>
      <c r="BZ20" s="174">
        <f t="shared" si="161"/>
        <v>0</v>
      </c>
      <c r="CA20" s="174">
        <f t="shared" si="161"/>
        <v>30000</v>
      </c>
      <c r="CB20" s="174">
        <f t="shared" si="161"/>
        <v>0</v>
      </c>
      <c r="CC20" s="174">
        <f t="shared" si="161"/>
        <v>4000</v>
      </c>
      <c r="CD20" s="174">
        <f t="shared" si="161"/>
        <v>0</v>
      </c>
      <c r="CE20" s="174">
        <f t="shared" si="161"/>
        <v>0</v>
      </c>
      <c r="CF20" s="174">
        <f t="shared" si="161"/>
        <v>0</v>
      </c>
      <c r="CG20" s="174">
        <f t="shared" si="161"/>
        <v>0</v>
      </c>
      <c r="CH20" s="137"/>
      <c r="CI20" s="174">
        <f aca="true" t="shared" si="162" ref="CI20:CR20">SUM(CI7:CI19)</f>
        <v>0</v>
      </c>
      <c r="CJ20" s="174">
        <f t="shared" si="162"/>
        <v>0</v>
      </c>
      <c r="CK20" s="174">
        <f t="shared" si="162"/>
        <v>0</v>
      </c>
      <c r="CL20" s="174">
        <f t="shared" si="162"/>
        <v>0</v>
      </c>
      <c r="CM20" s="174">
        <f t="shared" si="162"/>
        <v>0</v>
      </c>
      <c r="CN20" s="174">
        <f t="shared" si="162"/>
        <v>0</v>
      </c>
      <c r="CO20" s="174">
        <f t="shared" si="162"/>
        <v>0</v>
      </c>
      <c r="CP20" s="174">
        <f t="shared" si="162"/>
        <v>0</v>
      </c>
      <c r="CQ20" s="174">
        <f t="shared" si="162"/>
        <v>0</v>
      </c>
      <c r="CR20" s="174">
        <f t="shared" si="162"/>
        <v>0</v>
      </c>
      <c r="CS20" s="137"/>
      <c r="CT20" s="174">
        <f aca="true" t="shared" si="163" ref="CT20:DC20">SUM(CT7:CT19)</f>
        <v>39375</v>
      </c>
      <c r="CU20" s="174">
        <f t="shared" si="163"/>
        <v>0</v>
      </c>
      <c r="CV20" s="174">
        <f t="shared" si="163"/>
        <v>0</v>
      </c>
      <c r="CW20" s="174">
        <f t="shared" si="163"/>
        <v>0</v>
      </c>
      <c r="CX20" s="174">
        <f t="shared" si="163"/>
        <v>0</v>
      </c>
      <c r="CY20" s="174">
        <f t="shared" si="163"/>
        <v>0</v>
      </c>
      <c r="CZ20" s="174">
        <f t="shared" si="163"/>
        <v>0</v>
      </c>
      <c r="DA20" s="174">
        <f t="shared" si="163"/>
        <v>0</v>
      </c>
      <c r="DB20" s="174">
        <f t="shared" si="163"/>
        <v>0</v>
      </c>
      <c r="DC20" s="174">
        <f t="shared" si="163"/>
        <v>0</v>
      </c>
      <c r="DD20" s="137"/>
      <c r="DE20" s="174">
        <f aca="true" t="shared" si="164" ref="DE20:DN20">SUM(DE7:DE19)</f>
        <v>10000</v>
      </c>
      <c r="DF20" s="174">
        <f t="shared" si="164"/>
        <v>0</v>
      </c>
      <c r="DG20" s="174">
        <f t="shared" si="164"/>
        <v>0</v>
      </c>
      <c r="DH20" s="174">
        <f t="shared" si="164"/>
        <v>0</v>
      </c>
      <c r="DI20" s="174">
        <f t="shared" si="164"/>
        <v>0</v>
      </c>
      <c r="DJ20" s="174">
        <f t="shared" si="164"/>
        <v>0</v>
      </c>
      <c r="DK20" s="174">
        <f t="shared" si="164"/>
        <v>0</v>
      </c>
      <c r="DL20" s="174">
        <f t="shared" si="164"/>
        <v>0</v>
      </c>
      <c r="DM20" s="174">
        <f t="shared" si="164"/>
        <v>0</v>
      </c>
      <c r="DN20" s="174">
        <f t="shared" si="164"/>
        <v>0</v>
      </c>
      <c r="DO20" s="137"/>
      <c r="DP20" s="174">
        <f aca="true" t="shared" si="165" ref="DP20:DY20">SUM(DP7:DP19)</f>
        <v>0</v>
      </c>
      <c r="DQ20" s="174">
        <f t="shared" si="165"/>
        <v>0</v>
      </c>
      <c r="DR20" s="174">
        <f t="shared" si="165"/>
        <v>0</v>
      </c>
      <c r="DS20" s="174">
        <f t="shared" si="165"/>
        <v>0</v>
      </c>
      <c r="DT20" s="174">
        <f t="shared" si="165"/>
        <v>0</v>
      </c>
      <c r="DU20" s="174">
        <f t="shared" si="165"/>
        <v>0</v>
      </c>
      <c r="DV20" s="174">
        <f t="shared" si="165"/>
        <v>0</v>
      </c>
      <c r="DW20" s="174">
        <f t="shared" si="165"/>
        <v>0</v>
      </c>
      <c r="DX20" s="174">
        <f t="shared" si="165"/>
        <v>0</v>
      </c>
      <c r="DY20" s="174">
        <f t="shared" si="165"/>
        <v>0</v>
      </c>
      <c r="DZ20" s="137"/>
      <c r="EA20" s="174">
        <f aca="true" t="shared" si="166" ref="EA20:EJ20">SUM(EA7:EA19)</f>
        <v>0</v>
      </c>
      <c r="EB20" s="174">
        <f t="shared" si="166"/>
        <v>0</v>
      </c>
      <c r="EC20" s="174">
        <f t="shared" si="166"/>
        <v>0</v>
      </c>
      <c r="ED20" s="174">
        <f t="shared" si="166"/>
        <v>0</v>
      </c>
      <c r="EE20" s="174">
        <f t="shared" si="166"/>
        <v>0</v>
      </c>
      <c r="EF20" s="174">
        <f t="shared" si="166"/>
        <v>0</v>
      </c>
      <c r="EG20" s="174">
        <f t="shared" si="166"/>
        <v>0</v>
      </c>
      <c r="EH20" s="174">
        <f t="shared" si="166"/>
        <v>0</v>
      </c>
      <c r="EI20" s="174">
        <f t="shared" si="166"/>
        <v>0</v>
      </c>
      <c r="EJ20" s="174">
        <f t="shared" si="166"/>
        <v>0</v>
      </c>
      <c r="EK20" s="137"/>
      <c r="EL20" s="174">
        <f aca="true" t="shared" si="167" ref="EL20:EU20">SUM(EL7:EL19)</f>
        <v>121660</v>
      </c>
      <c r="EM20" s="174">
        <f t="shared" si="167"/>
        <v>0</v>
      </c>
      <c r="EN20" s="174">
        <f t="shared" si="167"/>
        <v>152922</v>
      </c>
      <c r="EO20" s="174">
        <f t="shared" si="167"/>
        <v>0</v>
      </c>
      <c r="EP20" s="174">
        <f t="shared" si="167"/>
        <v>0</v>
      </c>
      <c r="EQ20" s="174">
        <f t="shared" si="167"/>
        <v>0</v>
      </c>
      <c r="ER20" s="174">
        <f t="shared" si="167"/>
        <v>0</v>
      </c>
      <c r="ES20" s="174">
        <f t="shared" si="167"/>
        <v>0</v>
      </c>
      <c r="ET20" s="174">
        <f t="shared" si="167"/>
        <v>0</v>
      </c>
      <c r="EU20" s="174">
        <f t="shared" si="167"/>
        <v>15400</v>
      </c>
      <c r="EV20" s="137"/>
      <c r="EW20" s="174">
        <f aca="true" t="shared" si="168" ref="EW20:FF20">SUM(EW7:EW19)</f>
        <v>912059.7</v>
      </c>
      <c r="EX20" s="174">
        <f t="shared" si="168"/>
        <v>367600</v>
      </c>
      <c r="EY20" s="174">
        <f t="shared" si="168"/>
        <v>267198</v>
      </c>
      <c r="EZ20" s="174">
        <f t="shared" si="168"/>
        <v>172600</v>
      </c>
      <c r="FA20" s="174">
        <f t="shared" si="168"/>
        <v>0</v>
      </c>
      <c r="FB20" s="174">
        <f t="shared" si="168"/>
        <v>61700</v>
      </c>
      <c r="FC20" s="174">
        <f t="shared" si="168"/>
        <v>0</v>
      </c>
      <c r="FD20" s="174">
        <f t="shared" si="168"/>
        <v>156600</v>
      </c>
      <c r="FE20" s="174">
        <f t="shared" si="168"/>
        <v>0</v>
      </c>
      <c r="FF20" s="174">
        <f t="shared" si="168"/>
        <v>137600</v>
      </c>
      <c r="FG20" s="180"/>
      <c r="FH20" s="168" t="b">
        <f t="shared" si="26"/>
        <v>1</v>
      </c>
      <c r="FI20" s="168" t="b">
        <f t="shared" si="13"/>
        <v>1</v>
      </c>
      <c r="FJ20" s="168" t="b">
        <f t="shared" si="13"/>
        <v>1</v>
      </c>
      <c r="FK20" s="168" t="b">
        <f t="shared" si="13"/>
        <v>1</v>
      </c>
      <c r="FL20" s="168" t="b">
        <f t="shared" si="13"/>
        <v>1</v>
      </c>
      <c r="FM20" s="168" t="b">
        <f t="shared" si="13"/>
        <v>1</v>
      </c>
      <c r="FN20" s="168" t="b">
        <f t="shared" si="13"/>
        <v>1</v>
      </c>
      <c r="FO20" s="168" t="b">
        <f t="shared" si="13"/>
        <v>1</v>
      </c>
      <c r="FP20" s="168" t="b">
        <f t="shared" si="13"/>
        <v>1</v>
      </c>
      <c r="FQ20" s="168" t="b">
        <f t="shared" si="13"/>
        <v>1</v>
      </c>
    </row>
    <row r="25" spans="7:11" ht="12.75">
      <c r="G25" s="183"/>
      <c r="H25" s="184"/>
      <c r="I25" s="184"/>
      <c r="J25" s="184"/>
      <c r="K25" s="184"/>
    </row>
    <row r="26" spans="7:11" ht="12.75">
      <c r="G26" s="184"/>
      <c r="H26" s="185"/>
      <c r="I26" s="185"/>
      <c r="J26" s="185"/>
      <c r="K26" s="185"/>
    </row>
    <row r="27" spans="7:11" ht="12.75">
      <c r="G27" s="184"/>
      <c r="H27" s="185"/>
      <c r="I27" s="185"/>
      <c r="J27" s="185"/>
      <c r="K27" s="185"/>
    </row>
    <row r="28" spans="8:11" ht="12.75">
      <c r="H28" s="186"/>
      <c r="I28" s="186"/>
      <c r="J28" s="186"/>
      <c r="K28" s="186"/>
    </row>
    <row r="33" ht="12.75">
      <c r="I33" s="193"/>
    </row>
  </sheetData>
  <sheetProtection/>
  <mergeCells count="14">
    <mergeCell ref="BX4:CG4"/>
    <mergeCell ref="CI4:CR4"/>
    <mergeCell ref="G4:P4"/>
    <mergeCell ref="R4:AD4"/>
    <mergeCell ref="AF4:AO4"/>
    <mergeCell ref="AQ4:AZ4"/>
    <mergeCell ref="BB4:BK4"/>
    <mergeCell ref="BM4:BV4"/>
    <mergeCell ref="EA4:EJ4"/>
    <mergeCell ref="CT4:DC4"/>
    <mergeCell ref="DE4:DN4"/>
    <mergeCell ref="DP4:DY4"/>
    <mergeCell ref="EW4:FF4"/>
    <mergeCell ref="EL4:EU4"/>
  </mergeCells>
  <printOptions/>
  <pageMargins left="0.7" right="0.7" top="0.75" bottom="0.75" header="0.3" footer="0.3"/>
  <pageSetup horizontalDpi="600" verticalDpi="600" orientation="landscape" paperSize="8" scale="60" r:id="rId1"/>
  <ignoredErrors>
    <ignoredError sqref="AF8:AK8" emptyCellReference="1"/>
  </ignoredErrors>
</worksheet>
</file>

<file path=xl/worksheets/sheet7.xml><?xml version="1.0" encoding="utf-8"?>
<worksheet xmlns="http://schemas.openxmlformats.org/spreadsheetml/2006/main" xmlns:r="http://schemas.openxmlformats.org/officeDocument/2006/relationships">
  <sheetPr codeName="Sheet18"/>
  <dimension ref="A1:FQ33"/>
  <sheetViews>
    <sheetView zoomScale="70" zoomScaleNormal="70" zoomScalePageLayoutView="0" workbookViewId="0" topLeftCell="A1">
      <pane xSplit="2" topLeftCell="C1" activePane="topRight" state="frozen"/>
      <selection pane="topLeft" activeCell="A1" sqref="A1"/>
      <selection pane="topRight" activeCell="C9" sqref="C9"/>
    </sheetView>
  </sheetViews>
  <sheetFormatPr defaultColWidth="9.00390625" defaultRowHeight="12.75"/>
  <cols>
    <col min="2" max="2" width="29.50390625" style="0" bestFit="1" customWidth="1"/>
    <col min="3" max="3" width="31.375" style="0" bestFit="1" customWidth="1"/>
    <col min="4" max="4" width="32.625" style="0" bestFit="1" customWidth="1"/>
    <col min="5" max="5" width="3.375" style="0" hidden="1" customWidth="1"/>
    <col min="6" max="6" width="4.00390625" style="0" hidden="1" customWidth="1"/>
    <col min="7" max="7" width="11.875" style="0" bestFit="1" customWidth="1"/>
    <col min="8" max="8" width="5.25390625" style="0" bestFit="1" customWidth="1"/>
    <col min="9" max="9" width="10.75390625" style="0" bestFit="1" customWidth="1"/>
    <col min="10" max="11" width="5.25390625" style="0" bestFit="1" customWidth="1"/>
    <col min="12" max="12" width="10.75390625" style="0" bestFit="1" customWidth="1"/>
    <col min="13" max="13" width="5.25390625" style="0" bestFit="1" customWidth="1"/>
    <col min="14" max="14" width="10.75390625" style="0" bestFit="1" customWidth="1"/>
    <col min="15" max="16" width="11.875" style="0" bestFit="1" customWidth="1"/>
    <col min="17" max="17" width="13.00390625" style="0" bestFit="1" customWidth="1"/>
    <col min="18" max="18" width="7.625" style="0" bestFit="1" customWidth="1"/>
    <col min="19" max="19" width="4.50390625" style="0" bestFit="1" customWidth="1"/>
    <col min="20" max="21" width="4.25390625" style="0" bestFit="1" customWidth="1"/>
    <col min="22" max="23" width="4.50390625" style="0" bestFit="1" customWidth="1"/>
    <col min="24" max="27" width="4.25390625" style="0" bestFit="1" customWidth="1"/>
    <col min="28" max="29" width="4.50390625" style="0" bestFit="1" customWidth="1"/>
    <col min="30" max="30" width="5.50390625" style="0" bestFit="1" customWidth="1"/>
    <col min="32" max="32" width="10.75390625" style="0" bestFit="1" customWidth="1"/>
    <col min="33" max="33" width="5.25390625" style="0" bestFit="1" customWidth="1"/>
    <col min="34" max="34" width="9.75390625" style="0" bestFit="1" customWidth="1"/>
    <col min="35" max="36" width="5.25390625" style="0" bestFit="1" customWidth="1"/>
    <col min="37" max="37" width="9.75390625" style="0" bestFit="1" customWidth="1"/>
    <col min="38" max="38" width="5.25390625" style="0" bestFit="1" customWidth="1"/>
    <col min="39" max="39" width="9.75390625" style="0" bestFit="1" customWidth="1"/>
    <col min="40" max="41" width="10.75390625" style="0" bestFit="1" customWidth="1"/>
    <col min="43" max="43" width="10.75390625" style="0" bestFit="1" customWidth="1"/>
    <col min="44" max="52" width="5.25390625" style="0" bestFit="1" customWidth="1"/>
    <col min="54" max="63" width="5.25390625" style="0" bestFit="1" customWidth="1"/>
    <col min="64" max="64" width="0" style="0" hidden="1" customWidth="1"/>
    <col min="65" max="74" width="5.25390625" style="0" bestFit="1" customWidth="1"/>
    <col min="75" max="75" width="0" style="0" hidden="1" customWidth="1"/>
    <col min="76" max="76" width="9.75390625" style="0" bestFit="1" customWidth="1"/>
    <col min="77" max="85" width="5.25390625" style="0" bestFit="1" customWidth="1"/>
    <col min="87" max="87" width="9.75390625" style="0" bestFit="1" customWidth="1"/>
    <col min="88" max="91" width="5.25390625" style="0" bestFit="1" customWidth="1"/>
    <col min="92" max="92" width="9.75390625" style="0" bestFit="1" customWidth="1"/>
    <col min="93" max="96" width="5.25390625" style="0" bestFit="1" customWidth="1"/>
    <col min="98" max="107" width="5.25390625" style="0" bestFit="1" customWidth="1"/>
    <col min="108" max="108" width="0" style="0" hidden="1" customWidth="1"/>
    <col min="109" max="118" width="5.25390625" style="0" bestFit="1" customWidth="1"/>
    <col min="119" max="119" width="0" style="0" hidden="1" customWidth="1"/>
    <col min="120" max="129" width="5.25390625" style="0" bestFit="1" customWidth="1"/>
    <col min="130" max="130" width="0" style="0" hidden="1" customWidth="1"/>
    <col min="131" max="140" width="5.25390625" style="0" bestFit="1" customWidth="1"/>
    <col min="141" max="141" width="0" style="0" hidden="1" customWidth="1"/>
    <col min="142" max="142" width="10.75390625" style="0" bestFit="1" customWidth="1"/>
    <col min="143" max="143" width="5.25390625" style="0" bestFit="1" customWidth="1"/>
    <col min="144" max="144" width="10.75390625" style="0" bestFit="1" customWidth="1"/>
    <col min="145" max="150" width="5.25390625" style="0" bestFit="1" customWidth="1"/>
    <col min="151" max="151" width="10.75390625" style="0" bestFit="1" customWidth="1"/>
    <col min="153" max="153" width="11.875" style="0" bestFit="1" customWidth="1"/>
    <col min="154" max="154" width="5.25390625" style="0" bestFit="1" customWidth="1"/>
    <col min="155" max="155" width="9.75390625" style="0" bestFit="1" customWidth="1"/>
    <col min="156" max="157" width="5.25390625" style="0" bestFit="1" customWidth="1"/>
    <col min="158" max="158" width="9.75390625" style="0" bestFit="1" customWidth="1"/>
    <col min="159" max="159" width="5.25390625" style="0" bestFit="1" customWidth="1"/>
    <col min="160" max="162" width="10.75390625" style="0" bestFit="1" customWidth="1"/>
    <col min="164" max="173" width="6.75390625" style="0" bestFit="1" customWidth="1"/>
    <col min="174" max="182" width="0" style="0" hidden="1" customWidth="1"/>
  </cols>
  <sheetData>
    <row r="1" spans="1:3" ht="12.75">
      <c r="A1" s="7"/>
      <c r="B1" s="134" t="s">
        <v>81</v>
      </c>
      <c r="C1" s="23"/>
    </row>
    <row r="3" ht="13.5" thickBot="1"/>
    <row r="4" spans="2:163" ht="12.75">
      <c r="B4" s="4"/>
      <c r="C4" s="4"/>
      <c r="D4" s="4"/>
      <c r="E4" s="4"/>
      <c r="F4" s="4"/>
      <c r="G4" s="269" t="s">
        <v>110</v>
      </c>
      <c r="H4" s="269"/>
      <c r="I4" s="269"/>
      <c r="J4" s="269"/>
      <c r="K4" s="269"/>
      <c r="L4" s="269"/>
      <c r="M4" s="269"/>
      <c r="N4" s="269"/>
      <c r="O4" s="269"/>
      <c r="P4" s="269"/>
      <c r="Q4" s="57"/>
      <c r="R4" s="270" t="s">
        <v>46</v>
      </c>
      <c r="S4" s="270"/>
      <c r="T4" s="270"/>
      <c r="U4" s="270"/>
      <c r="V4" s="270"/>
      <c r="W4" s="270"/>
      <c r="X4" s="270"/>
      <c r="Y4" s="270"/>
      <c r="Z4" s="270"/>
      <c r="AA4" s="270"/>
      <c r="AB4" s="270"/>
      <c r="AC4" s="270"/>
      <c r="AD4" s="270"/>
      <c r="AE4" s="57"/>
      <c r="AF4" s="268" t="s">
        <v>66</v>
      </c>
      <c r="AG4" s="268"/>
      <c r="AH4" s="268"/>
      <c r="AI4" s="268"/>
      <c r="AJ4" s="268"/>
      <c r="AK4" s="268"/>
      <c r="AL4" s="268"/>
      <c r="AM4" s="268"/>
      <c r="AN4" s="268"/>
      <c r="AO4" s="268"/>
      <c r="AP4" s="57"/>
      <c r="AQ4" s="268" t="s">
        <v>196</v>
      </c>
      <c r="AR4" s="268"/>
      <c r="AS4" s="268"/>
      <c r="AT4" s="268"/>
      <c r="AU4" s="268"/>
      <c r="AV4" s="268"/>
      <c r="AW4" s="268"/>
      <c r="AX4" s="268"/>
      <c r="AY4" s="268"/>
      <c r="AZ4" s="268"/>
      <c r="BA4" s="57"/>
      <c r="BB4" s="268" t="s">
        <v>197</v>
      </c>
      <c r="BC4" s="268"/>
      <c r="BD4" s="268"/>
      <c r="BE4" s="268"/>
      <c r="BF4" s="268"/>
      <c r="BG4" s="268"/>
      <c r="BH4" s="268"/>
      <c r="BI4" s="268"/>
      <c r="BJ4" s="268"/>
      <c r="BK4" s="271"/>
      <c r="BL4" s="58"/>
      <c r="BM4" s="267" t="s">
        <v>198</v>
      </c>
      <c r="BN4" s="268"/>
      <c r="BO4" s="268"/>
      <c r="BP4" s="268"/>
      <c r="BQ4" s="268"/>
      <c r="BR4" s="268"/>
      <c r="BS4" s="268"/>
      <c r="BT4" s="268"/>
      <c r="BU4" s="268"/>
      <c r="BV4" s="268"/>
      <c r="BW4" s="57"/>
      <c r="BX4" s="267" t="s">
        <v>199</v>
      </c>
      <c r="BY4" s="268"/>
      <c r="BZ4" s="268"/>
      <c r="CA4" s="268"/>
      <c r="CB4" s="268"/>
      <c r="CC4" s="268"/>
      <c r="CD4" s="268"/>
      <c r="CE4" s="268"/>
      <c r="CF4" s="268"/>
      <c r="CG4" s="268"/>
      <c r="CH4" s="57"/>
      <c r="CI4" s="267" t="s">
        <v>200</v>
      </c>
      <c r="CJ4" s="268"/>
      <c r="CK4" s="268"/>
      <c r="CL4" s="268"/>
      <c r="CM4" s="268"/>
      <c r="CN4" s="268"/>
      <c r="CO4" s="268"/>
      <c r="CP4" s="268"/>
      <c r="CQ4" s="268"/>
      <c r="CR4" s="268"/>
      <c r="CS4" s="57"/>
      <c r="CT4" s="267" t="s">
        <v>201</v>
      </c>
      <c r="CU4" s="268"/>
      <c r="CV4" s="268"/>
      <c r="CW4" s="268"/>
      <c r="CX4" s="268"/>
      <c r="CY4" s="268"/>
      <c r="CZ4" s="268"/>
      <c r="DA4" s="268"/>
      <c r="DB4" s="268"/>
      <c r="DC4" s="268"/>
      <c r="DD4" s="57"/>
      <c r="DE4" s="267" t="s">
        <v>202</v>
      </c>
      <c r="DF4" s="268"/>
      <c r="DG4" s="268"/>
      <c r="DH4" s="268"/>
      <c r="DI4" s="268"/>
      <c r="DJ4" s="268"/>
      <c r="DK4" s="268"/>
      <c r="DL4" s="268"/>
      <c r="DM4" s="268"/>
      <c r="DN4" s="268"/>
      <c r="DO4" s="57"/>
      <c r="DP4" s="267" t="s">
        <v>188</v>
      </c>
      <c r="DQ4" s="268"/>
      <c r="DR4" s="268"/>
      <c r="DS4" s="268"/>
      <c r="DT4" s="268"/>
      <c r="DU4" s="268"/>
      <c r="DV4" s="268"/>
      <c r="DW4" s="268"/>
      <c r="DX4" s="268"/>
      <c r="DY4" s="268"/>
      <c r="DZ4" s="57"/>
      <c r="EA4" s="267" t="s">
        <v>189</v>
      </c>
      <c r="EB4" s="268"/>
      <c r="EC4" s="268"/>
      <c r="ED4" s="268"/>
      <c r="EE4" s="268"/>
      <c r="EF4" s="268"/>
      <c r="EG4" s="268"/>
      <c r="EH4" s="268"/>
      <c r="EI4" s="268"/>
      <c r="EJ4" s="268"/>
      <c r="EK4" s="57"/>
      <c r="EL4" s="268" t="s">
        <v>65</v>
      </c>
      <c r="EM4" s="268"/>
      <c r="EN4" s="268"/>
      <c r="EO4" s="268"/>
      <c r="EP4" s="268"/>
      <c r="EQ4" s="268"/>
      <c r="ER4" s="268"/>
      <c r="ES4" s="268"/>
      <c r="ET4" s="268"/>
      <c r="EU4" s="268"/>
      <c r="EV4" s="57"/>
      <c r="EW4" s="268" t="s">
        <v>83</v>
      </c>
      <c r="EX4" s="268"/>
      <c r="EY4" s="268"/>
      <c r="EZ4" s="268"/>
      <c r="FA4" s="268"/>
      <c r="FB4" s="268"/>
      <c r="FC4" s="268"/>
      <c r="FD4" s="268"/>
      <c r="FE4" s="268"/>
      <c r="FF4" s="268"/>
      <c r="FG4" s="59"/>
    </row>
    <row r="5" spans="2:163" ht="153.75">
      <c r="B5" s="4"/>
      <c r="C5" s="4"/>
      <c r="D5" s="4"/>
      <c r="E5" s="4"/>
      <c r="F5" s="4"/>
      <c r="G5" s="60" t="s">
        <v>3</v>
      </c>
      <c r="H5" s="60" t="s">
        <v>4</v>
      </c>
      <c r="I5" s="60" t="s">
        <v>5</v>
      </c>
      <c r="J5" s="60" t="s">
        <v>6</v>
      </c>
      <c r="K5" s="60" t="s">
        <v>10</v>
      </c>
      <c r="L5" s="60" t="s">
        <v>7</v>
      </c>
      <c r="M5" s="60" t="s">
        <v>8</v>
      </c>
      <c r="N5" s="60" t="s">
        <v>13</v>
      </c>
      <c r="O5" s="60" t="s">
        <v>38</v>
      </c>
      <c r="P5" s="60" t="s">
        <v>12</v>
      </c>
      <c r="Q5" s="58"/>
      <c r="R5" s="103" t="s">
        <v>67</v>
      </c>
      <c r="S5" s="61" t="s">
        <v>196</v>
      </c>
      <c r="T5" s="61" t="s">
        <v>197</v>
      </c>
      <c r="U5" s="61" t="s">
        <v>198</v>
      </c>
      <c r="V5" s="61" t="s">
        <v>199</v>
      </c>
      <c r="W5" s="61" t="s">
        <v>200</v>
      </c>
      <c r="X5" s="61" t="s">
        <v>201</v>
      </c>
      <c r="Y5" s="61" t="s">
        <v>202</v>
      </c>
      <c r="Z5" s="61" t="s">
        <v>190</v>
      </c>
      <c r="AA5" s="61" t="s">
        <v>111</v>
      </c>
      <c r="AB5" s="61" t="s">
        <v>65</v>
      </c>
      <c r="AC5" s="61" t="s">
        <v>83</v>
      </c>
      <c r="AD5" s="62" t="s">
        <v>2</v>
      </c>
      <c r="AE5" s="63"/>
      <c r="AF5" s="64" t="s">
        <v>3</v>
      </c>
      <c r="AG5" s="65" t="s">
        <v>4</v>
      </c>
      <c r="AH5" s="65" t="s">
        <v>5</v>
      </c>
      <c r="AI5" s="65" t="s">
        <v>6</v>
      </c>
      <c r="AJ5" s="65" t="s">
        <v>10</v>
      </c>
      <c r="AK5" s="65" t="s">
        <v>7</v>
      </c>
      <c r="AL5" s="65" t="s">
        <v>8</v>
      </c>
      <c r="AM5" s="65" t="s">
        <v>13</v>
      </c>
      <c r="AN5" s="65" t="s">
        <v>38</v>
      </c>
      <c r="AO5" s="66" t="s">
        <v>12</v>
      </c>
      <c r="AP5" s="58"/>
      <c r="AQ5" s="64" t="s">
        <v>3</v>
      </c>
      <c r="AR5" s="65" t="s">
        <v>4</v>
      </c>
      <c r="AS5" s="65" t="s">
        <v>5</v>
      </c>
      <c r="AT5" s="65" t="s">
        <v>6</v>
      </c>
      <c r="AU5" s="65" t="s">
        <v>10</v>
      </c>
      <c r="AV5" s="65" t="s">
        <v>7</v>
      </c>
      <c r="AW5" s="65" t="s">
        <v>8</v>
      </c>
      <c r="AX5" s="65" t="s">
        <v>13</v>
      </c>
      <c r="AY5" s="65" t="s">
        <v>38</v>
      </c>
      <c r="AZ5" s="66" t="s">
        <v>12</v>
      </c>
      <c r="BA5" s="58"/>
      <c r="BB5" s="64" t="s">
        <v>3</v>
      </c>
      <c r="BC5" s="65" t="s">
        <v>4</v>
      </c>
      <c r="BD5" s="65" t="s">
        <v>5</v>
      </c>
      <c r="BE5" s="65" t="s">
        <v>6</v>
      </c>
      <c r="BF5" s="65" t="s">
        <v>10</v>
      </c>
      <c r="BG5" s="65" t="s">
        <v>7</v>
      </c>
      <c r="BH5" s="65" t="s">
        <v>8</v>
      </c>
      <c r="BI5" s="65" t="s">
        <v>13</v>
      </c>
      <c r="BJ5" s="65" t="s">
        <v>38</v>
      </c>
      <c r="BK5" s="66" t="s">
        <v>12</v>
      </c>
      <c r="BL5" s="67"/>
      <c r="BM5" s="64" t="s">
        <v>3</v>
      </c>
      <c r="BN5" s="65" t="s">
        <v>4</v>
      </c>
      <c r="BO5" s="65" t="s">
        <v>5</v>
      </c>
      <c r="BP5" s="65" t="s">
        <v>6</v>
      </c>
      <c r="BQ5" s="65" t="s">
        <v>10</v>
      </c>
      <c r="BR5" s="65" t="s">
        <v>7</v>
      </c>
      <c r="BS5" s="65" t="s">
        <v>8</v>
      </c>
      <c r="BT5" s="65" t="s">
        <v>13</v>
      </c>
      <c r="BU5" s="65" t="s">
        <v>38</v>
      </c>
      <c r="BV5" s="66" t="s">
        <v>12</v>
      </c>
      <c r="BW5" s="63"/>
      <c r="BX5" s="64" t="s">
        <v>3</v>
      </c>
      <c r="BY5" s="65" t="s">
        <v>4</v>
      </c>
      <c r="BZ5" s="65" t="s">
        <v>5</v>
      </c>
      <c r="CA5" s="65" t="s">
        <v>6</v>
      </c>
      <c r="CB5" s="65" t="s">
        <v>10</v>
      </c>
      <c r="CC5" s="65" t="s">
        <v>7</v>
      </c>
      <c r="CD5" s="65" t="s">
        <v>8</v>
      </c>
      <c r="CE5" s="65" t="s">
        <v>13</v>
      </c>
      <c r="CF5" s="65" t="s">
        <v>38</v>
      </c>
      <c r="CG5" s="66" t="s">
        <v>12</v>
      </c>
      <c r="CH5" s="63"/>
      <c r="CI5" s="64" t="s">
        <v>3</v>
      </c>
      <c r="CJ5" s="65" t="s">
        <v>4</v>
      </c>
      <c r="CK5" s="65" t="s">
        <v>5</v>
      </c>
      <c r="CL5" s="65" t="s">
        <v>6</v>
      </c>
      <c r="CM5" s="65" t="s">
        <v>10</v>
      </c>
      <c r="CN5" s="65" t="s">
        <v>7</v>
      </c>
      <c r="CO5" s="65" t="s">
        <v>8</v>
      </c>
      <c r="CP5" s="65" t="s">
        <v>13</v>
      </c>
      <c r="CQ5" s="65" t="s">
        <v>38</v>
      </c>
      <c r="CR5" s="66" t="s">
        <v>12</v>
      </c>
      <c r="CS5" s="63"/>
      <c r="CT5" s="64" t="s">
        <v>3</v>
      </c>
      <c r="CU5" s="65" t="s">
        <v>4</v>
      </c>
      <c r="CV5" s="65" t="s">
        <v>5</v>
      </c>
      <c r="CW5" s="65" t="s">
        <v>6</v>
      </c>
      <c r="CX5" s="65" t="s">
        <v>10</v>
      </c>
      <c r="CY5" s="65" t="s">
        <v>7</v>
      </c>
      <c r="CZ5" s="65" t="s">
        <v>8</v>
      </c>
      <c r="DA5" s="65" t="s">
        <v>13</v>
      </c>
      <c r="DB5" s="65" t="s">
        <v>38</v>
      </c>
      <c r="DC5" s="66" t="s">
        <v>12</v>
      </c>
      <c r="DD5" s="63"/>
      <c r="DE5" s="64" t="s">
        <v>3</v>
      </c>
      <c r="DF5" s="65" t="s">
        <v>4</v>
      </c>
      <c r="DG5" s="65" t="s">
        <v>5</v>
      </c>
      <c r="DH5" s="65" t="s">
        <v>6</v>
      </c>
      <c r="DI5" s="65" t="s">
        <v>10</v>
      </c>
      <c r="DJ5" s="65" t="s">
        <v>7</v>
      </c>
      <c r="DK5" s="65" t="s">
        <v>8</v>
      </c>
      <c r="DL5" s="65" t="s">
        <v>13</v>
      </c>
      <c r="DM5" s="65" t="s">
        <v>38</v>
      </c>
      <c r="DN5" s="66" t="s">
        <v>12</v>
      </c>
      <c r="DO5" s="63"/>
      <c r="DP5" s="64" t="s">
        <v>3</v>
      </c>
      <c r="DQ5" s="65" t="s">
        <v>4</v>
      </c>
      <c r="DR5" s="65" t="s">
        <v>5</v>
      </c>
      <c r="DS5" s="65" t="s">
        <v>6</v>
      </c>
      <c r="DT5" s="65" t="s">
        <v>10</v>
      </c>
      <c r="DU5" s="65" t="s">
        <v>7</v>
      </c>
      <c r="DV5" s="65" t="s">
        <v>8</v>
      </c>
      <c r="DW5" s="65" t="s">
        <v>13</v>
      </c>
      <c r="DX5" s="65" t="s">
        <v>38</v>
      </c>
      <c r="DY5" s="66" t="s">
        <v>12</v>
      </c>
      <c r="DZ5" s="63"/>
      <c r="EA5" s="64" t="s">
        <v>3</v>
      </c>
      <c r="EB5" s="65" t="s">
        <v>4</v>
      </c>
      <c r="EC5" s="65" t="s">
        <v>5</v>
      </c>
      <c r="ED5" s="65" t="s">
        <v>6</v>
      </c>
      <c r="EE5" s="65" t="s">
        <v>10</v>
      </c>
      <c r="EF5" s="65" t="s">
        <v>7</v>
      </c>
      <c r="EG5" s="65" t="s">
        <v>8</v>
      </c>
      <c r="EH5" s="65" t="s">
        <v>13</v>
      </c>
      <c r="EI5" s="65" t="s">
        <v>38</v>
      </c>
      <c r="EJ5" s="66" t="s">
        <v>12</v>
      </c>
      <c r="EK5" s="63"/>
      <c r="EL5" s="64" t="s">
        <v>3</v>
      </c>
      <c r="EM5" s="65" t="s">
        <v>4</v>
      </c>
      <c r="EN5" s="65" t="s">
        <v>5</v>
      </c>
      <c r="EO5" s="65" t="s">
        <v>6</v>
      </c>
      <c r="EP5" s="65" t="s">
        <v>10</v>
      </c>
      <c r="EQ5" s="65" t="s">
        <v>7</v>
      </c>
      <c r="ER5" s="65" t="s">
        <v>8</v>
      </c>
      <c r="ES5" s="65" t="s">
        <v>13</v>
      </c>
      <c r="ET5" s="65" t="s">
        <v>38</v>
      </c>
      <c r="EU5" s="66" t="s">
        <v>12</v>
      </c>
      <c r="EV5" s="63"/>
      <c r="EW5" s="64" t="s">
        <v>3</v>
      </c>
      <c r="EX5" s="65" t="s">
        <v>4</v>
      </c>
      <c r="EY5" s="65" t="s">
        <v>5</v>
      </c>
      <c r="EZ5" s="65" t="s">
        <v>6</v>
      </c>
      <c r="FA5" s="65" t="s">
        <v>10</v>
      </c>
      <c r="FB5" s="65" t="s">
        <v>7</v>
      </c>
      <c r="FC5" s="65" t="s">
        <v>8</v>
      </c>
      <c r="FD5" s="65" t="s">
        <v>13</v>
      </c>
      <c r="FE5" s="65" t="s">
        <v>38</v>
      </c>
      <c r="FF5" s="66" t="s">
        <v>12</v>
      </c>
      <c r="FG5" s="68"/>
    </row>
    <row r="6" spans="2:163" ht="12.75">
      <c r="B6" s="69" t="s">
        <v>49</v>
      </c>
      <c r="C6" s="69" t="s">
        <v>48</v>
      </c>
      <c r="D6" s="69" t="s">
        <v>47</v>
      </c>
      <c r="E6" s="69"/>
      <c r="F6" s="69"/>
      <c r="G6" s="70"/>
      <c r="H6" s="70"/>
      <c r="I6" s="70"/>
      <c r="J6" s="70"/>
      <c r="K6" s="70"/>
      <c r="L6" s="70"/>
      <c r="M6" s="70"/>
      <c r="N6" s="70"/>
      <c r="O6" s="70"/>
      <c r="P6" s="71"/>
      <c r="Q6" s="72"/>
      <c r="R6" s="73"/>
      <c r="S6" s="70"/>
      <c r="T6" s="70"/>
      <c r="U6" s="70"/>
      <c r="V6" s="70"/>
      <c r="W6" s="70"/>
      <c r="X6" s="70"/>
      <c r="Y6" s="70"/>
      <c r="Z6" s="70"/>
      <c r="AA6" s="70"/>
      <c r="AB6" s="70"/>
      <c r="AC6" s="70"/>
      <c r="AD6" s="71"/>
      <c r="AE6" s="74"/>
      <c r="AF6" s="73"/>
      <c r="AG6" s="70"/>
      <c r="AH6" s="70"/>
      <c r="AI6" s="70"/>
      <c r="AJ6" s="70"/>
      <c r="AK6" s="70"/>
      <c r="AL6" s="70"/>
      <c r="AM6" s="70"/>
      <c r="AN6" s="70"/>
      <c r="AO6" s="71"/>
      <c r="AP6" s="67"/>
      <c r="AQ6" s="73"/>
      <c r="AR6" s="70"/>
      <c r="AS6" s="70"/>
      <c r="AT6" s="70"/>
      <c r="AU6" s="70"/>
      <c r="AV6" s="70"/>
      <c r="AW6" s="70"/>
      <c r="AX6" s="70"/>
      <c r="AY6" s="70"/>
      <c r="AZ6" s="71"/>
      <c r="BA6" s="67"/>
      <c r="BB6" s="73"/>
      <c r="BC6" s="70"/>
      <c r="BD6" s="70"/>
      <c r="BE6" s="70"/>
      <c r="BF6" s="70"/>
      <c r="BG6" s="70"/>
      <c r="BH6" s="70"/>
      <c r="BI6" s="70"/>
      <c r="BJ6" s="70"/>
      <c r="BK6" s="71"/>
      <c r="BL6" s="72"/>
      <c r="BM6" s="73"/>
      <c r="BN6" s="70"/>
      <c r="BO6" s="70"/>
      <c r="BP6" s="70"/>
      <c r="BQ6" s="70"/>
      <c r="BR6" s="70"/>
      <c r="BS6" s="70"/>
      <c r="BT6" s="70"/>
      <c r="BU6" s="70"/>
      <c r="BV6" s="71"/>
      <c r="BW6" s="74"/>
      <c r="BX6" s="73"/>
      <c r="BY6" s="73"/>
      <c r="BZ6" s="73"/>
      <c r="CA6" s="73"/>
      <c r="CB6" s="73"/>
      <c r="CC6" s="73"/>
      <c r="CD6" s="73"/>
      <c r="CE6" s="73"/>
      <c r="CF6" s="73"/>
      <c r="CG6" s="73"/>
      <c r="CH6" s="74"/>
      <c r="CI6" s="73"/>
      <c r="CJ6" s="73"/>
      <c r="CK6" s="73"/>
      <c r="CL6" s="73"/>
      <c r="CM6" s="73"/>
      <c r="CN6" s="73"/>
      <c r="CO6" s="73"/>
      <c r="CP6" s="73"/>
      <c r="CQ6" s="73"/>
      <c r="CR6" s="73"/>
      <c r="CS6" s="74"/>
      <c r="CT6" s="73"/>
      <c r="CU6" s="73"/>
      <c r="CV6" s="73"/>
      <c r="CW6" s="73"/>
      <c r="CX6" s="73"/>
      <c r="CY6" s="73"/>
      <c r="CZ6" s="73"/>
      <c r="DA6" s="73"/>
      <c r="DB6" s="73"/>
      <c r="DC6" s="73"/>
      <c r="DD6" s="74"/>
      <c r="DE6" s="73"/>
      <c r="DF6" s="73"/>
      <c r="DG6" s="73"/>
      <c r="DH6" s="73"/>
      <c r="DI6" s="73"/>
      <c r="DJ6" s="73"/>
      <c r="DK6" s="73"/>
      <c r="DL6" s="73"/>
      <c r="DM6" s="73"/>
      <c r="DN6" s="73"/>
      <c r="DO6" s="74"/>
      <c r="DP6" s="73"/>
      <c r="DQ6" s="73"/>
      <c r="DR6" s="73"/>
      <c r="DS6" s="73"/>
      <c r="DT6" s="73"/>
      <c r="DU6" s="73"/>
      <c r="DV6" s="73"/>
      <c r="DW6" s="73"/>
      <c r="DX6" s="73"/>
      <c r="DY6" s="73"/>
      <c r="DZ6" s="74"/>
      <c r="EA6" s="73"/>
      <c r="EB6" s="73"/>
      <c r="EC6" s="73"/>
      <c r="ED6" s="73"/>
      <c r="EE6" s="73"/>
      <c r="EF6" s="73"/>
      <c r="EG6" s="73"/>
      <c r="EH6" s="73"/>
      <c r="EI6" s="73"/>
      <c r="EJ6" s="73"/>
      <c r="EK6" s="74"/>
      <c r="EL6" s="73"/>
      <c r="EM6" s="70"/>
      <c r="EN6" s="70"/>
      <c r="EO6" s="70"/>
      <c r="EP6" s="70"/>
      <c r="EQ6" s="70"/>
      <c r="ER6" s="70"/>
      <c r="ES6" s="70"/>
      <c r="ET6" s="70"/>
      <c r="EU6" s="71"/>
      <c r="EV6" s="74"/>
      <c r="EW6" s="73"/>
      <c r="EX6" s="70"/>
      <c r="EY6" s="70"/>
      <c r="EZ6" s="70"/>
      <c r="FA6" s="70"/>
      <c r="FB6" s="70"/>
      <c r="FC6" s="70"/>
      <c r="FD6" s="70"/>
      <c r="FE6" s="70"/>
      <c r="FF6" s="71"/>
      <c r="FG6" s="72"/>
    </row>
    <row r="7" spans="2:173" s="168" customFormat="1" ht="38.25">
      <c r="B7" s="169" t="s">
        <v>123</v>
      </c>
      <c r="C7" s="182" t="s">
        <v>127</v>
      </c>
      <c r="D7" s="170" t="s">
        <v>113</v>
      </c>
      <c r="E7" s="170"/>
      <c r="F7" s="170"/>
      <c r="G7" s="169">
        <v>78000</v>
      </c>
      <c r="H7" s="169"/>
      <c r="I7" s="169"/>
      <c r="J7" s="169"/>
      <c r="K7" s="169"/>
      <c r="L7" s="169"/>
      <c r="M7" s="169"/>
      <c r="N7" s="169"/>
      <c r="O7" s="169"/>
      <c r="P7" s="169"/>
      <c r="Q7" s="171"/>
      <c r="R7" s="172">
        <v>0.1</v>
      </c>
      <c r="S7" s="172">
        <v>0.25</v>
      </c>
      <c r="T7" s="172"/>
      <c r="U7" s="172"/>
      <c r="V7" s="172"/>
      <c r="W7" s="172"/>
      <c r="X7" s="172"/>
      <c r="Y7" s="172"/>
      <c r="Z7" s="172"/>
      <c r="AA7" s="172"/>
      <c r="AB7" s="172"/>
      <c r="AC7" s="172">
        <v>0.65</v>
      </c>
      <c r="AD7" s="173">
        <f aca="true" t="shared" si="0" ref="AD7:AD20">SUM(R7:AC7)</f>
        <v>1</v>
      </c>
      <c r="AE7" s="135"/>
      <c r="AF7" s="174">
        <f aca="true" t="shared" si="1" ref="AF7:AO7">$R$7*G7</f>
        <v>7800</v>
      </c>
      <c r="AG7" s="174">
        <f t="shared" si="1"/>
        <v>0</v>
      </c>
      <c r="AH7" s="174">
        <f t="shared" si="1"/>
        <v>0</v>
      </c>
      <c r="AI7" s="174">
        <f t="shared" si="1"/>
        <v>0</v>
      </c>
      <c r="AJ7" s="174">
        <f t="shared" si="1"/>
        <v>0</v>
      </c>
      <c r="AK7" s="174">
        <f t="shared" si="1"/>
        <v>0</v>
      </c>
      <c r="AL7" s="174">
        <f t="shared" si="1"/>
        <v>0</v>
      </c>
      <c r="AM7" s="174">
        <f t="shared" si="1"/>
        <v>0</v>
      </c>
      <c r="AN7" s="174">
        <f t="shared" si="1"/>
        <v>0</v>
      </c>
      <c r="AO7" s="174">
        <f t="shared" si="1"/>
        <v>0</v>
      </c>
      <c r="AP7" s="135"/>
      <c r="AQ7" s="174">
        <f aca="true" t="shared" si="2" ref="AQ7:AZ7">$S$7*G7</f>
        <v>19500</v>
      </c>
      <c r="AR7" s="174">
        <f t="shared" si="2"/>
        <v>0</v>
      </c>
      <c r="AS7" s="174">
        <f t="shared" si="2"/>
        <v>0</v>
      </c>
      <c r="AT7" s="174">
        <f t="shared" si="2"/>
        <v>0</v>
      </c>
      <c r="AU7" s="174">
        <f t="shared" si="2"/>
        <v>0</v>
      </c>
      <c r="AV7" s="174">
        <f t="shared" si="2"/>
        <v>0</v>
      </c>
      <c r="AW7" s="174">
        <f t="shared" si="2"/>
        <v>0</v>
      </c>
      <c r="AX7" s="174">
        <f t="shared" si="2"/>
        <v>0</v>
      </c>
      <c r="AY7" s="174">
        <f t="shared" si="2"/>
        <v>0</v>
      </c>
      <c r="AZ7" s="174">
        <f t="shared" si="2"/>
        <v>0</v>
      </c>
      <c r="BA7" s="136"/>
      <c r="BB7" s="174">
        <f aca="true" t="shared" si="3" ref="BB7:BK7">$T$7*G7</f>
        <v>0</v>
      </c>
      <c r="BC7" s="174">
        <f t="shared" si="3"/>
        <v>0</v>
      </c>
      <c r="BD7" s="174">
        <f t="shared" si="3"/>
        <v>0</v>
      </c>
      <c r="BE7" s="174">
        <f t="shared" si="3"/>
        <v>0</v>
      </c>
      <c r="BF7" s="174">
        <f t="shared" si="3"/>
        <v>0</v>
      </c>
      <c r="BG7" s="174">
        <f t="shared" si="3"/>
        <v>0</v>
      </c>
      <c r="BH7" s="174">
        <f t="shared" si="3"/>
        <v>0</v>
      </c>
      <c r="BI7" s="174">
        <f t="shared" si="3"/>
        <v>0</v>
      </c>
      <c r="BJ7" s="174">
        <f t="shared" si="3"/>
        <v>0</v>
      </c>
      <c r="BK7" s="174">
        <f t="shared" si="3"/>
        <v>0</v>
      </c>
      <c r="BL7" s="175"/>
      <c r="BM7" s="174">
        <f aca="true" t="shared" si="4" ref="BM7:BV7">$U$7*G7</f>
        <v>0</v>
      </c>
      <c r="BN7" s="174">
        <f t="shared" si="4"/>
        <v>0</v>
      </c>
      <c r="BO7" s="174">
        <f t="shared" si="4"/>
        <v>0</v>
      </c>
      <c r="BP7" s="174">
        <f t="shared" si="4"/>
        <v>0</v>
      </c>
      <c r="BQ7" s="174">
        <f t="shared" si="4"/>
        <v>0</v>
      </c>
      <c r="BR7" s="174">
        <f t="shared" si="4"/>
        <v>0</v>
      </c>
      <c r="BS7" s="174">
        <f t="shared" si="4"/>
        <v>0</v>
      </c>
      <c r="BT7" s="174">
        <f t="shared" si="4"/>
        <v>0</v>
      </c>
      <c r="BU7" s="174">
        <f t="shared" si="4"/>
        <v>0</v>
      </c>
      <c r="BV7" s="174">
        <f t="shared" si="4"/>
        <v>0</v>
      </c>
      <c r="BW7" s="136"/>
      <c r="BX7" s="174">
        <f aca="true" t="shared" si="5" ref="BX7:CG7">$V$7*G7</f>
        <v>0</v>
      </c>
      <c r="BY7" s="174">
        <f t="shared" si="5"/>
        <v>0</v>
      </c>
      <c r="BZ7" s="174">
        <f t="shared" si="5"/>
        <v>0</v>
      </c>
      <c r="CA7" s="174">
        <f t="shared" si="5"/>
        <v>0</v>
      </c>
      <c r="CB7" s="174">
        <f t="shared" si="5"/>
        <v>0</v>
      </c>
      <c r="CC7" s="174">
        <f t="shared" si="5"/>
        <v>0</v>
      </c>
      <c r="CD7" s="174">
        <f t="shared" si="5"/>
        <v>0</v>
      </c>
      <c r="CE7" s="174">
        <f t="shared" si="5"/>
        <v>0</v>
      </c>
      <c r="CF7" s="174">
        <f t="shared" si="5"/>
        <v>0</v>
      </c>
      <c r="CG7" s="174">
        <f t="shared" si="5"/>
        <v>0</v>
      </c>
      <c r="CH7" s="136"/>
      <c r="CI7" s="174">
        <f aca="true" t="shared" si="6" ref="CI7:CR7">$W$7*G7</f>
        <v>0</v>
      </c>
      <c r="CJ7" s="174">
        <f t="shared" si="6"/>
        <v>0</v>
      </c>
      <c r="CK7" s="174">
        <f t="shared" si="6"/>
        <v>0</v>
      </c>
      <c r="CL7" s="174">
        <f t="shared" si="6"/>
        <v>0</v>
      </c>
      <c r="CM7" s="174">
        <f t="shared" si="6"/>
        <v>0</v>
      </c>
      <c r="CN7" s="174">
        <f t="shared" si="6"/>
        <v>0</v>
      </c>
      <c r="CO7" s="174">
        <f t="shared" si="6"/>
        <v>0</v>
      </c>
      <c r="CP7" s="174">
        <f t="shared" si="6"/>
        <v>0</v>
      </c>
      <c r="CQ7" s="174">
        <f t="shared" si="6"/>
        <v>0</v>
      </c>
      <c r="CR7" s="174">
        <f t="shared" si="6"/>
        <v>0</v>
      </c>
      <c r="CS7" s="136"/>
      <c r="CT7" s="174">
        <f aca="true" t="shared" si="7" ref="CT7:DC7">$X$7*G7</f>
        <v>0</v>
      </c>
      <c r="CU7" s="174">
        <f t="shared" si="7"/>
        <v>0</v>
      </c>
      <c r="CV7" s="174">
        <f t="shared" si="7"/>
        <v>0</v>
      </c>
      <c r="CW7" s="174">
        <f t="shared" si="7"/>
        <v>0</v>
      </c>
      <c r="CX7" s="174">
        <f t="shared" si="7"/>
        <v>0</v>
      </c>
      <c r="CY7" s="174">
        <f t="shared" si="7"/>
        <v>0</v>
      </c>
      <c r="CZ7" s="174">
        <f t="shared" si="7"/>
        <v>0</v>
      </c>
      <c r="DA7" s="174">
        <f t="shared" si="7"/>
        <v>0</v>
      </c>
      <c r="DB7" s="174">
        <f t="shared" si="7"/>
        <v>0</v>
      </c>
      <c r="DC7" s="174">
        <f t="shared" si="7"/>
        <v>0</v>
      </c>
      <c r="DD7" s="136"/>
      <c r="DE7" s="174">
        <f aca="true" t="shared" si="8" ref="DE7:DN7">$Y$7*G7</f>
        <v>0</v>
      </c>
      <c r="DF7" s="174">
        <f t="shared" si="8"/>
        <v>0</v>
      </c>
      <c r="DG7" s="174">
        <f t="shared" si="8"/>
        <v>0</v>
      </c>
      <c r="DH7" s="174">
        <f t="shared" si="8"/>
        <v>0</v>
      </c>
      <c r="DI7" s="174">
        <f t="shared" si="8"/>
        <v>0</v>
      </c>
      <c r="DJ7" s="174">
        <f t="shared" si="8"/>
        <v>0</v>
      </c>
      <c r="DK7" s="174">
        <f t="shared" si="8"/>
        <v>0</v>
      </c>
      <c r="DL7" s="174">
        <f t="shared" si="8"/>
        <v>0</v>
      </c>
      <c r="DM7" s="174">
        <f t="shared" si="8"/>
        <v>0</v>
      </c>
      <c r="DN7" s="174">
        <f t="shared" si="8"/>
        <v>0</v>
      </c>
      <c r="DO7" s="136"/>
      <c r="DP7" s="174">
        <f aca="true" t="shared" si="9" ref="DP7:DY7">$Z$7*G7</f>
        <v>0</v>
      </c>
      <c r="DQ7" s="174">
        <f t="shared" si="9"/>
        <v>0</v>
      </c>
      <c r="DR7" s="174">
        <f t="shared" si="9"/>
        <v>0</v>
      </c>
      <c r="DS7" s="174">
        <f t="shared" si="9"/>
        <v>0</v>
      </c>
      <c r="DT7" s="174">
        <f t="shared" si="9"/>
        <v>0</v>
      </c>
      <c r="DU7" s="174">
        <f t="shared" si="9"/>
        <v>0</v>
      </c>
      <c r="DV7" s="174">
        <f t="shared" si="9"/>
        <v>0</v>
      </c>
      <c r="DW7" s="174">
        <f t="shared" si="9"/>
        <v>0</v>
      </c>
      <c r="DX7" s="174">
        <f t="shared" si="9"/>
        <v>0</v>
      </c>
      <c r="DY7" s="174">
        <f t="shared" si="9"/>
        <v>0</v>
      </c>
      <c r="DZ7" s="136"/>
      <c r="EA7" s="174">
        <f aca="true" t="shared" si="10" ref="EA7:EJ7">$AA$7*G7</f>
        <v>0</v>
      </c>
      <c r="EB7" s="174">
        <f t="shared" si="10"/>
        <v>0</v>
      </c>
      <c r="EC7" s="174">
        <f t="shared" si="10"/>
        <v>0</v>
      </c>
      <c r="ED7" s="174">
        <f t="shared" si="10"/>
        <v>0</v>
      </c>
      <c r="EE7" s="174">
        <f t="shared" si="10"/>
        <v>0</v>
      </c>
      <c r="EF7" s="174">
        <f t="shared" si="10"/>
        <v>0</v>
      </c>
      <c r="EG7" s="174">
        <f t="shared" si="10"/>
        <v>0</v>
      </c>
      <c r="EH7" s="174">
        <f t="shared" si="10"/>
        <v>0</v>
      </c>
      <c r="EI7" s="174">
        <f t="shared" si="10"/>
        <v>0</v>
      </c>
      <c r="EJ7" s="174">
        <f t="shared" si="10"/>
        <v>0</v>
      </c>
      <c r="EK7" s="136"/>
      <c r="EL7" s="174">
        <f aca="true" t="shared" si="11" ref="EL7:EU7">$AB$7*G7</f>
        <v>0</v>
      </c>
      <c r="EM7" s="174">
        <f t="shared" si="11"/>
        <v>0</v>
      </c>
      <c r="EN7" s="174">
        <f t="shared" si="11"/>
        <v>0</v>
      </c>
      <c r="EO7" s="174">
        <f t="shared" si="11"/>
        <v>0</v>
      </c>
      <c r="EP7" s="174">
        <f t="shared" si="11"/>
        <v>0</v>
      </c>
      <c r="EQ7" s="174">
        <f t="shared" si="11"/>
        <v>0</v>
      </c>
      <c r="ER7" s="174">
        <f t="shared" si="11"/>
        <v>0</v>
      </c>
      <c r="ES7" s="174">
        <f t="shared" si="11"/>
        <v>0</v>
      </c>
      <c r="ET7" s="174">
        <f t="shared" si="11"/>
        <v>0</v>
      </c>
      <c r="EU7" s="174">
        <f t="shared" si="11"/>
        <v>0</v>
      </c>
      <c r="EV7" s="136"/>
      <c r="EW7" s="174">
        <f aca="true" t="shared" si="12" ref="EW7:FF7">$AC$7*G7</f>
        <v>50700</v>
      </c>
      <c r="EX7" s="174">
        <f t="shared" si="12"/>
        <v>0</v>
      </c>
      <c r="EY7" s="174">
        <f t="shared" si="12"/>
        <v>0</v>
      </c>
      <c r="EZ7" s="174">
        <f t="shared" si="12"/>
        <v>0</v>
      </c>
      <c r="FA7" s="174">
        <f t="shared" si="12"/>
        <v>0</v>
      </c>
      <c r="FB7" s="174">
        <f t="shared" si="12"/>
        <v>0</v>
      </c>
      <c r="FC7" s="174">
        <f t="shared" si="12"/>
        <v>0</v>
      </c>
      <c r="FD7" s="174">
        <f t="shared" si="12"/>
        <v>0</v>
      </c>
      <c r="FE7" s="174">
        <f t="shared" si="12"/>
        <v>0</v>
      </c>
      <c r="FF7" s="174">
        <f t="shared" si="12"/>
        <v>0</v>
      </c>
      <c r="FG7" s="175"/>
      <c r="FH7" s="168" t="b">
        <f>SUM(AF7,AQ7,BB7,BM7,BX7,CI7,CT7,DE7,DP7,EA7,EL7,EW7)=G7</f>
        <v>1</v>
      </c>
      <c r="FI7" s="168" t="b">
        <f aca="true" t="shared" si="13" ref="FI7:FQ7">SUM(AG7,AR7,BC7,BN7,BY7,CJ7,CU7,DF7,DQ7,EB7,EM7,EX7)=H7</f>
        <v>1</v>
      </c>
      <c r="FJ7" s="168" t="b">
        <f t="shared" si="13"/>
        <v>1</v>
      </c>
      <c r="FK7" s="168" t="b">
        <f t="shared" si="13"/>
        <v>1</v>
      </c>
      <c r="FL7" s="168" t="b">
        <f t="shared" si="13"/>
        <v>1</v>
      </c>
      <c r="FM7" s="168" t="b">
        <f t="shared" si="13"/>
        <v>1</v>
      </c>
      <c r="FN7" s="168" t="b">
        <f t="shared" si="13"/>
        <v>1</v>
      </c>
      <c r="FO7" s="168" t="b">
        <f t="shared" si="13"/>
        <v>1</v>
      </c>
      <c r="FP7" s="168" t="b">
        <f t="shared" si="13"/>
        <v>1</v>
      </c>
      <c r="FQ7" s="168" t="b">
        <f t="shared" si="13"/>
        <v>1</v>
      </c>
    </row>
    <row r="8" spans="2:173" s="168" customFormat="1" ht="38.25">
      <c r="B8" s="169" t="s">
        <v>125</v>
      </c>
      <c r="C8" s="182" t="s">
        <v>192</v>
      </c>
      <c r="D8" s="169" t="s">
        <v>114</v>
      </c>
      <c r="E8" s="169"/>
      <c r="F8" s="169"/>
      <c r="G8" s="169"/>
      <c r="H8" s="169"/>
      <c r="I8" s="169"/>
      <c r="J8" s="169"/>
      <c r="K8" s="169"/>
      <c r="L8" s="169"/>
      <c r="M8" s="169"/>
      <c r="N8" s="169"/>
      <c r="O8" s="169"/>
      <c r="P8" s="176"/>
      <c r="Q8" s="171"/>
      <c r="R8" s="172"/>
      <c r="S8" s="172"/>
      <c r="T8" s="172"/>
      <c r="U8" s="172"/>
      <c r="V8" s="172"/>
      <c r="W8" s="172"/>
      <c r="X8" s="172"/>
      <c r="Y8" s="172"/>
      <c r="Z8" s="172"/>
      <c r="AA8" s="172"/>
      <c r="AB8" s="172"/>
      <c r="AC8" s="172"/>
      <c r="AD8" s="177"/>
      <c r="AE8" s="135"/>
      <c r="AF8" s="174">
        <f aca="true" t="shared" si="14" ref="AF8:AO8">$R$8*G8</f>
        <v>0</v>
      </c>
      <c r="AG8" s="174">
        <f t="shared" si="14"/>
        <v>0</v>
      </c>
      <c r="AH8" s="174">
        <f t="shared" si="14"/>
        <v>0</v>
      </c>
      <c r="AI8" s="174">
        <f t="shared" si="14"/>
        <v>0</v>
      </c>
      <c r="AJ8" s="174">
        <f t="shared" si="14"/>
        <v>0</v>
      </c>
      <c r="AK8" s="174">
        <f t="shared" si="14"/>
        <v>0</v>
      </c>
      <c r="AL8" s="174">
        <f t="shared" si="14"/>
        <v>0</v>
      </c>
      <c r="AM8" s="174">
        <f t="shared" si="14"/>
        <v>0</v>
      </c>
      <c r="AN8" s="174">
        <f t="shared" si="14"/>
        <v>0</v>
      </c>
      <c r="AO8" s="174">
        <f t="shared" si="14"/>
        <v>0</v>
      </c>
      <c r="AP8" s="135"/>
      <c r="AQ8" s="174">
        <f aca="true" t="shared" si="15" ref="AQ8:AZ8">$S$8*G8</f>
        <v>0</v>
      </c>
      <c r="AR8" s="174">
        <f t="shared" si="15"/>
        <v>0</v>
      </c>
      <c r="AS8" s="174">
        <f t="shared" si="15"/>
        <v>0</v>
      </c>
      <c r="AT8" s="174">
        <f t="shared" si="15"/>
        <v>0</v>
      </c>
      <c r="AU8" s="174">
        <f t="shared" si="15"/>
        <v>0</v>
      </c>
      <c r="AV8" s="174">
        <f t="shared" si="15"/>
        <v>0</v>
      </c>
      <c r="AW8" s="174">
        <f t="shared" si="15"/>
        <v>0</v>
      </c>
      <c r="AX8" s="174">
        <f t="shared" si="15"/>
        <v>0</v>
      </c>
      <c r="AY8" s="174">
        <f t="shared" si="15"/>
        <v>0</v>
      </c>
      <c r="AZ8" s="174">
        <f t="shared" si="15"/>
        <v>0</v>
      </c>
      <c r="BA8" s="135"/>
      <c r="BB8" s="174">
        <f aca="true" t="shared" si="16" ref="BB8:BK8">$T$8*G8</f>
        <v>0</v>
      </c>
      <c r="BC8" s="174">
        <f t="shared" si="16"/>
        <v>0</v>
      </c>
      <c r="BD8" s="174">
        <f t="shared" si="16"/>
        <v>0</v>
      </c>
      <c r="BE8" s="174">
        <f t="shared" si="16"/>
        <v>0</v>
      </c>
      <c r="BF8" s="174">
        <f t="shared" si="16"/>
        <v>0</v>
      </c>
      <c r="BG8" s="174">
        <f t="shared" si="16"/>
        <v>0</v>
      </c>
      <c r="BH8" s="174">
        <f t="shared" si="16"/>
        <v>0</v>
      </c>
      <c r="BI8" s="174">
        <f t="shared" si="16"/>
        <v>0</v>
      </c>
      <c r="BJ8" s="174">
        <f t="shared" si="16"/>
        <v>0</v>
      </c>
      <c r="BK8" s="174">
        <f t="shared" si="16"/>
        <v>0</v>
      </c>
      <c r="BL8" s="178"/>
      <c r="BM8" s="174">
        <f aca="true" t="shared" si="17" ref="BM8:BV8">$U$8*G8</f>
        <v>0</v>
      </c>
      <c r="BN8" s="174">
        <f t="shared" si="17"/>
        <v>0</v>
      </c>
      <c r="BO8" s="174">
        <f t="shared" si="17"/>
        <v>0</v>
      </c>
      <c r="BP8" s="174">
        <f t="shared" si="17"/>
        <v>0</v>
      </c>
      <c r="BQ8" s="174">
        <f t="shared" si="17"/>
        <v>0</v>
      </c>
      <c r="BR8" s="174">
        <f t="shared" si="17"/>
        <v>0</v>
      </c>
      <c r="BS8" s="174">
        <f t="shared" si="17"/>
        <v>0</v>
      </c>
      <c r="BT8" s="174">
        <f t="shared" si="17"/>
        <v>0</v>
      </c>
      <c r="BU8" s="174">
        <f t="shared" si="17"/>
        <v>0</v>
      </c>
      <c r="BV8" s="174">
        <f t="shared" si="17"/>
        <v>0</v>
      </c>
      <c r="BW8" s="135"/>
      <c r="BX8" s="174">
        <f aca="true" t="shared" si="18" ref="BX8:CG8">$V$8*G8</f>
        <v>0</v>
      </c>
      <c r="BY8" s="174">
        <f t="shared" si="18"/>
        <v>0</v>
      </c>
      <c r="BZ8" s="174">
        <f t="shared" si="18"/>
        <v>0</v>
      </c>
      <c r="CA8" s="174">
        <f t="shared" si="18"/>
        <v>0</v>
      </c>
      <c r="CB8" s="174">
        <f t="shared" si="18"/>
        <v>0</v>
      </c>
      <c r="CC8" s="174">
        <f t="shared" si="18"/>
        <v>0</v>
      </c>
      <c r="CD8" s="174">
        <f t="shared" si="18"/>
        <v>0</v>
      </c>
      <c r="CE8" s="174">
        <f t="shared" si="18"/>
        <v>0</v>
      </c>
      <c r="CF8" s="174">
        <f t="shared" si="18"/>
        <v>0</v>
      </c>
      <c r="CG8" s="174">
        <f t="shared" si="18"/>
        <v>0</v>
      </c>
      <c r="CH8" s="135"/>
      <c r="CI8" s="174">
        <f aca="true" t="shared" si="19" ref="CI8:CR8">$W$8*G8</f>
        <v>0</v>
      </c>
      <c r="CJ8" s="174">
        <f t="shared" si="19"/>
        <v>0</v>
      </c>
      <c r="CK8" s="174">
        <f t="shared" si="19"/>
        <v>0</v>
      </c>
      <c r="CL8" s="174">
        <f t="shared" si="19"/>
        <v>0</v>
      </c>
      <c r="CM8" s="174">
        <f t="shared" si="19"/>
        <v>0</v>
      </c>
      <c r="CN8" s="174">
        <f t="shared" si="19"/>
        <v>0</v>
      </c>
      <c r="CO8" s="174">
        <f t="shared" si="19"/>
        <v>0</v>
      </c>
      <c r="CP8" s="174">
        <f t="shared" si="19"/>
        <v>0</v>
      </c>
      <c r="CQ8" s="174">
        <f t="shared" si="19"/>
        <v>0</v>
      </c>
      <c r="CR8" s="174">
        <f t="shared" si="19"/>
        <v>0</v>
      </c>
      <c r="CS8" s="135"/>
      <c r="CT8" s="174">
        <f aca="true" t="shared" si="20" ref="CT8:DC8">$X$8*G8</f>
        <v>0</v>
      </c>
      <c r="CU8" s="174">
        <f t="shared" si="20"/>
        <v>0</v>
      </c>
      <c r="CV8" s="174">
        <f t="shared" si="20"/>
        <v>0</v>
      </c>
      <c r="CW8" s="174">
        <f t="shared" si="20"/>
        <v>0</v>
      </c>
      <c r="CX8" s="174">
        <f t="shared" si="20"/>
        <v>0</v>
      </c>
      <c r="CY8" s="174">
        <f t="shared" si="20"/>
        <v>0</v>
      </c>
      <c r="CZ8" s="174">
        <f t="shared" si="20"/>
        <v>0</v>
      </c>
      <c r="DA8" s="174">
        <f t="shared" si="20"/>
        <v>0</v>
      </c>
      <c r="DB8" s="174">
        <f t="shared" si="20"/>
        <v>0</v>
      </c>
      <c r="DC8" s="174">
        <f t="shared" si="20"/>
        <v>0</v>
      </c>
      <c r="DD8" s="135"/>
      <c r="DE8" s="174">
        <f aca="true" t="shared" si="21" ref="DE8:DN8">$Y$8*G8</f>
        <v>0</v>
      </c>
      <c r="DF8" s="174">
        <f t="shared" si="21"/>
        <v>0</v>
      </c>
      <c r="DG8" s="174">
        <f t="shared" si="21"/>
        <v>0</v>
      </c>
      <c r="DH8" s="174">
        <f t="shared" si="21"/>
        <v>0</v>
      </c>
      <c r="DI8" s="174">
        <f t="shared" si="21"/>
        <v>0</v>
      </c>
      <c r="DJ8" s="174">
        <f t="shared" si="21"/>
        <v>0</v>
      </c>
      <c r="DK8" s="174">
        <f t="shared" si="21"/>
        <v>0</v>
      </c>
      <c r="DL8" s="174">
        <f t="shared" si="21"/>
        <v>0</v>
      </c>
      <c r="DM8" s="174">
        <f t="shared" si="21"/>
        <v>0</v>
      </c>
      <c r="DN8" s="174">
        <f t="shared" si="21"/>
        <v>0</v>
      </c>
      <c r="DO8" s="135"/>
      <c r="DP8" s="174">
        <f aca="true" t="shared" si="22" ref="DP8:DY8">$Z$8*G8</f>
        <v>0</v>
      </c>
      <c r="DQ8" s="174">
        <f t="shared" si="22"/>
        <v>0</v>
      </c>
      <c r="DR8" s="174">
        <f t="shared" si="22"/>
        <v>0</v>
      </c>
      <c r="DS8" s="174">
        <f t="shared" si="22"/>
        <v>0</v>
      </c>
      <c r="DT8" s="174">
        <f t="shared" si="22"/>
        <v>0</v>
      </c>
      <c r="DU8" s="174">
        <f t="shared" si="22"/>
        <v>0</v>
      </c>
      <c r="DV8" s="174">
        <f t="shared" si="22"/>
        <v>0</v>
      </c>
      <c r="DW8" s="174">
        <f t="shared" si="22"/>
        <v>0</v>
      </c>
      <c r="DX8" s="174">
        <f t="shared" si="22"/>
        <v>0</v>
      </c>
      <c r="DY8" s="174">
        <f t="shared" si="22"/>
        <v>0</v>
      </c>
      <c r="DZ8" s="135"/>
      <c r="EA8" s="174">
        <f aca="true" t="shared" si="23" ref="EA8:EJ8">$AA$8*G8</f>
        <v>0</v>
      </c>
      <c r="EB8" s="174">
        <f t="shared" si="23"/>
        <v>0</v>
      </c>
      <c r="EC8" s="174">
        <f t="shared" si="23"/>
        <v>0</v>
      </c>
      <c r="ED8" s="174">
        <f t="shared" si="23"/>
        <v>0</v>
      </c>
      <c r="EE8" s="174">
        <f t="shared" si="23"/>
        <v>0</v>
      </c>
      <c r="EF8" s="174">
        <f t="shared" si="23"/>
        <v>0</v>
      </c>
      <c r="EG8" s="174">
        <f t="shared" si="23"/>
        <v>0</v>
      </c>
      <c r="EH8" s="174">
        <f t="shared" si="23"/>
        <v>0</v>
      </c>
      <c r="EI8" s="174">
        <f t="shared" si="23"/>
        <v>0</v>
      </c>
      <c r="EJ8" s="174">
        <f t="shared" si="23"/>
        <v>0</v>
      </c>
      <c r="EK8" s="135"/>
      <c r="EL8" s="174">
        <f aca="true" t="shared" si="24" ref="EL8:EU8">$AB$8*G8</f>
        <v>0</v>
      </c>
      <c r="EM8" s="174">
        <f t="shared" si="24"/>
        <v>0</v>
      </c>
      <c r="EN8" s="174">
        <f t="shared" si="24"/>
        <v>0</v>
      </c>
      <c r="EO8" s="174">
        <f t="shared" si="24"/>
        <v>0</v>
      </c>
      <c r="EP8" s="174">
        <f t="shared" si="24"/>
        <v>0</v>
      </c>
      <c r="EQ8" s="174">
        <f t="shared" si="24"/>
        <v>0</v>
      </c>
      <c r="ER8" s="174">
        <f t="shared" si="24"/>
        <v>0</v>
      </c>
      <c r="ES8" s="174">
        <f t="shared" si="24"/>
        <v>0</v>
      </c>
      <c r="ET8" s="174">
        <f t="shared" si="24"/>
        <v>0</v>
      </c>
      <c r="EU8" s="174">
        <f t="shared" si="24"/>
        <v>0</v>
      </c>
      <c r="EV8" s="135"/>
      <c r="EW8" s="174">
        <f aca="true" t="shared" si="25" ref="EW8:FF8">$AC$8*G8</f>
        <v>0</v>
      </c>
      <c r="EX8" s="174">
        <f t="shared" si="25"/>
        <v>0</v>
      </c>
      <c r="EY8" s="174">
        <f t="shared" si="25"/>
        <v>0</v>
      </c>
      <c r="EZ8" s="174">
        <f t="shared" si="25"/>
        <v>0</v>
      </c>
      <c r="FA8" s="174">
        <f t="shared" si="25"/>
        <v>0</v>
      </c>
      <c r="FB8" s="174">
        <f t="shared" si="25"/>
        <v>0</v>
      </c>
      <c r="FC8" s="174">
        <f t="shared" si="25"/>
        <v>0</v>
      </c>
      <c r="FD8" s="174">
        <f t="shared" si="25"/>
        <v>0</v>
      </c>
      <c r="FE8" s="174">
        <f t="shared" si="25"/>
        <v>0</v>
      </c>
      <c r="FF8" s="174">
        <f t="shared" si="25"/>
        <v>0</v>
      </c>
      <c r="FG8" s="178"/>
      <c r="FH8" s="168" t="b">
        <f aca="true" t="shared" si="26" ref="FH8:FH21">SUM(AF8,AQ8,BB8,BM8,BX8,CI8,CT8,DE8,DP8,EA8,EL8,EW8)=G8</f>
        <v>1</v>
      </c>
      <c r="FI8" s="168" t="b">
        <f aca="true" t="shared" si="27" ref="FI8:FI21">SUM(AG8,AR8,BC8,BN8,BY8,CJ8,CU8,DF8,DQ8,EB8,EM8,EX8)=H8</f>
        <v>1</v>
      </c>
      <c r="FJ8" s="168" t="b">
        <f aca="true" t="shared" si="28" ref="FJ8:FJ21">SUM(AH8,AS8,BD8,BO8,BZ8,CK8,CV8,DG8,DR8,EC8,EN8,EY8)=I8</f>
        <v>1</v>
      </c>
      <c r="FK8" s="168" t="b">
        <f aca="true" t="shared" si="29" ref="FK8:FK21">SUM(AI8,AT8,BE8,BP8,CA8,CL8,CW8,DH8,DS8,ED8,EO8,EZ8)=J8</f>
        <v>1</v>
      </c>
      <c r="FL8" s="168" t="b">
        <f aca="true" t="shared" si="30" ref="FL8:FL21">SUM(AJ8,AU8,BF8,BQ8,CB8,CM8,CX8,DI8,DT8,EE8,EP8,FA8)=K8</f>
        <v>1</v>
      </c>
      <c r="FM8" s="168" t="b">
        <f aca="true" t="shared" si="31" ref="FM8:FM21">SUM(AK8,AV8,BG8,BR8,CC8,CN8,CY8,DJ8,DU8,EF8,EQ8,FB8)=L8</f>
        <v>1</v>
      </c>
      <c r="FN8" s="168" t="b">
        <f aca="true" t="shared" si="32" ref="FN8:FN21">SUM(AL8,AW8,BH8,BS8,CD8,CO8,CZ8,DK8,DV8,EG8,ER8,FC8)=M8</f>
        <v>1</v>
      </c>
      <c r="FO8" s="168" t="b">
        <f aca="true" t="shared" si="33" ref="FO8:FO21">SUM(AM8,AX8,BI8,BT8,CE8,CP8,DA8,DL8,DW8,EH8,ES8,FD8)=N8</f>
        <v>1</v>
      </c>
      <c r="FP8" s="168" t="b">
        <f aca="true" t="shared" si="34" ref="FP8:FP21">SUM(AN8,AY8,BJ8,BU8,CF8,CQ8,DB8,DM8,DX8,EI8,ET8,FE8)=O8</f>
        <v>1</v>
      </c>
      <c r="FQ8" s="168" t="b">
        <f aca="true" t="shared" si="35" ref="FQ8:FQ21">SUM(AO8,AZ8,BK8,BV8,CG8,CR8,DC8,DN8,DY8,EJ8,EU8,FF8)=P8</f>
        <v>1</v>
      </c>
    </row>
    <row r="9" spans="2:173" s="168" customFormat="1" ht="38.25">
      <c r="B9" s="169" t="s">
        <v>125</v>
      </c>
      <c r="C9" s="182" t="s">
        <v>203</v>
      </c>
      <c r="D9" s="169" t="s">
        <v>114</v>
      </c>
      <c r="E9" s="169"/>
      <c r="F9" s="169"/>
      <c r="G9" s="169"/>
      <c r="H9" s="169"/>
      <c r="I9" s="169"/>
      <c r="J9" s="169"/>
      <c r="K9" s="169"/>
      <c r="L9" s="169"/>
      <c r="M9" s="169"/>
      <c r="N9" s="169"/>
      <c r="O9" s="169"/>
      <c r="P9" s="176"/>
      <c r="Q9" s="171"/>
      <c r="R9" s="172"/>
      <c r="S9" s="172"/>
      <c r="T9" s="172"/>
      <c r="U9" s="172"/>
      <c r="V9" s="172"/>
      <c r="W9" s="172"/>
      <c r="X9" s="172"/>
      <c r="Y9" s="172"/>
      <c r="Z9" s="172"/>
      <c r="AA9" s="172"/>
      <c r="AB9" s="172"/>
      <c r="AC9" s="172"/>
      <c r="AD9" s="177"/>
      <c r="AE9" s="135"/>
      <c r="AF9" s="174">
        <f aca="true" t="shared" si="36" ref="AF9:AO9">$R$9*G9</f>
        <v>0</v>
      </c>
      <c r="AG9" s="174">
        <f t="shared" si="36"/>
        <v>0</v>
      </c>
      <c r="AH9" s="174">
        <f t="shared" si="36"/>
        <v>0</v>
      </c>
      <c r="AI9" s="174">
        <f t="shared" si="36"/>
        <v>0</v>
      </c>
      <c r="AJ9" s="174">
        <f t="shared" si="36"/>
        <v>0</v>
      </c>
      <c r="AK9" s="174">
        <f t="shared" si="36"/>
        <v>0</v>
      </c>
      <c r="AL9" s="174">
        <f t="shared" si="36"/>
        <v>0</v>
      </c>
      <c r="AM9" s="174">
        <f t="shared" si="36"/>
        <v>0</v>
      </c>
      <c r="AN9" s="174">
        <f t="shared" si="36"/>
        <v>0</v>
      </c>
      <c r="AO9" s="174">
        <f t="shared" si="36"/>
        <v>0</v>
      </c>
      <c r="AP9" s="135"/>
      <c r="AQ9" s="174">
        <f aca="true" t="shared" si="37" ref="AQ9:AZ9">$S$9*G9</f>
        <v>0</v>
      </c>
      <c r="AR9" s="174">
        <f t="shared" si="37"/>
        <v>0</v>
      </c>
      <c r="AS9" s="174">
        <f t="shared" si="37"/>
        <v>0</v>
      </c>
      <c r="AT9" s="174">
        <f t="shared" si="37"/>
        <v>0</v>
      </c>
      <c r="AU9" s="174">
        <f t="shared" si="37"/>
        <v>0</v>
      </c>
      <c r="AV9" s="174">
        <f t="shared" si="37"/>
        <v>0</v>
      </c>
      <c r="AW9" s="174">
        <f t="shared" si="37"/>
        <v>0</v>
      </c>
      <c r="AX9" s="174">
        <f t="shared" si="37"/>
        <v>0</v>
      </c>
      <c r="AY9" s="174">
        <f t="shared" si="37"/>
        <v>0</v>
      </c>
      <c r="AZ9" s="174">
        <f t="shared" si="37"/>
        <v>0</v>
      </c>
      <c r="BA9" s="135"/>
      <c r="BB9" s="174">
        <f aca="true" t="shared" si="38" ref="BB9:BK9">$T$9*G9</f>
        <v>0</v>
      </c>
      <c r="BC9" s="174">
        <f t="shared" si="38"/>
        <v>0</v>
      </c>
      <c r="BD9" s="174">
        <f t="shared" si="38"/>
        <v>0</v>
      </c>
      <c r="BE9" s="174">
        <f t="shared" si="38"/>
        <v>0</v>
      </c>
      <c r="BF9" s="174">
        <f t="shared" si="38"/>
        <v>0</v>
      </c>
      <c r="BG9" s="174">
        <f t="shared" si="38"/>
        <v>0</v>
      </c>
      <c r="BH9" s="174">
        <f t="shared" si="38"/>
        <v>0</v>
      </c>
      <c r="BI9" s="174">
        <f t="shared" si="38"/>
        <v>0</v>
      </c>
      <c r="BJ9" s="174">
        <f t="shared" si="38"/>
        <v>0</v>
      </c>
      <c r="BK9" s="174">
        <f t="shared" si="38"/>
        <v>0</v>
      </c>
      <c r="BL9" s="178"/>
      <c r="BM9" s="174">
        <f aca="true" t="shared" si="39" ref="BM9:BV9">$U$9*G9</f>
        <v>0</v>
      </c>
      <c r="BN9" s="174">
        <f t="shared" si="39"/>
        <v>0</v>
      </c>
      <c r="BO9" s="174">
        <f t="shared" si="39"/>
        <v>0</v>
      </c>
      <c r="BP9" s="174">
        <f t="shared" si="39"/>
        <v>0</v>
      </c>
      <c r="BQ9" s="174">
        <f t="shared" si="39"/>
        <v>0</v>
      </c>
      <c r="BR9" s="174">
        <f t="shared" si="39"/>
        <v>0</v>
      </c>
      <c r="BS9" s="174">
        <f t="shared" si="39"/>
        <v>0</v>
      </c>
      <c r="BT9" s="174">
        <f t="shared" si="39"/>
        <v>0</v>
      </c>
      <c r="BU9" s="174">
        <f t="shared" si="39"/>
        <v>0</v>
      </c>
      <c r="BV9" s="174">
        <f t="shared" si="39"/>
        <v>0</v>
      </c>
      <c r="BW9" s="135"/>
      <c r="BX9" s="174">
        <f aca="true" t="shared" si="40" ref="BX9:CG9">$V$9*G9</f>
        <v>0</v>
      </c>
      <c r="BY9" s="174">
        <f t="shared" si="40"/>
        <v>0</v>
      </c>
      <c r="BZ9" s="174">
        <f t="shared" si="40"/>
        <v>0</v>
      </c>
      <c r="CA9" s="174">
        <f t="shared" si="40"/>
        <v>0</v>
      </c>
      <c r="CB9" s="174">
        <f t="shared" si="40"/>
        <v>0</v>
      </c>
      <c r="CC9" s="174">
        <f t="shared" si="40"/>
        <v>0</v>
      </c>
      <c r="CD9" s="174">
        <f t="shared" si="40"/>
        <v>0</v>
      </c>
      <c r="CE9" s="174">
        <f t="shared" si="40"/>
        <v>0</v>
      </c>
      <c r="CF9" s="174">
        <f t="shared" si="40"/>
        <v>0</v>
      </c>
      <c r="CG9" s="174">
        <f t="shared" si="40"/>
        <v>0</v>
      </c>
      <c r="CH9" s="135"/>
      <c r="CI9" s="174">
        <f aca="true" t="shared" si="41" ref="CI9:CR9">$W$9*G9</f>
        <v>0</v>
      </c>
      <c r="CJ9" s="174">
        <f t="shared" si="41"/>
        <v>0</v>
      </c>
      <c r="CK9" s="174">
        <f t="shared" si="41"/>
        <v>0</v>
      </c>
      <c r="CL9" s="174">
        <f t="shared" si="41"/>
        <v>0</v>
      </c>
      <c r="CM9" s="174">
        <f t="shared" si="41"/>
        <v>0</v>
      </c>
      <c r="CN9" s="174">
        <f t="shared" si="41"/>
        <v>0</v>
      </c>
      <c r="CO9" s="174">
        <f t="shared" si="41"/>
        <v>0</v>
      </c>
      <c r="CP9" s="174">
        <f t="shared" si="41"/>
        <v>0</v>
      </c>
      <c r="CQ9" s="174">
        <f t="shared" si="41"/>
        <v>0</v>
      </c>
      <c r="CR9" s="174">
        <f t="shared" si="41"/>
        <v>0</v>
      </c>
      <c r="CS9" s="135"/>
      <c r="CT9" s="174">
        <f aca="true" t="shared" si="42" ref="CT9:DC9">$X$9*G9</f>
        <v>0</v>
      </c>
      <c r="CU9" s="174">
        <f t="shared" si="42"/>
        <v>0</v>
      </c>
      <c r="CV9" s="174">
        <f t="shared" si="42"/>
        <v>0</v>
      </c>
      <c r="CW9" s="174">
        <f t="shared" si="42"/>
        <v>0</v>
      </c>
      <c r="CX9" s="174">
        <f t="shared" si="42"/>
        <v>0</v>
      </c>
      <c r="CY9" s="174">
        <f t="shared" si="42"/>
        <v>0</v>
      </c>
      <c r="CZ9" s="174">
        <f t="shared" si="42"/>
        <v>0</v>
      </c>
      <c r="DA9" s="174">
        <f t="shared" si="42"/>
        <v>0</v>
      </c>
      <c r="DB9" s="174">
        <f t="shared" si="42"/>
        <v>0</v>
      </c>
      <c r="DC9" s="174">
        <f t="shared" si="42"/>
        <v>0</v>
      </c>
      <c r="DD9" s="135"/>
      <c r="DE9" s="174">
        <f aca="true" t="shared" si="43" ref="DE9:DN9">$Y$9*G9</f>
        <v>0</v>
      </c>
      <c r="DF9" s="174">
        <f t="shared" si="43"/>
        <v>0</v>
      </c>
      <c r="DG9" s="174">
        <f t="shared" si="43"/>
        <v>0</v>
      </c>
      <c r="DH9" s="174">
        <f t="shared" si="43"/>
        <v>0</v>
      </c>
      <c r="DI9" s="174">
        <f t="shared" si="43"/>
        <v>0</v>
      </c>
      <c r="DJ9" s="174">
        <f t="shared" si="43"/>
        <v>0</v>
      </c>
      <c r="DK9" s="174">
        <f t="shared" si="43"/>
        <v>0</v>
      </c>
      <c r="DL9" s="174">
        <f t="shared" si="43"/>
        <v>0</v>
      </c>
      <c r="DM9" s="174">
        <f t="shared" si="43"/>
        <v>0</v>
      </c>
      <c r="DN9" s="174">
        <f t="shared" si="43"/>
        <v>0</v>
      </c>
      <c r="DO9" s="135"/>
      <c r="DP9" s="174">
        <f aca="true" t="shared" si="44" ref="DP9:DY9">$Z$9*G9</f>
        <v>0</v>
      </c>
      <c r="DQ9" s="174">
        <f t="shared" si="44"/>
        <v>0</v>
      </c>
      <c r="DR9" s="174">
        <f t="shared" si="44"/>
        <v>0</v>
      </c>
      <c r="DS9" s="174">
        <f t="shared" si="44"/>
        <v>0</v>
      </c>
      <c r="DT9" s="174">
        <f t="shared" si="44"/>
        <v>0</v>
      </c>
      <c r="DU9" s="174">
        <f t="shared" si="44"/>
        <v>0</v>
      </c>
      <c r="DV9" s="174">
        <f t="shared" si="44"/>
        <v>0</v>
      </c>
      <c r="DW9" s="174">
        <f t="shared" si="44"/>
        <v>0</v>
      </c>
      <c r="DX9" s="174">
        <f t="shared" si="44"/>
        <v>0</v>
      </c>
      <c r="DY9" s="174">
        <f t="shared" si="44"/>
        <v>0</v>
      </c>
      <c r="DZ9" s="135"/>
      <c r="EA9" s="174">
        <f aca="true" t="shared" si="45" ref="EA9:EJ9">$AA$9*G9</f>
        <v>0</v>
      </c>
      <c r="EB9" s="174">
        <f t="shared" si="45"/>
        <v>0</v>
      </c>
      <c r="EC9" s="174">
        <f t="shared" si="45"/>
        <v>0</v>
      </c>
      <c r="ED9" s="174">
        <f t="shared" si="45"/>
        <v>0</v>
      </c>
      <c r="EE9" s="174">
        <f t="shared" si="45"/>
        <v>0</v>
      </c>
      <c r="EF9" s="174">
        <f t="shared" si="45"/>
        <v>0</v>
      </c>
      <c r="EG9" s="174">
        <f t="shared" si="45"/>
        <v>0</v>
      </c>
      <c r="EH9" s="174">
        <f t="shared" si="45"/>
        <v>0</v>
      </c>
      <c r="EI9" s="174">
        <f t="shared" si="45"/>
        <v>0</v>
      </c>
      <c r="EJ9" s="174">
        <f t="shared" si="45"/>
        <v>0</v>
      </c>
      <c r="EK9" s="135"/>
      <c r="EL9" s="174">
        <f aca="true" t="shared" si="46" ref="EL9:EU9">$AB$9*G9</f>
        <v>0</v>
      </c>
      <c r="EM9" s="174">
        <f t="shared" si="46"/>
        <v>0</v>
      </c>
      <c r="EN9" s="174">
        <f t="shared" si="46"/>
        <v>0</v>
      </c>
      <c r="EO9" s="174">
        <f t="shared" si="46"/>
        <v>0</v>
      </c>
      <c r="EP9" s="174">
        <f t="shared" si="46"/>
        <v>0</v>
      </c>
      <c r="EQ9" s="174">
        <f t="shared" si="46"/>
        <v>0</v>
      </c>
      <c r="ER9" s="174">
        <f t="shared" si="46"/>
        <v>0</v>
      </c>
      <c r="ES9" s="174">
        <f t="shared" si="46"/>
        <v>0</v>
      </c>
      <c r="ET9" s="174">
        <f t="shared" si="46"/>
        <v>0</v>
      </c>
      <c r="EU9" s="174">
        <f t="shared" si="46"/>
        <v>0</v>
      </c>
      <c r="EV9" s="135"/>
      <c r="EW9" s="174">
        <f aca="true" t="shared" si="47" ref="EW9:FF9">$AC$9*G9</f>
        <v>0</v>
      </c>
      <c r="EX9" s="174">
        <f t="shared" si="47"/>
        <v>0</v>
      </c>
      <c r="EY9" s="174">
        <f t="shared" si="47"/>
        <v>0</v>
      </c>
      <c r="EZ9" s="174">
        <f t="shared" si="47"/>
        <v>0</v>
      </c>
      <c r="FA9" s="174">
        <f t="shared" si="47"/>
        <v>0</v>
      </c>
      <c r="FB9" s="174">
        <f t="shared" si="47"/>
        <v>0</v>
      </c>
      <c r="FC9" s="174">
        <f t="shared" si="47"/>
        <v>0</v>
      </c>
      <c r="FD9" s="174">
        <f t="shared" si="47"/>
        <v>0</v>
      </c>
      <c r="FE9" s="174">
        <f t="shared" si="47"/>
        <v>0</v>
      </c>
      <c r="FF9" s="174">
        <f t="shared" si="47"/>
        <v>0</v>
      </c>
      <c r="FG9" s="178"/>
      <c r="FH9" s="168" t="b">
        <f t="shared" si="26"/>
        <v>1</v>
      </c>
      <c r="FI9" s="168" t="b">
        <f t="shared" si="27"/>
        <v>1</v>
      </c>
      <c r="FJ9" s="168" t="b">
        <f t="shared" si="28"/>
        <v>1</v>
      </c>
      <c r="FK9" s="168" t="b">
        <f t="shared" si="29"/>
        <v>1</v>
      </c>
      <c r="FL9" s="168" t="b">
        <f t="shared" si="30"/>
        <v>1</v>
      </c>
      <c r="FM9" s="168" t="b">
        <f t="shared" si="31"/>
        <v>1</v>
      </c>
      <c r="FN9" s="168" t="b">
        <f t="shared" si="32"/>
        <v>1</v>
      </c>
      <c r="FO9" s="168" t="b">
        <f t="shared" si="33"/>
        <v>1</v>
      </c>
      <c r="FP9" s="168" t="b">
        <f t="shared" si="34"/>
        <v>1</v>
      </c>
      <c r="FQ9" s="168" t="b">
        <f t="shared" si="35"/>
        <v>1</v>
      </c>
    </row>
    <row r="10" spans="2:173" s="168" customFormat="1" ht="51">
      <c r="B10" s="169" t="s">
        <v>125</v>
      </c>
      <c r="C10" s="182" t="s">
        <v>142</v>
      </c>
      <c r="D10" s="169" t="s">
        <v>114</v>
      </c>
      <c r="E10" s="169"/>
      <c r="F10" s="169"/>
      <c r="G10" s="187">
        <v>4917</v>
      </c>
      <c r="H10" s="169"/>
      <c r="I10" s="169"/>
      <c r="J10" s="169"/>
      <c r="K10" s="169"/>
      <c r="L10" s="169"/>
      <c r="M10" s="169"/>
      <c r="N10" s="169"/>
      <c r="O10" s="169"/>
      <c r="P10" s="176"/>
      <c r="Q10" s="171"/>
      <c r="R10" s="172">
        <v>0.1</v>
      </c>
      <c r="S10" s="172"/>
      <c r="T10" s="172"/>
      <c r="U10" s="172"/>
      <c r="V10" s="172"/>
      <c r="W10" s="172"/>
      <c r="X10" s="172"/>
      <c r="Y10" s="172"/>
      <c r="Z10" s="172"/>
      <c r="AA10" s="172"/>
      <c r="AB10" s="172"/>
      <c r="AC10" s="172">
        <v>0.9</v>
      </c>
      <c r="AD10" s="177">
        <f t="shared" si="0"/>
        <v>1</v>
      </c>
      <c r="AE10" s="135"/>
      <c r="AF10" s="174">
        <f aca="true" t="shared" si="48" ref="AF10:AO10">$R$10*G10</f>
        <v>491.70000000000005</v>
      </c>
      <c r="AG10" s="174">
        <f t="shared" si="48"/>
        <v>0</v>
      </c>
      <c r="AH10" s="174">
        <f t="shared" si="48"/>
        <v>0</v>
      </c>
      <c r="AI10" s="174">
        <f t="shared" si="48"/>
        <v>0</v>
      </c>
      <c r="AJ10" s="174">
        <f t="shared" si="48"/>
        <v>0</v>
      </c>
      <c r="AK10" s="174">
        <f t="shared" si="48"/>
        <v>0</v>
      </c>
      <c r="AL10" s="174">
        <f t="shared" si="48"/>
        <v>0</v>
      </c>
      <c r="AM10" s="174">
        <f t="shared" si="48"/>
        <v>0</v>
      </c>
      <c r="AN10" s="174">
        <f t="shared" si="48"/>
        <v>0</v>
      </c>
      <c r="AO10" s="174">
        <f t="shared" si="48"/>
        <v>0</v>
      </c>
      <c r="AP10" s="135"/>
      <c r="AQ10" s="174">
        <f aca="true" t="shared" si="49" ref="AQ10:AZ10">$S$10*G10</f>
        <v>0</v>
      </c>
      <c r="AR10" s="174">
        <f t="shared" si="49"/>
        <v>0</v>
      </c>
      <c r="AS10" s="174">
        <f t="shared" si="49"/>
        <v>0</v>
      </c>
      <c r="AT10" s="174">
        <f t="shared" si="49"/>
        <v>0</v>
      </c>
      <c r="AU10" s="174">
        <f t="shared" si="49"/>
        <v>0</v>
      </c>
      <c r="AV10" s="174">
        <f t="shared" si="49"/>
        <v>0</v>
      </c>
      <c r="AW10" s="174">
        <f t="shared" si="49"/>
        <v>0</v>
      </c>
      <c r="AX10" s="174">
        <f t="shared" si="49"/>
        <v>0</v>
      </c>
      <c r="AY10" s="174">
        <f t="shared" si="49"/>
        <v>0</v>
      </c>
      <c r="AZ10" s="174">
        <f t="shared" si="49"/>
        <v>0</v>
      </c>
      <c r="BA10" s="135"/>
      <c r="BB10" s="174">
        <f aca="true" t="shared" si="50" ref="BB10:BK10">$T$10*G10</f>
        <v>0</v>
      </c>
      <c r="BC10" s="174">
        <f t="shared" si="50"/>
        <v>0</v>
      </c>
      <c r="BD10" s="174">
        <f t="shared" si="50"/>
        <v>0</v>
      </c>
      <c r="BE10" s="174">
        <f t="shared" si="50"/>
        <v>0</v>
      </c>
      <c r="BF10" s="174">
        <f t="shared" si="50"/>
        <v>0</v>
      </c>
      <c r="BG10" s="174">
        <f t="shared" si="50"/>
        <v>0</v>
      </c>
      <c r="BH10" s="174">
        <f t="shared" si="50"/>
        <v>0</v>
      </c>
      <c r="BI10" s="174">
        <f t="shared" si="50"/>
        <v>0</v>
      </c>
      <c r="BJ10" s="174">
        <f t="shared" si="50"/>
        <v>0</v>
      </c>
      <c r="BK10" s="174">
        <f t="shared" si="50"/>
        <v>0</v>
      </c>
      <c r="BL10" s="178"/>
      <c r="BM10" s="174">
        <f aca="true" t="shared" si="51" ref="BM10:BV10">$U$10*G10</f>
        <v>0</v>
      </c>
      <c r="BN10" s="174">
        <f t="shared" si="51"/>
        <v>0</v>
      </c>
      <c r="BO10" s="174">
        <f t="shared" si="51"/>
        <v>0</v>
      </c>
      <c r="BP10" s="174">
        <f t="shared" si="51"/>
        <v>0</v>
      </c>
      <c r="BQ10" s="174">
        <f t="shared" si="51"/>
        <v>0</v>
      </c>
      <c r="BR10" s="174">
        <f t="shared" si="51"/>
        <v>0</v>
      </c>
      <c r="BS10" s="174">
        <f t="shared" si="51"/>
        <v>0</v>
      </c>
      <c r="BT10" s="174">
        <f t="shared" si="51"/>
        <v>0</v>
      </c>
      <c r="BU10" s="174">
        <f t="shared" si="51"/>
        <v>0</v>
      </c>
      <c r="BV10" s="174">
        <f t="shared" si="51"/>
        <v>0</v>
      </c>
      <c r="BW10" s="135"/>
      <c r="BX10" s="174">
        <f aca="true" t="shared" si="52" ref="BX10:CG10">$V$10*G10</f>
        <v>0</v>
      </c>
      <c r="BY10" s="174">
        <f t="shared" si="52"/>
        <v>0</v>
      </c>
      <c r="BZ10" s="174">
        <f t="shared" si="52"/>
        <v>0</v>
      </c>
      <c r="CA10" s="174">
        <f t="shared" si="52"/>
        <v>0</v>
      </c>
      <c r="CB10" s="174">
        <f t="shared" si="52"/>
        <v>0</v>
      </c>
      <c r="CC10" s="174">
        <f t="shared" si="52"/>
        <v>0</v>
      </c>
      <c r="CD10" s="174">
        <f t="shared" si="52"/>
        <v>0</v>
      </c>
      <c r="CE10" s="174">
        <f t="shared" si="52"/>
        <v>0</v>
      </c>
      <c r="CF10" s="174">
        <f t="shared" si="52"/>
        <v>0</v>
      </c>
      <c r="CG10" s="174">
        <f t="shared" si="52"/>
        <v>0</v>
      </c>
      <c r="CH10" s="135"/>
      <c r="CI10" s="174">
        <f aca="true" t="shared" si="53" ref="CI10:CR10">$W$10*G10</f>
        <v>0</v>
      </c>
      <c r="CJ10" s="174">
        <f t="shared" si="53"/>
        <v>0</v>
      </c>
      <c r="CK10" s="174">
        <f t="shared" si="53"/>
        <v>0</v>
      </c>
      <c r="CL10" s="174">
        <f t="shared" si="53"/>
        <v>0</v>
      </c>
      <c r="CM10" s="174">
        <f t="shared" si="53"/>
        <v>0</v>
      </c>
      <c r="CN10" s="174">
        <f t="shared" si="53"/>
        <v>0</v>
      </c>
      <c r="CO10" s="174">
        <f t="shared" si="53"/>
        <v>0</v>
      </c>
      <c r="CP10" s="174">
        <f t="shared" si="53"/>
        <v>0</v>
      </c>
      <c r="CQ10" s="174">
        <f t="shared" si="53"/>
        <v>0</v>
      </c>
      <c r="CR10" s="174">
        <f t="shared" si="53"/>
        <v>0</v>
      </c>
      <c r="CS10" s="135"/>
      <c r="CT10" s="174">
        <f aca="true" t="shared" si="54" ref="CT10:DC10">$X$10*G10</f>
        <v>0</v>
      </c>
      <c r="CU10" s="174">
        <f t="shared" si="54"/>
        <v>0</v>
      </c>
      <c r="CV10" s="174">
        <f t="shared" si="54"/>
        <v>0</v>
      </c>
      <c r="CW10" s="174">
        <f t="shared" si="54"/>
        <v>0</v>
      </c>
      <c r="CX10" s="174">
        <f t="shared" si="54"/>
        <v>0</v>
      </c>
      <c r="CY10" s="174">
        <f t="shared" si="54"/>
        <v>0</v>
      </c>
      <c r="CZ10" s="174">
        <f t="shared" si="54"/>
        <v>0</v>
      </c>
      <c r="DA10" s="174">
        <f t="shared" si="54"/>
        <v>0</v>
      </c>
      <c r="DB10" s="174">
        <f t="shared" si="54"/>
        <v>0</v>
      </c>
      <c r="DC10" s="174">
        <f t="shared" si="54"/>
        <v>0</v>
      </c>
      <c r="DD10" s="135"/>
      <c r="DE10" s="174">
        <f aca="true" t="shared" si="55" ref="DE10:DN10">$Y$10*G10</f>
        <v>0</v>
      </c>
      <c r="DF10" s="174">
        <f t="shared" si="55"/>
        <v>0</v>
      </c>
      <c r="DG10" s="174">
        <f t="shared" si="55"/>
        <v>0</v>
      </c>
      <c r="DH10" s="174">
        <f t="shared" si="55"/>
        <v>0</v>
      </c>
      <c r="DI10" s="174">
        <f t="shared" si="55"/>
        <v>0</v>
      </c>
      <c r="DJ10" s="174">
        <f t="shared" si="55"/>
        <v>0</v>
      </c>
      <c r="DK10" s="174">
        <f t="shared" si="55"/>
        <v>0</v>
      </c>
      <c r="DL10" s="174">
        <f t="shared" si="55"/>
        <v>0</v>
      </c>
      <c r="DM10" s="174">
        <f t="shared" si="55"/>
        <v>0</v>
      </c>
      <c r="DN10" s="174">
        <f t="shared" si="55"/>
        <v>0</v>
      </c>
      <c r="DO10" s="135"/>
      <c r="DP10" s="174">
        <f aca="true" t="shared" si="56" ref="DP10:DY10">$Z$10*G10</f>
        <v>0</v>
      </c>
      <c r="DQ10" s="174">
        <f t="shared" si="56"/>
        <v>0</v>
      </c>
      <c r="DR10" s="174">
        <f t="shared" si="56"/>
        <v>0</v>
      </c>
      <c r="DS10" s="174">
        <f t="shared" si="56"/>
        <v>0</v>
      </c>
      <c r="DT10" s="174">
        <f t="shared" si="56"/>
        <v>0</v>
      </c>
      <c r="DU10" s="174">
        <f t="shared" si="56"/>
        <v>0</v>
      </c>
      <c r="DV10" s="174">
        <f t="shared" si="56"/>
        <v>0</v>
      </c>
      <c r="DW10" s="174">
        <f t="shared" si="56"/>
        <v>0</v>
      </c>
      <c r="DX10" s="174">
        <f t="shared" si="56"/>
        <v>0</v>
      </c>
      <c r="DY10" s="174">
        <f t="shared" si="56"/>
        <v>0</v>
      </c>
      <c r="DZ10" s="135"/>
      <c r="EA10" s="174">
        <f aca="true" t="shared" si="57" ref="EA10:EJ10">$AA$10*G10</f>
        <v>0</v>
      </c>
      <c r="EB10" s="174">
        <f t="shared" si="57"/>
        <v>0</v>
      </c>
      <c r="EC10" s="174">
        <f t="shared" si="57"/>
        <v>0</v>
      </c>
      <c r="ED10" s="174">
        <f t="shared" si="57"/>
        <v>0</v>
      </c>
      <c r="EE10" s="174">
        <f t="shared" si="57"/>
        <v>0</v>
      </c>
      <c r="EF10" s="174">
        <f t="shared" si="57"/>
        <v>0</v>
      </c>
      <c r="EG10" s="174">
        <f t="shared" si="57"/>
        <v>0</v>
      </c>
      <c r="EH10" s="174">
        <f t="shared" si="57"/>
        <v>0</v>
      </c>
      <c r="EI10" s="174">
        <f t="shared" si="57"/>
        <v>0</v>
      </c>
      <c r="EJ10" s="174">
        <f t="shared" si="57"/>
        <v>0</v>
      </c>
      <c r="EK10" s="135"/>
      <c r="EL10" s="174">
        <f aca="true" t="shared" si="58" ref="EL10:EU10">$AB$10*G10</f>
        <v>0</v>
      </c>
      <c r="EM10" s="174">
        <f t="shared" si="58"/>
        <v>0</v>
      </c>
      <c r="EN10" s="174">
        <f t="shared" si="58"/>
        <v>0</v>
      </c>
      <c r="EO10" s="174">
        <f t="shared" si="58"/>
        <v>0</v>
      </c>
      <c r="EP10" s="174">
        <f t="shared" si="58"/>
        <v>0</v>
      </c>
      <c r="EQ10" s="174">
        <f t="shared" si="58"/>
        <v>0</v>
      </c>
      <c r="ER10" s="174">
        <f t="shared" si="58"/>
        <v>0</v>
      </c>
      <c r="ES10" s="174">
        <f t="shared" si="58"/>
        <v>0</v>
      </c>
      <c r="ET10" s="174">
        <f t="shared" si="58"/>
        <v>0</v>
      </c>
      <c r="EU10" s="174">
        <f t="shared" si="58"/>
        <v>0</v>
      </c>
      <c r="EV10" s="135"/>
      <c r="EW10" s="174">
        <f aca="true" t="shared" si="59" ref="EW10:FF10">$AC$10*G10</f>
        <v>4425.3</v>
      </c>
      <c r="EX10" s="174">
        <f t="shared" si="59"/>
        <v>0</v>
      </c>
      <c r="EY10" s="174">
        <f t="shared" si="59"/>
        <v>0</v>
      </c>
      <c r="EZ10" s="174">
        <f t="shared" si="59"/>
        <v>0</v>
      </c>
      <c r="FA10" s="174">
        <f t="shared" si="59"/>
        <v>0</v>
      </c>
      <c r="FB10" s="174">
        <f t="shared" si="59"/>
        <v>0</v>
      </c>
      <c r="FC10" s="174">
        <f t="shared" si="59"/>
        <v>0</v>
      </c>
      <c r="FD10" s="174">
        <f t="shared" si="59"/>
        <v>0</v>
      </c>
      <c r="FE10" s="174">
        <f t="shared" si="59"/>
        <v>0</v>
      </c>
      <c r="FF10" s="174">
        <f t="shared" si="59"/>
        <v>0</v>
      </c>
      <c r="FG10" s="178"/>
      <c r="FH10" s="168" t="b">
        <f t="shared" si="26"/>
        <v>1</v>
      </c>
      <c r="FI10" s="168" t="b">
        <f t="shared" si="27"/>
        <v>1</v>
      </c>
      <c r="FJ10" s="168" t="b">
        <f t="shared" si="28"/>
        <v>1</v>
      </c>
      <c r="FK10" s="168" t="b">
        <f t="shared" si="29"/>
        <v>1</v>
      </c>
      <c r="FL10" s="168" t="b">
        <f t="shared" si="30"/>
        <v>1</v>
      </c>
      <c r="FM10" s="168" t="b">
        <f t="shared" si="31"/>
        <v>1</v>
      </c>
      <c r="FN10" s="168" t="b">
        <f t="shared" si="32"/>
        <v>1</v>
      </c>
      <c r="FO10" s="168" t="b">
        <f t="shared" si="33"/>
        <v>1</v>
      </c>
      <c r="FP10" s="168" t="b">
        <f t="shared" si="34"/>
        <v>1</v>
      </c>
      <c r="FQ10" s="168" t="b">
        <f t="shared" si="35"/>
        <v>1</v>
      </c>
    </row>
    <row r="11" spans="2:173" s="168" customFormat="1" ht="25.5">
      <c r="B11" s="169" t="s">
        <v>140</v>
      </c>
      <c r="C11" s="182" t="s">
        <v>139</v>
      </c>
      <c r="D11" s="169" t="s">
        <v>115</v>
      </c>
      <c r="E11" s="169"/>
      <c r="F11" s="169"/>
      <c r="G11" s="187">
        <v>35000</v>
      </c>
      <c r="H11" s="169"/>
      <c r="I11" s="169"/>
      <c r="J11" s="169"/>
      <c r="K11" s="169"/>
      <c r="L11" s="169"/>
      <c r="M11" s="169"/>
      <c r="N11" s="169"/>
      <c r="O11" s="169"/>
      <c r="P11" s="176"/>
      <c r="Q11" s="171"/>
      <c r="R11" s="172">
        <v>0.1</v>
      </c>
      <c r="S11" s="172"/>
      <c r="T11" s="172"/>
      <c r="U11" s="172"/>
      <c r="V11" s="172"/>
      <c r="W11" s="172"/>
      <c r="X11" s="172"/>
      <c r="Y11" s="172"/>
      <c r="Z11" s="172"/>
      <c r="AA11" s="172"/>
      <c r="AB11" s="172"/>
      <c r="AC11" s="172">
        <v>0.9</v>
      </c>
      <c r="AD11" s="177">
        <f t="shared" si="0"/>
        <v>1</v>
      </c>
      <c r="AE11" s="135"/>
      <c r="AF11" s="174">
        <f>$R$11*G11</f>
        <v>3500</v>
      </c>
      <c r="AG11" s="174">
        <f aca="true" t="shared" si="60" ref="AG11:AO11">$R$11*H11</f>
        <v>0</v>
      </c>
      <c r="AH11" s="174">
        <f t="shared" si="60"/>
        <v>0</v>
      </c>
      <c r="AI11" s="174">
        <f t="shared" si="60"/>
        <v>0</v>
      </c>
      <c r="AJ11" s="174">
        <f t="shared" si="60"/>
        <v>0</v>
      </c>
      <c r="AK11" s="174">
        <f t="shared" si="60"/>
        <v>0</v>
      </c>
      <c r="AL11" s="174">
        <f t="shared" si="60"/>
        <v>0</v>
      </c>
      <c r="AM11" s="174">
        <f t="shared" si="60"/>
        <v>0</v>
      </c>
      <c r="AN11" s="174">
        <f t="shared" si="60"/>
        <v>0</v>
      </c>
      <c r="AO11" s="174">
        <f t="shared" si="60"/>
        <v>0</v>
      </c>
      <c r="AP11" s="135"/>
      <c r="AQ11" s="174">
        <f aca="true" t="shared" si="61" ref="AQ11:AZ11">$S$11*G11</f>
        <v>0</v>
      </c>
      <c r="AR11" s="174">
        <f t="shared" si="61"/>
        <v>0</v>
      </c>
      <c r="AS11" s="174">
        <f t="shared" si="61"/>
        <v>0</v>
      </c>
      <c r="AT11" s="174">
        <f t="shared" si="61"/>
        <v>0</v>
      </c>
      <c r="AU11" s="174">
        <f t="shared" si="61"/>
        <v>0</v>
      </c>
      <c r="AV11" s="174">
        <f t="shared" si="61"/>
        <v>0</v>
      </c>
      <c r="AW11" s="174">
        <f t="shared" si="61"/>
        <v>0</v>
      </c>
      <c r="AX11" s="174">
        <f t="shared" si="61"/>
        <v>0</v>
      </c>
      <c r="AY11" s="174">
        <f t="shared" si="61"/>
        <v>0</v>
      </c>
      <c r="AZ11" s="174">
        <f t="shared" si="61"/>
        <v>0</v>
      </c>
      <c r="BA11" s="135"/>
      <c r="BB11" s="174">
        <f aca="true" t="shared" si="62" ref="BB11:BK11">$T$11*G11</f>
        <v>0</v>
      </c>
      <c r="BC11" s="174">
        <f t="shared" si="62"/>
        <v>0</v>
      </c>
      <c r="BD11" s="174">
        <f t="shared" si="62"/>
        <v>0</v>
      </c>
      <c r="BE11" s="174">
        <f t="shared" si="62"/>
        <v>0</v>
      </c>
      <c r="BF11" s="174">
        <f t="shared" si="62"/>
        <v>0</v>
      </c>
      <c r="BG11" s="174">
        <f t="shared" si="62"/>
        <v>0</v>
      </c>
      <c r="BH11" s="174">
        <f t="shared" si="62"/>
        <v>0</v>
      </c>
      <c r="BI11" s="174">
        <f t="shared" si="62"/>
        <v>0</v>
      </c>
      <c r="BJ11" s="174">
        <f t="shared" si="62"/>
        <v>0</v>
      </c>
      <c r="BK11" s="174">
        <f t="shared" si="62"/>
        <v>0</v>
      </c>
      <c r="BL11" s="178"/>
      <c r="BM11" s="174">
        <f aca="true" t="shared" si="63" ref="BM11:BV11">$U$11*G11</f>
        <v>0</v>
      </c>
      <c r="BN11" s="174">
        <f t="shared" si="63"/>
        <v>0</v>
      </c>
      <c r="BO11" s="174">
        <f t="shared" si="63"/>
        <v>0</v>
      </c>
      <c r="BP11" s="174">
        <f t="shared" si="63"/>
        <v>0</v>
      </c>
      <c r="BQ11" s="174">
        <f t="shared" si="63"/>
        <v>0</v>
      </c>
      <c r="BR11" s="174">
        <f t="shared" si="63"/>
        <v>0</v>
      </c>
      <c r="BS11" s="174">
        <f t="shared" si="63"/>
        <v>0</v>
      </c>
      <c r="BT11" s="174">
        <f t="shared" si="63"/>
        <v>0</v>
      </c>
      <c r="BU11" s="174">
        <f t="shared" si="63"/>
        <v>0</v>
      </c>
      <c r="BV11" s="174">
        <f t="shared" si="63"/>
        <v>0</v>
      </c>
      <c r="BW11" s="135"/>
      <c r="BX11" s="174">
        <f aca="true" t="shared" si="64" ref="BX11:CG11">$V$11*G11</f>
        <v>0</v>
      </c>
      <c r="BY11" s="174">
        <f t="shared" si="64"/>
        <v>0</v>
      </c>
      <c r="BZ11" s="174">
        <f t="shared" si="64"/>
        <v>0</v>
      </c>
      <c r="CA11" s="174">
        <f t="shared" si="64"/>
        <v>0</v>
      </c>
      <c r="CB11" s="174">
        <f t="shared" si="64"/>
        <v>0</v>
      </c>
      <c r="CC11" s="174">
        <f t="shared" si="64"/>
        <v>0</v>
      </c>
      <c r="CD11" s="174">
        <f t="shared" si="64"/>
        <v>0</v>
      </c>
      <c r="CE11" s="174">
        <f t="shared" si="64"/>
        <v>0</v>
      </c>
      <c r="CF11" s="174">
        <f t="shared" si="64"/>
        <v>0</v>
      </c>
      <c r="CG11" s="174">
        <f t="shared" si="64"/>
        <v>0</v>
      </c>
      <c r="CH11" s="135"/>
      <c r="CI11" s="174">
        <f aca="true" t="shared" si="65" ref="CI11:CR11">$W$11*G11</f>
        <v>0</v>
      </c>
      <c r="CJ11" s="174">
        <f t="shared" si="65"/>
        <v>0</v>
      </c>
      <c r="CK11" s="174">
        <f t="shared" si="65"/>
        <v>0</v>
      </c>
      <c r="CL11" s="174">
        <f t="shared" si="65"/>
        <v>0</v>
      </c>
      <c r="CM11" s="174">
        <f t="shared" si="65"/>
        <v>0</v>
      </c>
      <c r="CN11" s="174">
        <f t="shared" si="65"/>
        <v>0</v>
      </c>
      <c r="CO11" s="174">
        <f t="shared" si="65"/>
        <v>0</v>
      </c>
      <c r="CP11" s="174">
        <f t="shared" si="65"/>
        <v>0</v>
      </c>
      <c r="CQ11" s="174">
        <f t="shared" si="65"/>
        <v>0</v>
      </c>
      <c r="CR11" s="174">
        <f t="shared" si="65"/>
        <v>0</v>
      </c>
      <c r="CS11" s="135"/>
      <c r="CT11" s="174">
        <f aca="true" t="shared" si="66" ref="CT11:DC11">$X$11*G11</f>
        <v>0</v>
      </c>
      <c r="CU11" s="174">
        <f t="shared" si="66"/>
        <v>0</v>
      </c>
      <c r="CV11" s="174">
        <f t="shared" si="66"/>
        <v>0</v>
      </c>
      <c r="CW11" s="174">
        <f t="shared" si="66"/>
        <v>0</v>
      </c>
      <c r="CX11" s="174">
        <f t="shared" si="66"/>
        <v>0</v>
      </c>
      <c r="CY11" s="174">
        <f t="shared" si="66"/>
        <v>0</v>
      </c>
      <c r="CZ11" s="174">
        <f t="shared" si="66"/>
        <v>0</v>
      </c>
      <c r="DA11" s="174">
        <f t="shared" si="66"/>
        <v>0</v>
      </c>
      <c r="DB11" s="174">
        <f t="shared" si="66"/>
        <v>0</v>
      </c>
      <c r="DC11" s="174">
        <f t="shared" si="66"/>
        <v>0</v>
      </c>
      <c r="DD11" s="135"/>
      <c r="DE11" s="174">
        <f aca="true" t="shared" si="67" ref="DE11:DN11">$Y$11*G11</f>
        <v>0</v>
      </c>
      <c r="DF11" s="174">
        <f t="shared" si="67"/>
        <v>0</v>
      </c>
      <c r="DG11" s="174">
        <f t="shared" si="67"/>
        <v>0</v>
      </c>
      <c r="DH11" s="174">
        <f t="shared" si="67"/>
        <v>0</v>
      </c>
      <c r="DI11" s="174">
        <f t="shared" si="67"/>
        <v>0</v>
      </c>
      <c r="DJ11" s="174">
        <f t="shared" si="67"/>
        <v>0</v>
      </c>
      <c r="DK11" s="174">
        <f t="shared" si="67"/>
        <v>0</v>
      </c>
      <c r="DL11" s="174">
        <f t="shared" si="67"/>
        <v>0</v>
      </c>
      <c r="DM11" s="174">
        <f t="shared" si="67"/>
        <v>0</v>
      </c>
      <c r="DN11" s="174">
        <f t="shared" si="67"/>
        <v>0</v>
      </c>
      <c r="DO11" s="135"/>
      <c r="DP11" s="174">
        <f aca="true" t="shared" si="68" ref="DP11:DY11">$Z$11*G11</f>
        <v>0</v>
      </c>
      <c r="DQ11" s="174">
        <f t="shared" si="68"/>
        <v>0</v>
      </c>
      <c r="DR11" s="174">
        <f t="shared" si="68"/>
        <v>0</v>
      </c>
      <c r="DS11" s="174">
        <f t="shared" si="68"/>
        <v>0</v>
      </c>
      <c r="DT11" s="174">
        <f t="shared" si="68"/>
        <v>0</v>
      </c>
      <c r="DU11" s="174">
        <f t="shared" si="68"/>
        <v>0</v>
      </c>
      <c r="DV11" s="174">
        <f t="shared" si="68"/>
        <v>0</v>
      </c>
      <c r="DW11" s="174">
        <f t="shared" si="68"/>
        <v>0</v>
      </c>
      <c r="DX11" s="174">
        <f t="shared" si="68"/>
        <v>0</v>
      </c>
      <c r="DY11" s="174">
        <f t="shared" si="68"/>
        <v>0</v>
      </c>
      <c r="DZ11" s="135"/>
      <c r="EA11" s="174">
        <f aca="true" t="shared" si="69" ref="EA11:EJ11">$AA$11*G11</f>
        <v>0</v>
      </c>
      <c r="EB11" s="174">
        <f t="shared" si="69"/>
        <v>0</v>
      </c>
      <c r="EC11" s="174">
        <f t="shared" si="69"/>
        <v>0</v>
      </c>
      <c r="ED11" s="174">
        <f t="shared" si="69"/>
        <v>0</v>
      </c>
      <c r="EE11" s="174">
        <f t="shared" si="69"/>
        <v>0</v>
      </c>
      <c r="EF11" s="174">
        <f t="shared" si="69"/>
        <v>0</v>
      </c>
      <c r="EG11" s="174">
        <f t="shared" si="69"/>
        <v>0</v>
      </c>
      <c r="EH11" s="174">
        <f t="shared" si="69"/>
        <v>0</v>
      </c>
      <c r="EI11" s="174">
        <f t="shared" si="69"/>
        <v>0</v>
      </c>
      <c r="EJ11" s="174">
        <f t="shared" si="69"/>
        <v>0</v>
      </c>
      <c r="EK11" s="135"/>
      <c r="EL11" s="174">
        <f aca="true" t="shared" si="70" ref="EL11:EU11">$AB$11*G11</f>
        <v>0</v>
      </c>
      <c r="EM11" s="174">
        <f t="shared" si="70"/>
        <v>0</v>
      </c>
      <c r="EN11" s="174">
        <f t="shared" si="70"/>
        <v>0</v>
      </c>
      <c r="EO11" s="174">
        <f t="shared" si="70"/>
        <v>0</v>
      </c>
      <c r="EP11" s="174">
        <f t="shared" si="70"/>
        <v>0</v>
      </c>
      <c r="EQ11" s="174">
        <f t="shared" si="70"/>
        <v>0</v>
      </c>
      <c r="ER11" s="174">
        <f t="shared" si="70"/>
        <v>0</v>
      </c>
      <c r="ES11" s="174">
        <f t="shared" si="70"/>
        <v>0</v>
      </c>
      <c r="ET11" s="174">
        <f t="shared" si="70"/>
        <v>0</v>
      </c>
      <c r="EU11" s="174">
        <f t="shared" si="70"/>
        <v>0</v>
      </c>
      <c r="EV11" s="135"/>
      <c r="EW11" s="174">
        <f aca="true" t="shared" si="71" ref="EW11:FF11">$AC$11*G11</f>
        <v>31500</v>
      </c>
      <c r="EX11" s="174">
        <f t="shared" si="71"/>
        <v>0</v>
      </c>
      <c r="EY11" s="174">
        <f t="shared" si="71"/>
        <v>0</v>
      </c>
      <c r="EZ11" s="174">
        <f t="shared" si="71"/>
        <v>0</v>
      </c>
      <c r="FA11" s="174">
        <f t="shared" si="71"/>
        <v>0</v>
      </c>
      <c r="FB11" s="174">
        <f t="shared" si="71"/>
        <v>0</v>
      </c>
      <c r="FC11" s="174">
        <f t="shared" si="71"/>
        <v>0</v>
      </c>
      <c r="FD11" s="174">
        <f t="shared" si="71"/>
        <v>0</v>
      </c>
      <c r="FE11" s="174">
        <f t="shared" si="71"/>
        <v>0</v>
      </c>
      <c r="FF11" s="174">
        <f t="shared" si="71"/>
        <v>0</v>
      </c>
      <c r="FG11" s="178"/>
      <c r="FH11" s="168" t="b">
        <f t="shared" si="26"/>
        <v>1</v>
      </c>
      <c r="FI11" s="168" t="b">
        <f t="shared" si="27"/>
        <v>1</v>
      </c>
      <c r="FJ11" s="168" t="b">
        <f t="shared" si="28"/>
        <v>1</v>
      </c>
      <c r="FK11" s="168" t="b">
        <f t="shared" si="29"/>
        <v>1</v>
      </c>
      <c r="FL11" s="168" t="b">
        <f t="shared" si="30"/>
        <v>1</v>
      </c>
      <c r="FM11" s="168" t="b">
        <f t="shared" si="31"/>
        <v>1</v>
      </c>
      <c r="FN11" s="168" t="b">
        <f t="shared" si="32"/>
        <v>1</v>
      </c>
      <c r="FO11" s="168" t="b">
        <f t="shared" si="33"/>
        <v>1</v>
      </c>
      <c r="FP11" s="168" t="b">
        <f t="shared" si="34"/>
        <v>1</v>
      </c>
      <c r="FQ11" s="168" t="b">
        <f t="shared" si="35"/>
        <v>1</v>
      </c>
    </row>
    <row r="12" spans="2:173" s="168" customFormat="1" ht="38.25">
      <c r="B12" s="169" t="s">
        <v>126</v>
      </c>
      <c r="C12" s="182" t="s">
        <v>128</v>
      </c>
      <c r="D12" s="169" t="s">
        <v>116</v>
      </c>
      <c r="E12" s="169"/>
      <c r="F12" s="169"/>
      <c r="G12" s="187">
        <v>40000</v>
      </c>
      <c r="H12" s="169"/>
      <c r="I12" s="169"/>
      <c r="J12" s="169"/>
      <c r="K12" s="169"/>
      <c r="L12" s="169"/>
      <c r="M12" s="169"/>
      <c r="N12" s="169"/>
      <c r="O12" s="169"/>
      <c r="P12" s="176"/>
      <c r="Q12" s="171"/>
      <c r="R12" s="172">
        <v>0.1</v>
      </c>
      <c r="S12" s="172"/>
      <c r="T12" s="172"/>
      <c r="U12" s="172"/>
      <c r="V12" s="172">
        <v>0.2</v>
      </c>
      <c r="W12" s="172"/>
      <c r="X12" s="172"/>
      <c r="Y12" s="172"/>
      <c r="Z12" s="172"/>
      <c r="AA12" s="172"/>
      <c r="AB12" s="172"/>
      <c r="AC12" s="172">
        <v>0.7</v>
      </c>
      <c r="AD12" s="177">
        <f t="shared" si="0"/>
        <v>1</v>
      </c>
      <c r="AE12" s="135"/>
      <c r="AF12" s="174">
        <f aca="true" t="shared" si="72" ref="AF12:AO12">$R$12*G12</f>
        <v>4000</v>
      </c>
      <c r="AG12" s="174">
        <f t="shared" si="72"/>
        <v>0</v>
      </c>
      <c r="AH12" s="174">
        <f t="shared" si="72"/>
        <v>0</v>
      </c>
      <c r="AI12" s="174">
        <f t="shared" si="72"/>
        <v>0</v>
      </c>
      <c r="AJ12" s="174">
        <f t="shared" si="72"/>
        <v>0</v>
      </c>
      <c r="AK12" s="174">
        <f t="shared" si="72"/>
        <v>0</v>
      </c>
      <c r="AL12" s="174">
        <f t="shared" si="72"/>
        <v>0</v>
      </c>
      <c r="AM12" s="174">
        <f t="shared" si="72"/>
        <v>0</v>
      </c>
      <c r="AN12" s="174">
        <f t="shared" si="72"/>
        <v>0</v>
      </c>
      <c r="AO12" s="174">
        <f t="shared" si="72"/>
        <v>0</v>
      </c>
      <c r="AP12" s="135"/>
      <c r="AQ12" s="174">
        <f aca="true" t="shared" si="73" ref="AQ12:AZ12">$S$12*G12</f>
        <v>0</v>
      </c>
      <c r="AR12" s="174">
        <f t="shared" si="73"/>
        <v>0</v>
      </c>
      <c r="AS12" s="174">
        <f t="shared" si="73"/>
        <v>0</v>
      </c>
      <c r="AT12" s="174">
        <f t="shared" si="73"/>
        <v>0</v>
      </c>
      <c r="AU12" s="174">
        <f t="shared" si="73"/>
        <v>0</v>
      </c>
      <c r="AV12" s="174">
        <f t="shared" si="73"/>
        <v>0</v>
      </c>
      <c r="AW12" s="174">
        <f t="shared" si="73"/>
        <v>0</v>
      </c>
      <c r="AX12" s="174">
        <f t="shared" si="73"/>
        <v>0</v>
      </c>
      <c r="AY12" s="174">
        <f t="shared" si="73"/>
        <v>0</v>
      </c>
      <c r="AZ12" s="174">
        <f t="shared" si="73"/>
        <v>0</v>
      </c>
      <c r="BA12" s="135"/>
      <c r="BB12" s="174">
        <f aca="true" t="shared" si="74" ref="BB12:BK12">$T$12*G12</f>
        <v>0</v>
      </c>
      <c r="BC12" s="174">
        <f t="shared" si="74"/>
        <v>0</v>
      </c>
      <c r="BD12" s="174">
        <f t="shared" si="74"/>
        <v>0</v>
      </c>
      <c r="BE12" s="174">
        <f t="shared" si="74"/>
        <v>0</v>
      </c>
      <c r="BF12" s="174">
        <f t="shared" si="74"/>
        <v>0</v>
      </c>
      <c r="BG12" s="174">
        <f t="shared" si="74"/>
        <v>0</v>
      </c>
      <c r="BH12" s="174">
        <f t="shared" si="74"/>
        <v>0</v>
      </c>
      <c r="BI12" s="174">
        <f t="shared" si="74"/>
        <v>0</v>
      </c>
      <c r="BJ12" s="174">
        <f t="shared" si="74"/>
        <v>0</v>
      </c>
      <c r="BK12" s="174">
        <f t="shared" si="74"/>
        <v>0</v>
      </c>
      <c r="BL12" s="178"/>
      <c r="BM12" s="174">
        <f aca="true" t="shared" si="75" ref="BM12:BV12">$U$12*G12</f>
        <v>0</v>
      </c>
      <c r="BN12" s="174">
        <f t="shared" si="75"/>
        <v>0</v>
      </c>
      <c r="BO12" s="174">
        <f t="shared" si="75"/>
        <v>0</v>
      </c>
      <c r="BP12" s="174">
        <f t="shared" si="75"/>
        <v>0</v>
      </c>
      <c r="BQ12" s="174">
        <f t="shared" si="75"/>
        <v>0</v>
      </c>
      <c r="BR12" s="174">
        <f t="shared" si="75"/>
        <v>0</v>
      </c>
      <c r="BS12" s="174">
        <f t="shared" si="75"/>
        <v>0</v>
      </c>
      <c r="BT12" s="174">
        <f t="shared" si="75"/>
        <v>0</v>
      </c>
      <c r="BU12" s="174">
        <f t="shared" si="75"/>
        <v>0</v>
      </c>
      <c r="BV12" s="174">
        <f t="shared" si="75"/>
        <v>0</v>
      </c>
      <c r="BW12" s="135"/>
      <c r="BX12" s="174">
        <f aca="true" t="shared" si="76" ref="BX12:CG12">$V$12*G12</f>
        <v>8000</v>
      </c>
      <c r="BY12" s="174">
        <f t="shared" si="76"/>
        <v>0</v>
      </c>
      <c r="BZ12" s="174">
        <f t="shared" si="76"/>
        <v>0</v>
      </c>
      <c r="CA12" s="174">
        <f t="shared" si="76"/>
        <v>0</v>
      </c>
      <c r="CB12" s="174">
        <f t="shared" si="76"/>
        <v>0</v>
      </c>
      <c r="CC12" s="174">
        <f t="shared" si="76"/>
        <v>0</v>
      </c>
      <c r="CD12" s="174">
        <f t="shared" si="76"/>
        <v>0</v>
      </c>
      <c r="CE12" s="174">
        <f t="shared" si="76"/>
        <v>0</v>
      </c>
      <c r="CF12" s="174">
        <f t="shared" si="76"/>
        <v>0</v>
      </c>
      <c r="CG12" s="174">
        <f t="shared" si="76"/>
        <v>0</v>
      </c>
      <c r="CH12" s="135"/>
      <c r="CI12" s="174">
        <f aca="true" t="shared" si="77" ref="CI12:CR12">$W$12*G12</f>
        <v>0</v>
      </c>
      <c r="CJ12" s="174">
        <f t="shared" si="77"/>
        <v>0</v>
      </c>
      <c r="CK12" s="174">
        <f t="shared" si="77"/>
        <v>0</v>
      </c>
      <c r="CL12" s="174">
        <f t="shared" si="77"/>
        <v>0</v>
      </c>
      <c r="CM12" s="174">
        <f t="shared" si="77"/>
        <v>0</v>
      </c>
      <c r="CN12" s="174">
        <f t="shared" si="77"/>
        <v>0</v>
      </c>
      <c r="CO12" s="174">
        <f t="shared" si="77"/>
        <v>0</v>
      </c>
      <c r="CP12" s="174">
        <f t="shared" si="77"/>
        <v>0</v>
      </c>
      <c r="CQ12" s="174">
        <f t="shared" si="77"/>
        <v>0</v>
      </c>
      <c r="CR12" s="174">
        <f t="shared" si="77"/>
        <v>0</v>
      </c>
      <c r="CS12" s="135"/>
      <c r="CT12" s="174">
        <f aca="true" t="shared" si="78" ref="CT12:DC12">$X$12*G12</f>
        <v>0</v>
      </c>
      <c r="CU12" s="174">
        <f t="shared" si="78"/>
        <v>0</v>
      </c>
      <c r="CV12" s="174">
        <f t="shared" si="78"/>
        <v>0</v>
      </c>
      <c r="CW12" s="174">
        <f t="shared" si="78"/>
        <v>0</v>
      </c>
      <c r="CX12" s="174">
        <f t="shared" si="78"/>
        <v>0</v>
      </c>
      <c r="CY12" s="174">
        <f t="shared" si="78"/>
        <v>0</v>
      </c>
      <c r="CZ12" s="174">
        <f t="shared" si="78"/>
        <v>0</v>
      </c>
      <c r="DA12" s="174">
        <f t="shared" si="78"/>
        <v>0</v>
      </c>
      <c r="DB12" s="174">
        <f t="shared" si="78"/>
        <v>0</v>
      </c>
      <c r="DC12" s="174">
        <f t="shared" si="78"/>
        <v>0</v>
      </c>
      <c r="DD12" s="135"/>
      <c r="DE12" s="174">
        <f aca="true" t="shared" si="79" ref="DE12:DN12">$Y$12*G12</f>
        <v>0</v>
      </c>
      <c r="DF12" s="174">
        <f t="shared" si="79"/>
        <v>0</v>
      </c>
      <c r="DG12" s="174">
        <f t="shared" si="79"/>
        <v>0</v>
      </c>
      <c r="DH12" s="174">
        <f t="shared" si="79"/>
        <v>0</v>
      </c>
      <c r="DI12" s="174">
        <f t="shared" si="79"/>
        <v>0</v>
      </c>
      <c r="DJ12" s="174">
        <f t="shared" si="79"/>
        <v>0</v>
      </c>
      <c r="DK12" s="174">
        <f t="shared" si="79"/>
        <v>0</v>
      </c>
      <c r="DL12" s="174">
        <f t="shared" si="79"/>
        <v>0</v>
      </c>
      <c r="DM12" s="174">
        <f t="shared" si="79"/>
        <v>0</v>
      </c>
      <c r="DN12" s="174">
        <f t="shared" si="79"/>
        <v>0</v>
      </c>
      <c r="DO12" s="135"/>
      <c r="DP12" s="174">
        <f aca="true" t="shared" si="80" ref="DP12:DY12">$Z$12*G12</f>
        <v>0</v>
      </c>
      <c r="DQ12" s="174">
        <f t="shared" si="80"/>
        <v>0</v>
      </c>
      <c r="DR12" s="174">
        <f t="shared" si="80"/>
        <v>0</v>
      </c>
      <c r="DS12" s="174">
        <f t="shared" si="80"/>
        <v>0</v>
      </c>
      <c r="DT12" s="174">
        <f t="shared" si="80"/>
        <v>0</v>
      </c>
      <c r="DU12" s="174">
        <f t="shared" si="80"/>
        <v>0</v>
      </c>
      <c r="DV12" s="174">
        <f t="shared" si="80"/>
        <v>0</v>
      </c>
      <c r="DW12" s="174">
        <f t="shared" si="80"/>
        <v>0</v>
      </c>
      <c r="DX12" s="174">
        <f t="shared" si="80"/>
        <v>0</v>
      </c>
      <c r="DY12" s="174">
        <f t="shared" si="80"/>
        <v>0</v>
      </c>
      <c r="DZ12" s="135"/>
      <c r="EA12" s="174">
        <f aca="true" t="shared" si="81" ref="EA12:EJ12">$AA$12*G12</f>
        <v>0</v>
      </c>
      <c r="EB12" s="174">
        <f t="shared" si="81"/>
        <v>0</v>
      </c>
      <c r="EC12" s="174">
        <f t="shared" si="81"/>
        <v>0</v>
      </c>
      <c r="ED12" s="174">
        <f t="shared" si="81"/>
        <v>0</v>
      </c>
      <c r="EE12" s="174">
        <f t="shared" si="81"/>
        <v>0</v>
      </c>
      <c r="EF12" s="174">
        <f t="shared" si="81"/>
        <v>0</v>
      </c>
      <c r="EG12" s="174">
        <f t="shared" si="81"/>
        <v>0</v>
      </c>
      <c r="EH12" s="174">
        <f t="shared" si="81"/>
        <v>0</v>
      </c>
      <c r="EI12" s="174">
        <f t="shared" si="81"/>
        <v>0</v>
      </c>
      <c r="EJ12" s="174">
        <f t="shared" si="81"/>
        <v>0</v>
      </c>
      <c r="EK12" s="135"/>
      <c r="EL12" s="174">
        <f aca="true" t="shared" si="82" ref="EL12:EU12">$AB$12*G12</f>
        <v>0</v>
      </c>
      <c r="EM12" s="174">
        <f t="shared" si="82"/>
        <v>0</v>
      </c>
      <c r="EN12" s="174">
        <f t="shared" si="82"/>
        <v>0</v>
      </c>
      <c r="EO12" s="174">
        <f t="shared" si="82"/>
        <v>0</v>
      </c>
      <c r="EP12" s="174">
        <f t="shared" si="82"/>
        <v>0</v>
      </c>
      <c r="EQ12" s="174">
        <f t="shared" si="82"/>
        <v>0</v>
      </c>
      <c r="ER12" s="174">
        <f t="shared" si="82"/>
        <v>0</v>
      </c>
      <c r="ES12" s="174">
        <f t="shared" si="82"/>
        <v>0</v>
      </c>
      <c r="ET12" s="174">
        <f t="shared" si="82"/>
        <v>0</v>
      </c>
      <c r="EU12" s="174">
        <f t="shared" si="82"/>
        <v>0</v>
      </c>
      <c r="EV12" s="135"/>
      <c r="EW12" s="174">
        <f aca="true" t="shared" si="83" ref="EW12:FF12">$AC$12*G12</f>
        <v>28000</v>
      </c>
      <c r="EX12" s="174">
        <f t="shared" si="83"/>
        <v>0</v>
      </c>
      <c r="EY12" s="174">
        <f t="shared" si="83"/>
        <v>0</v>
      </c>
      <c r="EZ12" s="174">
        <f t="shared" si="83"/>
        <v>0</v>
      </c>
      <c r="FA12" s="174">
        <f t="shared" si="83"/>
        <v>0</v>
      </c>
      <c r="FB12" s="174">
        <f t="shared" si="83"/>
        <v>0</v>
      </c>
      <c r="FC12" s="174">
        <f t="shared" si="83"/>
        <v>0</v>
      </c>
      <c r="FD12" s="174">
        <f t="shared" si="83"/>
        <v>0</v>
      </c>
      <c r="FE12" s="174">
        <f t="shared" si="83"/>
        <v>0</v>
      </c>
      <c r="FF12" s="174">
        <f t="shared" si="83"/>
        <v>0</v>
      </c>
      <c r="FG12" s="178"/>
      <c r="FH12" s="168" t="b">
        <f t="shared" si="26"/>
        <v>1</v>
      </c>
      <c r="FI12" s="168" t="b">
        <f t="shared" si="27"/>
        <v>1</v>
      </c>
      <c r="FJ12" s="168" t="b">
        <f t="shared" si="28"/>
        <v>1</v>
      </c>
      <c r="FK12" s="168" t="b">
        <f t="shared" si="29"/>
        <v>1</v>
      </c>
      <c r="FL12" s="168" t="b">
        <f t="shared" si="30"/>
        <v>1</v>
      </c>
      <c r="FM12" s="168" t="b">
        <f t="shared" si="31"/>
        <v>1</v>
      </c>
      <c r="FN12" s="168" t="b">
        <f t="shared" si="32"/>
        <v>1</v>
      </c>
      <c r="FO12" s="168" t="b">
        <f t="shared" si="33"/>
        <v>1</v>
      </c>
      <c r="FP12" s="168" t="b">
        <f t="shared" si="34"/>
        <v>1</v>
      </c>
      <c r="FQ12" s="168" t="b">
        <f t="shared" si="35"/>
        <v>1</v>
      </c>
    </row>
    <row r="13" spans="2:173" s="168" customFormat="1" ht="25.5">
      <c r="B13" s="169" t="s">
        <v>135</v>
      </c>
      <c r="C13" s="182" t="s">
        <v>129</v>
      </c>
      <c r="D13" s="169" t="s">
        <v>117</v>
      </c>
      <c r="E13" s="169"/>
      <c r="F13" s="169"/>
      <c r="G13" s="187">
        <v>30000</v>
      </c>
      <c r="H13" s="169"/>
      <c r="I13" s="169"/>
      <c r="J13" s="169"/>
      <c r="K13" s="169"/>
      <c r="L13" s="169"/>
      <c r="M13" s="169"/>
      <c r="N13" s="169">
        <v>20000</v>
      </c>
      <c r="O13" s="169"/>
      <c r="P13" s="176">
        <v>20000</v>
      </c>
      <c r="Q13" s="171"/>
      <c r="R13" s="172">
        <v>0.1</v>
      </c>
      <c r="S13" s="172"/>
      <c r="T13" s="172"/>
      <c r="U13" s="172"/>
      <c r="V13" s="172"/>
      <c r="W13" s="172"/>
      <c r="X13" s="172"/>
      <c r="Y13" s="172"/>
      <c r="Z13" s="172"/>
      <c r="AA13" s="172"/>
      <c r="AB13" s="172"/>
      <c r="AC13" s="172">
        <v>0.9</v>
      </c>
      <c r="AD13" s="177">
        <f t="shared" si="0"/>
        <v>1</v>
      </c>
      <c r="AE13" s="135"/>
      <c r="AF13" s="174">
        <f aca="true" t="shared" si="84" ref="AF13:AO13">$R$13*G13</f>
        <v>3000</v>
      </c>
      <c r="AG13" s="174">
        <f t="shared" si="84"/>
        <v>0</v>
      </c>
      <c r="AH13" s="174">
        <f t="shared" si="84"/>
        <v>0</v>
      </c>
      <c r="AI13" s="174">
        <f t="shared" si="84"/>
        <v>0</v>
      </c>
      <c r="AJ13" s="174">
        <f t="shared" si="84"/>
        <v>0</v>
      </c>
      <c r="AK13" s="174">
        <f t="shared" si="84"/>
        <v>0</v>
      </c>
      <c r="AL13" s="174">
        <f t="shared" si="84"/>
        <v>0</v>
      </c>
      <c r="AM13" s="174">
        <f t="shared" si="84"/>
        <v>2000</v>
      </c>
      <c r="AN13" s="174">
        <f t="shared" si="84"/>
        <v>0</v>
      </c>
      <c r="AO13" s="174">
        <f t="shared" si="84"/>
        <v>2000</v>
      </c>
      <c r="AP13" s="135"/>
      <c r="AQ13" s="174">
        <f aca="true" t="shared" si="85" ref="AQ13:AZ13">$S$13*G13</f>
        <v>0</v>
      </c>
      <c r="AR13" s="174">
        <f t="shared" si="85"/>
        <v>0</v>
      </c>
      <c r="AS13" s="174">
        <f t="shared" si="85"/>
        <v>0</v>
      </c>
      <c r="AT13" s="174">
        <f t="shared" si="85"/>
        <v>0</v>
      </c>
      <c r="AU13" s="174">
        <f t="shared" si="85"/>
        <v>0</v>
      </c>
      <c r="AV13" s="174">
        <f t="shared" si="85"/>
        <v>0</v>
      </c>
      <c r="AW13" s="174">
        <f t="shared" si="85"/>
        <v>0</v>
      </c>
      <c r="AX13" s="174">
        <f t="shared" si="85"/>
        <v>0</v>
      </c>
      <c r="AY13" s="174">
        <f t="shared" si="85"/>
        <v>0</v>
      </c>
      <c r="AZ13" s="174">
        <f t="shared" si="85"/>
        <v>0</v>
      </c>
      <c r="BA13" s="135"/>
      <c r="BB13" s="174">
        <f aca="true" t="shared" si="86" ref="BB13:BK13">$T$13*G13</f>
        <v>0</v>
      </c>
      <c r="BC13" s="174">
        <f t="shared" si="86"/>
        <v>0</v>
      </c>
      <c r="BD13" s="174">
        <f t="shared" si="86"/>
        <v>0</v>
      </c>
      <c r="BE13" s="174">
        <f t="shared" si="86"/>
        <v>0</v>
      </c>
      <c r="BF13" s="174">
        <f t="shared" si="86"/>
        <v>0</v>
      </c>
      <c r="BG13" s="174">
        <f t="shared" si="86"/>
        <v>0</v>
      </c>
      <c r="BH13" s="174">
        <f t="shared" si="86"/>
        <v>0</v>
      </c>
      <c r="BI13" s="174">
        <f t="shared" si="86"/>
        <v>0</v>
      </c>
      <c r="BJ13" s="174">
        <f t="shared" si="86"/>
        <v>0</v>
      </c>
      <c r="BK13" s="174">
        <f t="shared" si="86"/>
        <v>0</v>
      </c>
      <c r="BL13" s="178"/>
      <c r="BM13" s="174">
        <f>$U$14*G14</f>
        <v>0</v>
      </c>
      <c r="BN13" s="174">
        <f aca="true" t="shared" si="87" ref="BN13:BV14">$U$13*H13</f>
        <v>0</v>
      </c>
      <c r="BO13" s="174">
        <f t="shared" si="87"/>
        <v>0</v>
      </c>
      <c r="BP13" s="174">
        <f t="shared" si="87"/>
        <v>0</v>
      </c>
      <c r="BQ13" s="174">
        <f t="shared" si="87"/>
        <v>0</v>
      </c>
      <c r="BR13" s="174">
        <f t="shared" si="87"/>
        <v>0</v>
      </c>
      <c r="BS13" s="174">
        <f t="shared" si="87"/>
        <v>0</v>
      </c>
      <c r="BT13" s="174">
        <f t="shared" si="87"/>
        <v>0</v>
      </c>
      <c r="BU13" s="174">
        <f t="shared" si="87"/>
        <v>0</v>
      </c>
      <c r="BV13" s="174">
        <f t="shared" si="87"/>
        <v>0</v>
      </c>
      <c r="BW13" s="135"/>
      <c r="BX13" s="174">
        <f aca="true" t="shared" si="88" ref="BX13:CG13">$V$13*G13</f>
        <v>0</v>
      </c>
      <c r="BY13" s="174">
        <f t="shared" si="88"/>
        <v>0</v>
      </c>
      <c r="BZ13" s="174">
        <f t="shared" si="88"/>
        <v>0</v>
      </c>
      <c r="CA13" s="174">
        <f t="shared" si="88"/>
        <v>0</v>
      </c>
      <c r="CB13" s="174">
        <f t="shared" si="88"/>
        <v>0</v>
      </c>
      <c r="CC13" s="174">
        <f t="shared" si="88"/>
        <v>0</v>
      </c>
      <c r="CD13" s="174">
        <f t="shared" si="88"/>
        <v>0</v>
      </c>
      <c r="CE13" s="174">
        <f t="shared" si="88"/>
        <v>0</v>
      </c>
      <c r="CF13" s="174">
        <f t="shared" si="88"/>
        <v>0</v>
      </c>
      <c r="CG13" s="174">
        <f t="shared" si="88"/>
        <v>0</v>
      </c>
      <c r="CH13" s="135"/>
      <c r="CI13" s="174">
        <f aca="true" t="shared" si="89" ref="CI13:CR13">$W$13*G13</f>
        <v>0</v>
      </c>
      <c r="CJ13" s="174">
        <f t="shared" si="89"/>
        <v>0</v>
      </c>
      <c r="CK13" s="174">
        <f t="shared" si="89"/>
        <v>0</v>
      </c>
      <c r="CL13" s="174">
        <f t="shared" si="89"/>
        <v>0</v>
      </c>
      <c r="CM13" s="174">
        <f t="shared" si="89"/>
        <v>0</v>
      </c>
      <c r="CN13" s="174">
        <f t="shared" si="89"/>
        <v>0</v>
      </c>
      <c r="CO13" s="174">
        <f t="shared" si="89"/>
        <v>0</v>
      </c>
      <c r="CP13" s="174">
        <f t="shared" si="89"/>
        <v>0</v>
      </c>
      <c r="CQ13" s="174">
        <f t="shared" si="89"/>
        <v>0</v>
      </c>
      <c r="CR13" s="174">
        <f t="shared" si="89"/>
        <v>0</v>
      </c>
      <c r="CS13" s="135"/>
      <c r="CT13" s="174">
        <f aca="true" t="shared" si="90" ref="CT13:DC13">$X$13*G13</f>
        <v>0</v>
      </c>
      <c r="CU13" s="174">
        <f t="shared" si="90"/>
        <v>0</v>
      </c>
      <c r="CV13" s="174">
        <f t="shared" si="90"/>
        <v>0</v>
      </c>
      <c r="CW13" s="174">
        <f t="shared" si="90"/>
        <v>0</v>
      </c>
      <c r="CX13" s="174">
        <f t="shared" si="90"/>
        <v>0</v>
      </c>
      <c r="CY13" s="174">
        <f t="shared" si="90"/>
        <v>0</v>
      </c>
      <c r="CZ13" s="174">
        <f t="shared" si="90"/>
        <v>0</v>
      </c>
      <c r="DA13" s="174">
        <f t="shared" si="90"/>
        <v>0</v>
      </c>
      <c r="DB13" s="174">
        <f t="shared" si="90"/>
        <v>0</v>
      </c>
      <c r="DC13" s="174">
        <f t="shared" si="90"/>
        <v>0</v>
      </c>
      <c r="DD13" s="135"/>
      <c r="DE13" s="174">
        <f aca="true" t="shared" si="91" ref="DE13:DN13">$Y$13*G13</f>
        <v>0</v>
      </c>
      <c r="DF13" s="174">
        <f t="shared" si="91"/>
        <v>0</v>
      </c>
      <c r="DG13" s="174">
        <f t="shared" si="91"/>
        <v>0</v>
      </c>
      <c r="DH13" s="174">
        <f t="shared" si="91"/>
        <v>0</v>
      </c>
      <c r="DI13" s="174">
        <f t="shared" si="91"/>
        <v>0</v>
      </c>
      <c r="DJ13" s="174">
        <f t="shared" si="91"/>
        <v>0</v>
      </c>
      <c r="DK13" s="174">
        <f t="shared" si="91"/>
        <v>0</v>
      </c>
      <c r="DL13" s="174">
        <f t="shared" si="91"/>
        <v>0</v>
      </c>
      <c r="DM13" s="174">
        <f t="shared" si="91"/>
        <v>0</v>
      </c>
      <c r="DN13" s="174">
        <f t="shared" si="91"/>
        <v>0</v>
      </c>
      <c r="DO13" s="135"/>
      <c r="DP13" s="174">
        <f aca="true" t="shared" si="92" ref="DP13:DY13">$Z$13*G13</f>
        <v>0</v>
      </c>
      <c r="DQ13" s="174">
        <f t="shared" si="92"/>
        <v>0</v>
      </c>
      <c r="DR13" s="174">
        <f t="shared" si="92"/>
        <v>0</v>
      </c>
      <c r="DS13" s="174">
        <f t="shared" si="92"/>
        <v>0</v>
      </c>
      <c r="DT13" s="174">
        <f t="shared" si="92"/>
        <v>0</v>
      </c>
      <c r="DU13" s="174">
        <f t="shared" si="92"/>
        <v>0</v>
      </c>
      <c r="DV13" s="174">
        <f t="shared" si="92"/>
        <v>0</v>
      </c>
      <c r="DW13" s="174">
        <f t="shared" si="92"/>
        <v>0</v>
      </c>
      <c r="DX13" s="174">
        <f t="shared" si="92"/>
        <v>0</v>
      </c>
      <c r="DY13" s="174">
        <f t="shared" si="92"/>
        <v>0</v>
      </c>
      <c r="DZ13" s="135"/>
      <c r="EA13" s="174">
        <f aca="true" t="shared" si="93" ref="EA13:EJ13">$AA$13*G13</f>
        <v>0</v>
      </c>
      <c r="EB13" s="174">
        <f t="shared" si="93"/>
        <v>0</v>
      </c>
      <c r="EC13" s="174">
        <f t="shared" si="93"/>
        <v>0</v>
      </c>
      <c r="ED13" s="174">
        <f t="shared" si="93"/>
        <v>0</v>
      </c>
      <c r="EE13" s="174">
        <f t="shared" si="93"/>
        <v>0</v>
      </c>
      <c r="EF13" s="174">
        <f t="shared" si="93"/>
        <v>0</v>
      </c>
      <c r="EG13" s="174">
        <f t="shared" si="93"/>
        <v>0</v>
      </c>
      <c r="EH13" s="174">
        <f t="shared" si="93"/>
        <v>0</v>
      </c>
      <c r="EI13" s="174">
        <f t="shared" si="93"/>
        <v>0</v>
      </c>
      <c r="EJ13" s="174">
        <f t="shared" si="93"/>
        <v>0</v>
      </c>
      <c r="EK13" s="135"/>
      <c r="EL13" s="174">
        <f aca="true" t="shared" si="94" ref="EL13:EU13">$AB$13*G13</f>
        <v>0</v>
      </c>
      <c r="EM13" s="174">
        <f t="shared" si="94"/>
        <v>0</v>
      </c>
      <c r="EN13" s="174">
        <f t="shared" si="94"/>
        <v>0</v>
      </c>
      <c r="EO13" s="174">
        <f t="shared" si="94"/>
        <v>0</v>
      </c>
      <c r="EP13" s="174">
        <f t="shared" si="94"/>
        <v>0</v>
      </c>
      <c r="EQ13" s="174">
        <f t="shared" si="94"/>
        <v>0</v>
      </c>
      <c r="ER13" s="174">
        <f t="shared" si="94"/>
        <v>0</v>
      </c>
      <c r="ES13" s="174">
        <f t="shared" si="94"/>
        <v>0</v>
      </c>
      <c r="ET13" s="174">
        <f t="shared" si="94"/>
        <v>0</v>
      </c>
      <c r="EU13" s="174">
        <f t="shared" si="94"/>
        <v>0</v>
      </c>
      <c r="EV13" s="135"/>
      <c r="EW13" s="174">
        <f aca="true" t="shared" si="95" ref="EW13:FF13">$AC$13*G13</f>
        <v>27000</v>
      </c>
      <c r="EX13" s="174">
        <f t="shared" si="95"/>
        <v>0</v>
      </c>
      <c r="EY13" s="174">
        <f t="shared" si="95"/>
        <v>0</v>
      </c>
      <c r="EZ13" s="174">
        <f t="shared" si="95"/>
        <v>0</v>
      </c>
      <c r="FA13" s="174">
        <f t="shared" si="95"/>
        <v>0</v>
      </c>
      <c r="FB13" s="174">
        <f t="shared" si="95"/>
        <v>0</v>
      </c>
      <c r="FC13" s="174">
        <f t="shared" si="95"/>
        <v>0</v>
      </c>
      <c r="FD13" s="174">
        <f t="shared" si="95"/>
        <v>18000</v>
      </c>
      <c r="FE13" s="174">
        <f t="shared" si="95"/>
        <v>0</v>
      </c>
      <c r="FF13" s="174">
        <f t="shared" si="95"/>
        <v>18000</v>
      </c>
      <c r="FG13" s="178"/>
      <c r="FH13" s="168" t="b">
        <f t="shared" si="26"/>
        <v>1</v>
      </c>
      <c r="FI13" s="168" t="b">
        <f t="shared" si="27"/>
        <v>1</v>
      </c>
      <c r="FJ13" s="168" t="b">
        <f t="shared" si="28"/>
        <v>1</v>
      </c>
      <c r="FK13" s="168" t="b">
        <f t="shared" si="29"/>
        <v>1</v>
      </c>
      <c r="FL13" s="168" t="b">
        <f t="shared" si="30"/>
        <v>1</v>
      </c>
      <c r="FM13" s="168" t="b">
        <f t="shared" si="31"/>
        <v>1</v>
      </c>
      <c r="FN13" s="168" t="b">
        <f t="shared" si="32"/>
        <v>1</v>
      </c>
      <c r="FO13" s="168" t="b">
        <f t="shared" si="33"/>
        <v>1</v>
      </c>
      <c r="FP13" s="168" t="b">
        <f t="shared" si="34"/>
        <v>1</v>
      </c>
      <c r="FQ13" s="168" t="b">
        <f t="shared" si="35"/>
        <v>1</v>
      </c>
    </row>
    <row r="14" spans="2:173" s="168" customFormat="1" ht="12.75">
      <c r="B14" s="169" t="s">
        <v>135</v>
      </c>
      <c r="C14" s="182" t="s">
        <v>130</v>
      </c>
      <c r="D14" s="169" t="s">
        <v>117</v>
      </c>
      <c r="E14" s="169"/>
      <c r="F14" s="169"/>
      <c r="G14" s="187">
        <v>40000</v>
      </c>
      <c r="H14" s="169"/>
      <c r="I14" s="169"/>
      <c r="J14" s="169"/>
      <c r="K14" s="169"/>
      <c r="L14" s="169">
        <v>5000</v>
      </c>
      <c r="M14" s="169"/>
      <c r="N14" s="169"/>
      <c r="O14" s="169"/>
      <c r="P14" s="176"/>
      <c r="Q14" s="171"/>
      <c r="R14" s="172">
        <v>0.1</v>
      </c>
      <c r="S14" s="172"/>
      <c r="T14" s="172"/>
      <c r="U14" s="172"/>
      <c r="V14" s="172"/>
      <c r="W14" s="172">
        <v>0.2</v>
      </c>
      <c r="X14" s="172"/>
      <c r="Y14" s="172"/>
      <c r="Z14" s="172"/>
      <c r="AA14" s="172"/>
      <c r="AB14" s="172"/>
      <c r="AC14" s="172">
        <v>0.7</v>
      </c>
      <c r="AD14" s="177">
        <f t="shared" si="0"/>
        <v>1</v>
      </c>
      <c r="AE14" s="135"/>
      <c r="AF14" s="174">
        <f aca="true" t="shared" si="96" ref="AF14:AO14">$R$14*G14</f>
        <v>4000</v>
      </c>
      <c r="AG14" s="174">
        <f t="shared" si="96"/>
        <v>0</v>
      </c>
      <c r="AH14" s="174">
        <f t="shared" si="96"/>
        <v>0</v>
      </c>
      <c r="AI14" s="174">
        <f t="shared" si="96"/>
        <v>0</v>
      </c>
      <c r="AJ14" s="174">
        <f t="shared" si="96"/>
        <v>0</v>
      </c>
      <c r="AK14" s="174">
        <f t="shared" si="96"/>
        <v>500</v>
      </c>
      <c r="AL14" s="174">
        <f t="shared" si="96"/>
        <v>0</v>
      </c>
      <c r="AM14" s="174">
        <f t="shared" si="96"/>
        <v>0</v>
      </c>
      <c r="AN14" s="174">
        <f t="shared" si="96"/>
        <v>0</v>
      </c>
      <c r="AO14" s="174">
        <f t="shared" si="96"/>
        <v>0</v>
      </c>
      <c r="AP14" s="135"/>
      <c r="AQ14" s="174">
        <f aca="true" t="shared" si="97" ref="AQ14:AZ14">$S$14*G14</f>
        <v>0</v>
      </c>
      <c r="AR14" s="174">
        <f t="shared" si="97"/>
        <v>0</v>
      </c>
      <c r="AS14" s="174">
        <f t="shared" si="97"/>
        <v>0</v>
      </c>
      <c r="AT14" s="174">
        <f t="shared" si="97"/>
        <v>0</v>
      </c>
      <c r="AU14" s="174">
        <f t="shared" si="97"/>
        <v>0</v>
      </c>
      <c r="AV14" s="174">
        <f t="shared" si="97"/>
        <v>0</v>
      </c>
      <c r="AW14" s="174">
        <f t="shared" si="97"/>
        <v>0</v>
      </c>
      <c r="AX14" s="174">
        <f t="shared" si="97"/>
        <v>0</v>
      </c>
      <c r="AY14" s="174">
        <f t="shared" si="97"/>
        <v>0</v>
      </c>
      <c r="AZ14" s="174">
        <f t="shared" si="97"/>
        <v>0</v>
      </c>
      <c r="BA14" s="135"/>
      <c r="BB14" s="174">
        <f aca="true" t="shared" si="98" ref="BB14:BK14">$T$14*G14</f>
        <v>0</v>
      </c>
      <c r="BC14" s="174">
        <f t="shared" si="98"/>
        <v>0</v>
      </c>
      <c r="BD14" s="174">
        <f t="shared" si="98"/>
        <v>0</v>
      </c>
      <c r="BE14" s="174">
        <f t="shared" si="98"/>
        <v>0</v>
      </c>
      <c r="BF14" s="174">
        <f t="shared" si="98"/>
        <v>0</v>
      </c>
      <c r="BG14" s="174">
        <f t="shared" si="98"/>
        <v>0</v>
      </c>
      <c r="BH14" s="174">
        <f t="shared" si="98"/>
        <v>0</v>
      </c>
      <c r="BI14" s="174">
        <f t="shared" si="98"/>
        <v>0</v>
      </c>
      <c r="BJ14" s="174">
        <f t="shared" si="98"/>
        <v>0</v>
      </c>
      <c r="BK14" s="174">
        <f t="shared" si="98"/>
        <v>0</v>
      </c>
      <c r="BL14" s="178"/>
      <c r="BM14" s="174">
        <f>$U$13*G14</f>
        <v>0</v>
      </c>
      <c r="BN14" s="174">
        <f t="shared" si="87"/>
        <v>0</v>
      </c>
      <c r="BO14" s="174">
        <f t="shared" si="87"/>
        <v>0</v>
      </c>
      <c r="BP14" s="174">
        <f t="shared" si="87"/>
        <v>0</v>
      </c>
      <c r="BQ14" s="174">
        <f t="shared" si="87"/>
        <v>0</v>
      </c>
      <c r="BR14" s="174">
        <f t="shared" si="87"/>
        <v>0</v>
      </c>
      <c r="BS14" s="174">
        <f t="shared" si="87"/>
        <v>0</v>
      </c>
      <c r="BT14" s="174">
        <f t="shared" si="87"/>
        <v>0</v>
      </c>
      <c r="BU14" s="174">
        <f t="shared" si="87"/>
        <v>0</v>
      </c>
      <c r="BV14" s="174">
        <f t="shared" si="87"/>
        <v>0</v>
      </c>
      <c r="BW14" s="135"/>
      <c r="BX14" s="174">
        <f aca="true" t="shared" si="99" ref="BX14:CG14">$V$14*G14</f>
        <v>0</v>
      </c>
      <c r="BY14" s="174">
        <f t="shared" si="99"/>
        <v>0</v>
      </c>
      <c r="BZ14" s="174">
        <f t="shared" si="99"/>
        <v>0</v>
      </c>
      <c r="CA14" s="174">
        <f t="shared" si="99"/>
        <v>0</v>
      </c>
      <c r="CB14" s="174">
        <f t="shared" si="99"/>
        <v>0</v>
      </c>
      <c r="CC14" s="174">
        <f t="shared" si="99"/>
        <v>0</v>
      </c>
      <c r="CD14" s="174">
        <f t="shared" si="99"/>
        <v>0</v>
      </c>
      <c r="CE14" s="174">
        <f t="shared" si="99"/>
        <v>0</v>
      </c>
      <c r="CF14" s="174">
        <f t="shared" si="99"/>
        <v>0</v>
      </c>
      <c r="CG14" s="174">
        <f t="shared" si="99"/>
        <v>0</v>
      </c>
      <c r="CH14" s="135"/>
      <c r="CI14" s="174">
        <f aca="true" t="shared" si="100" ref="CI14:CR14">$W$14*G14</f>
        <v>8000</v>
      </c>
      <c r="CJ14" s="174">
        <f t="shared" si="100"/>
        <v>0</v>
      </c>
      <c r="CK14" s="174">
        <f t="shared" si="100"/>
        <v>0</v>
      </c>
      <c r="CL14" s="174">
        <f t="shared" si="100"/>
        <v>0</v>
      </c>
      <c r="CM14" s="174">
        <f t="shared" si="100"/>
        <v>0</v>
      </c>
      <c r="CN14" s="174">
        <f t="shared" si="100"/>
        <v>1000</v>
      </c>
      <c r="CO14" s="174">
        <f t="shared" si="100"/>
        <v>0</v>
      </c>
      <c r="CP14" s="174">
        <f t="shared" si="100"/>
        <v>0</v>
      </c>
      <c r="CQ14" s="174">
        <f t="shared" si="100"/>
        <v>0</v>
      </c>
      <c r="CR14" s="174">
        <f t="shared" si="100"/>
        <v>0</v>
      </c>
      <c r="CS14" s="135"/>
      <c r="CT14" s="174">
        <f aca="true" t="shared" si="101" ref="CT14:DC14">$X$14*G14</f>
        <v>0</v>
      </c>
      <c r="CU14" s="174">
        <f t="shared" si="101"/>
        <v>0</v>
      </c>
      <c r="CV14" s="174">
        <f t="shared" si="101"/>
        <v>0</v>
      </c>
      <c r="CW14" s="174">
        <f t="shared" si="101"/>
        <v>0</v>
      </c>
      <c r="CX14" s="174">
        <f t="shared" si="101"/>
        <v>0</v>
      </c>
      <c r="CY14" s="174">
        <f t="shared" si="101"/>
        <v>0</v>
      </c>
      <c r="CZ14" s="174">
        <f t="shared" si="101"/>
        <v>0</v>
      </c>
      <c r="DA14" s="174">
        <f t="shared" si="101"/>
        <v>0</v>
      </c>
      <c r="DB14" s="174">
        <f t="shared" si="101"/>
        <v>0</v>
      </c>
      <c r="DC14" s="174">
        <f t="shared" si="101"/>
        <v>0</v>
      </c>
      <c r="DD14" s="135"/>
      <c r="DE14" s="174"/>
      <c r="DF14" s="174"/>
      <c r="DG14" s="174"/>
      <c r="DH14" s="174"/>
      <c r="DI14" s="174"/>
      <c r="DJ14" s="174"/>
      <c r="DK14" s="174"/>
      <c r="DL14" s="174"/>
      <c r="DM14" s="174"/>
      <c r="DN14" s="174"/>
      <c r="DO14" s="135"/>
      <c r="DP14" s="174"/>
      <c r="DQ14" s="174"/>
      <c r="DR14" s="174"/>
      <c r="DS14" s="174"/>
      <c r="DT14" s="174"/>
      <c r="DU14" s="174"/>
      <c r="DV14" s="174"/>
      <c r="DW14" s="174"/>
      <c r="DX14" s="174"/>
      <c r="DY14" s="174"/>
      <c r="DZ14" s="135"/>
      <c r="EA14" s="174"/>
      <c r="EB14" s="174"/>
      <c r="EC14" s="174"/>
      <c r="ED14" s="174"/>
      <c r="EE14" s="174"/>
      <c r="EF14" s="174"/>
      <c r="EG14" s="174"/>
      <c r="EH14" s="174"/>
      <c r="EI14" s="174"/>
      <c r="EJ14" s="174"/>
      <c r="EK14" s="135"/>
      <c r="EL14" s="174"/>
      <c r="EM14" s="174"/>
      <c r="EN14" s="174"/>
      <c r="EO14" s="174"/>
      <c r="EP14" s="174"/>
      <c r="EQ14" s="174"/>
      <c r="ER14" s="174"/>
      <c r="ES14" s="174"/>
      <c r="ET14" s="174"/>
      <c r="EU14" s="174"/>
      <c r="EV14" s="135"/>
      <c r="EW14" s="174">
        <f>$AC$14*G14</f>
        <v>28000</v>
      </c>
      <c r="EX14" s="174">
        <f aca="true" t="shared" si="102" ref="EX14:FF14">$AC$14*H14</f>
        <v>0</v>
      </c>
      <c r="EY14" s="174">
        <f t="shared" si="102"/>
        <v>0</v>
      </c>
      <c r="EZ14" s="174">
        <f t="shared" si="102"/>
        <v>0</v>
      </c>
      <c r="FA14" s="174">
        <f t="shared" si="102"/>
        <v>0</v>
      </c>
      <c r="FB14" s="174">
        <f t="shared" si="102"/>
        <v>3500</v>
      </c>
      <c r="FC14" s="174">
        <f t="shared" si="102"/>
        <v>0</v>
      </c>
      <c r="FD14" s="174">
        <f t="shared" si="102"/>
        <v>0</v>
      </c>
      <c r="FE14" s="174">
        <f t="shared" si="102"/>
        <v>0</v>
      </c>
      <c r="FF14" s="174">
        <f t="shared" si="102"/>
        <v>0</v>
      </c>
      <c r="FG14" s="178"/>
      <c r="FH14" s="168" t="b">
        <f t="shared" si="26"/>
        <v>1</v>
      </c>
      <c r="FI14" s="168" t="b">
        <f t="shared" si="27"/>
        <v>1</v>
      </c>
      <c r="FJ14" s="168" t="b">
        <f t="shared" si="28"/>
        <v>1</v>
      </c>
      <c r="FK14" s="168" t="b">
        <f t="shared" si="29"/>
        <v>1</v>
      </c>
      <c r="FL14" s="168" t="b">
        <f t="shared" si="30"/>
        <v>1</v>
      </c>
      <c r="FM14" s="168" t="b">
        <f t="shared" si="31"/>
        <v>1</v>
      </c>
      <c r="FN14" s="168" t="b">
        <f t="shared" si="32"/>
        <v>1</v>
      </c>
      <c r="FO14" s="168" t="b">
        <f t="shared" si="33"/>
        <v>1</v>
      </c>
      <c r="FP14" s="168" t="b">
        <f t="shared" si="34"/>
        <v>1</v>
      </c>
      <c r="FQ14" s="168" t="b">
        <f t="shared" si="35"/>
        <v>1</v>
      </c>
    </row>
    <row r="15" spans="2:173" s="168" customFormat="1" ht="12.75">
      <c r="B15" s="169" t="s">
        <v>136</v>
      </c>
      <c r="C15" s="182" t="s">
        <v>131</v>
      </c>
      <c r="D15" s="169" t="s">
        <v>118</v>
      </c>
      <c r="E15" s="169"/>
      <c r="F15" s="169"/>
      <c r="G15" s="187"/>
      <c r="H15" s="169"/>
      <c r="I15" s="169"/>
      <c r="J15" s="169"/>
      <c r="K15" s="169"/>
      <c r="L15" s="169"/>
      <c r="M15" s="169"/>
      <c r="N15" s="169"/>
      <c r="O15" s="169"/>
      <c r="P15" s="176"/>
      <c r="Q15" s="171"/>
      <c r="R15" s="172"/>
      <c r="S15" s="172"/>
      <c r="T15" s="172"/>
      <c r="U15" s="172"/>
      <c r="V15" s="172"/>
      <c r="W15" s="172"/>
      <c r="X15" s="172"/>
      <c r="Y15" s="172"/>
      <c r="Z15" s="172"/>
      <c r="AA15" s="172"/>
      <c r="AB15" s="172"/>
      <c r="AC15" s="172"/>
      <c r="AD15" s="177"/>
      <c r="AE15" s="135"/>
      <c r="AF15" s="174">
        <f aca="true" t="shared" si="103" ref="AF15:AO15">$R$15*G15</f>
        <v>0</v>
      </c>
      <c r="AG15" s="174">
        <f t="shared" si="103"/>
        <v>0</v>
      </c>
      <c r="AH15" s="174">
        <f t="shared" si="103"/>
        <v>0</v>
      </c>
      <c r="AI15" s="174">
        <f t="shared" si="103"/>
        <v>0</v>
      </c>
      <c r="AJ15" s="174">
        <f t="shared" si="103"/>
        <v>0</v>
      </c>
      <c r="AK15" s="174">
        <f t="shared" si="103"/>
        <v>0</v>
      </c>
      <c r="AL15" s="174">
        <f t="shared" si="103"/>
        <v>0</v>
      </c>
      <c r="AM15" s="174">
        <f t="shared" si="103"/>
        <v>0</v>
      </c>
      <c r="AN15" s="174">
        <f t="shared" si="103"/>
        <v>0</v>
      </c>
      <c r="AO15" s="174">
        <f t="shared" si="103"/>
        <v>0</v>
      </c>
      <c r="AP15" s="135"/>
      <c r="AQ15" s="174">
        <f aca="true" t="shared" si="104" ref="AQ15:AZ15">$S$15*G15</f>
        <v>0</v>
      </c>
      <c r="AR15" s="174">
        <f t="shared" si="104"/>
        <v>0</v>
      </c>
      <c r="AS15" s="174">
        <f t="shared" si="104"/>
        <v>0</v>
      </c>
      <c r="AT15" s="174">
        <f t="shared" si="104"/>
        <v>0</v>
      </c>
      <c r="AU15" s="174">
        <f t="shared" si="104"/>
        <v>0</v>
      </c>
      <c r="AV15" s="174">
        <f t="shared" si="104"/>
        <v>0</v>
      </c>
      <c r="AW15" s="174">
        <f t="shared" si="104"/>
        <v>0</v>
      </c>
      <c r="AX15" s="174">
        <f t="shared" si="104"/>
        <v>0</v>
      </c>
      <c r="AY15" s="174">
        <f t="shared" si="104"/>
        <v>0</v>
      </c>
      <c r="AZ15" s="174">
        <f t="shared" si="104"/>
        <v>0</v>
      </c>
      <c r="BA15" s="135"/>
      <c r="BB15" s="174">
        <f aca="true" t="shared" si="105" ref="BB15:BK15">$T$15*G15</f>
        <v>0</v>
      </c>
      <c r="BC15" s="174">
        <f t="shared" si="105"/>
        <v>0</v>
      </c>
      <c r="BD15" s="174">
        <f t="shared" si="105"/>
        <v>0</v>
      </c>
      <c r="BE15" s="174">
        <f t="shared" si="105"/>
        <v>0</v>
      </c>
      <c r="BF15" s="174">
        <f t="shared" si="105"/>
        <v>0</v>
      </c>
      <c r="BG15" s="174">
        <f t="shared" si="105"/>
        <v>0</v>
      </c>
      <c r="BH15" s="174">
        <f t="shared" si="105"/>
        <v>0</v>
      </c>
      <c r="BI15" s="174">
        <f t="shared" si="105"/>
        <v>0</v>
      </c>
      <c r="BJ15" s="174">
        <f t="shared" si="105"/>
        <v>0</v>
      </c>
      <c r="BK15" s="174">
        <f t="shared" si="105"/>
        <v>0</v>
      </c>
      <c r="BL15" s="178"/>
      <c r="BM15" s="174">
        <f aca="true" t="shared" si="106" ref="BM15:BV15">$U$15*G15</f>
        <v>0</v>
      </c>
      <c r="BN15" s="174">
        <f t="shared" si="106"/>
        <v>0</v>
      </c>
      <c r="BO15" s="174">
        <f t="shared" si="106"/>
        <v>0</v>
      </c>
      <c r="BP15" s="174">
        <f t="shared" si="106"/>
        <v>0</v>
      </c>
      <c r="BQ15" s="174">
        <f t="shared" si="106"/>
        <v>0</v>
      </c>
      <c r="BR15" s="174">
        <f t="shared" si="106"/>
        <v>0</v>
      </c>
      <c r="BS15" s="174">
        <f t="shared" si="106"/>
        <v>0</v>
      </c>
      <c r="BT15" s="174">
        <f t="shared" si="106"/>
        <v>0</v>
      </c>
      <c r="BU15" s="174">
        <f t="shared" si="106"/>
        <v>0</v>
      </c>
      <c r="BV15" s="174">
        <f t="shared" si="106"/>
        <v>0</v>
      </c>
      <c r="BW15" s="135"/>
      <c r="BX15" s="174">
        <f aca="true" t="shared" si="107" ref="BX15:CG15">$V$15*G15</f>
        <v>0</v>
      </c>
      <c r="BY15" s="174">
        <f t="shared" si="107"/>
        <v>0</v>
      </c>
      <c r="BZ15" s="174">
        <f t="shared" si="107"/>
        <v>0</v>
      </c>
      <c r="CA15" s="174">
        <f t="shared" si="107"/>
        <v>0</v>
      </c>
      <c r="CB15" s="174">
        <f t="shared" si="107"/>
        <v>0</v>
      </c>
      <c r="CC15" s="174">
        <f t="shared" si="107"/>
        <v>0</v>
      </c>
      <c r="CD15" s="174">
        <f t="shared" si="107"/>
        <v>0</v>
      </c>
      <c r="CE15" s="174">
        <f t="shared" si="107"/>
        <v>0</v>
      </c>
      <c r="CF15" s="174">
        <f t="shared" si="107"/>
        <v>0</v>
      </c>
      <c r="CG15" s="174">
        <f t="shared" si="107"/>
        <v>0</v>
      </c>
      <c r="CH15" s="135"/>
      <c r="CI15" s="174">
        <f aca="true" t="shared" si="108" ref="CI15:CR15">$W$15*G15</f>
        <v>0</v>
      </c>
      <c r="CJ15" s="174">
        <f t="shared" si="108"/>
        <v>0</v>
      </c>
      <c r="CK15" s="174">
        <f t="shared" si="108"/>
        <v>0</v>
      </c>
      <c r="CL15" s="174">
        <f t="shared" si="108"/>
        <v>0</v>
      </c>
      <c r="CM15" s="174">
        <f t="shared" si="108"/>
        <v>0</v>
      </c>
      <c r="CN15" s="174">
        <f t="shared" si="108"/>
        <v>0</v>
      </c>
      <c r="CO15" s="174">
        <f t="shared" si="108"/>
        <v>0</v>
      </c>
      <c r="CP15" s="174">
        <f t="shared" si="108"/>
        <v>0</v>
      </c>
      <c r="CQ15" s="174">
        <f t="shared" si="108"/>
        <v>0</v>
      </c>
      <c r="CR15" s="174">
        <f t="shared" si="108"/>
        <v>0</v>
      </c>
      <c r="CS15" s="135"/>
      <c r="CT15" s="174">
        <f aca="true" t="shared" si="109" ref="CT15:DC15">$X$15*G15</f>
        <v>0</v>
      </c>
      <c r="CU15" s="174">
        <f t="shared" si="109"/>
        <v>0</v>
      </c>
      <c r="CV15" s="174">
        <f t="shared" si="109"/>
        <v>0</v>
      </c>
      <c r="CW15" s="174">
        <f t="shared" si="109"/>
        <v>0</v>
      </c>
      <c r="CX15" s="174">
        <f t="shared" si="109"/>
        <v>0</v>
      </c>
      <c r="CY15" s="174">
        <f t="shared" si="109"/>
        <v>0</v>
      </c>
      <c r="CZ15" s="174">
        <f t="shared" si="109"/>
        <v>0</v>
      </c>
      <c r="DA15" s="174">
        <f t="shared" si="109"/>
        <v>0</v>
      </c>
      <c r="DB15" s="174">
        <f t="shared" si="109"/>
        <v>0</v>
      </c>
      <c r="DC15" s="174">
        <f t="shared" si="109"/>
        <v>0</v>
      </c>
      <c r="DD15" s="135"/>
      <c r="DE15" s="174">
        <f aca="true" t="shared" si="110" ref="DE15:DN15">$Y$15*G15</f>
        <v>0</v>
      </c>
      <c r="DF15" s="174">
        <f t="shared" si="110"/>
        <v>0</v>
      </c>
      <c r="DG15" s="174">
        <f t="shared" si="110"/>
        <v>0</v>
      </c>
      <c r="DH15" s="174">
        <f t="shared" si="110"/>
        <v>0</v>
      </c>
      <c r="DI15" s="174">
        <f t="shared" si="110"/>
        <v>0</v>
      </c>
      <c r="DJ15" s="174">
        <f t="shared" si="110"/>
        <v>0</v>
      </c>
      <c r="DK15" s="174">
        <f t="shared" si="110"/>
        <v>0</v>
      </c>
      <c r="DL15" s="174">
        <f t="shared" si="110"/>
        <v>0</v>
      </c>
      <c r="DM15" s="174">
        <f t="shared" si="110"/>
        <v>0</v>
      </c>
      <c r="DN15" s="174">
        <f t="shared" si="110"/>
        <v>0</v>
      </c>
      <c r="DO15" s="135"/>
      <c r="DP15" s="174">
        <f aca="true" t="shared" si="111" ref="DP15:DY15">$Z$15*G15</f>
        <v>0</v>
      </c>
      <c r="DQ15" s="174">
        <f t="shared" si="111"/>
        <v>0</v>
      </c>
      <c r="DR15" s="174">
        <f t="shared" si="111"/>
        <v>0</v>
      </c>
      <c r="DS15" s="174">
        <f t="shared" si="111"/>
        <v>0</v>
      </c>
      <c r="DT15" s="174">
        <f t="shared" si="111"/>
        <v>0</v>
      </c>
      <c r="DU15" s="174">
        <f t="shared" si="111"/>
        <v>0</v>
      </c>
      <c r="DV15" s="174">
        <f t="shared" si="111"/>
        <v>0</v>
      </c>
      <c r="DW15" s="174">
        <f t="shared" si="111"/>
        <v>0</v>
      </c>
      <c r="DX15" s="174">
        <f t="shared" si="111"/>
        <v>0</v>
      </c>
      <c r="DY15" s="174">
        <f t="shared" si="111"/>
        <v>0</v>
      </c>
      <c r="DZ15" s="135"/>
      <c r="EA15" s="174">
        <f aca="true" t="shared" si="112" ref="EA15:EJ15">$AA$15*G15</f>
        <v>0</v>
      </c>
      <c r="EB15" s="174">
        <f t="shared" si="112"/>
        <v>0</v>
      </c>
      <c r="EC15" s="174">
        <f t="shared" si="112"/>
        <v>0</v>
      </c>
      <c r="ED15" s="174">
        <f t="shared" si="112"/>
        <v>0</v>
      </c>
      <c r="EE15" s="174">
        <f t="shared" si="112"/>
        <v>0</v>
      </c>
      <c r="EF15" s="174">
        <f t="shared" si="112"/>
        <v>0</v>
      </c>
      <c r="EG15" s="174">
        <f t="shared" si="112"/>
        <v>0</v>
      </c>
      <c r="EH15" s="174">
        <f t="shared" si="112"/>
        <v>0</v>
      </c>
      <c r="EI15" s="174">
        <f t="shared" si="112"/>
        <v>0</v>
      </c>
      <c r="EJ15" s="174">
        <f t="shared" si="112"/>
        <v>0</v>
      </c>
      <c r="EK15" s="135"/>
      <c r="EL15" s="174">
        <f aca="true" t="shared" si="113" ref="EL15:EU15">$AB$15*G15</f>
        <v>0</v>
      </c>
      <c r="EM15" s="174">
        <f t="shared" si="113"/>
        <v>0</v>
      </c>
      <c r="EN15" s="174">
        <f t="shared" si="113"/>
        <v>0</v>
      </c>
      <c r="EO15" s="174">
        <f t="shared" si="113"/>
        <v>0</v>
      </c>
      <c r="EP15" s="174">
        <f t="shared" si="113"/>
        <v>0</v>
      </c>
      <c r="EQ15" s="174">
        <f t="shared" si="113"/>
        <v>0</v>
      </c>
      <c r="ER15" s="174">
        <f t="shared" si="113"/>
        <v>0</v>
      </c>
      <c r="ES15" s="174">
        <f t="shared" si="113"/>
        <v>0</v>
      </c>
      <c r="ET15" s="174">
        <f t="shared" si="113"/>
        <v>0</v>
      </c>
      <c r="EU15" s="174">
        <f t="shared" si="113"/>
        <v>0</v>
      </c>
      <c r="EV15" s="135"/>
      <c r="EW15" s="174">
        <f aca="true" t="shared" si="114" ref="EW15:FF15">$AC$15*G15</f>
        <v>0</v>
      </c>
      <c r="EX15" s="174">
        <f t="shared" si="114"/>
        <v>0</v>
      </c>
      <c r="EY15" s="174">
        <f t="shared" si="114"/>
        <v>0</v>
      </c>
      <c r="EZ15" s="174">
        <f t="shared" si="114"/>
        <v>0</v>
      </c>
      <c r="FA15" s="174">
        <f t="shared" si="114"/>
        <v>0</v>
      </c>
      <c r="FB15" s="174">
        <f t="shared" si="114"/>
        <v>0</v>
      </c>
      <c r="FC15" s="174">
        <f t="shared" si="114"/>
        <v>0</v>
      </c>
      <c r="FD15" s="174">
        <f t="shared" si="114"/>
        <v>0</v>
      </c>
      <c r="FE15" s="174">
        <f t="shared" si="114"/>
        <v>0</v>
      </c>
      <c r="FF15" s="174">
        <f t="shared" si="114"/>
        <v>0</v>
      </c>
      <c r="FG15" s="178"/>
      <c r="FH15" s="168" t="b">
        <f t="shared" si="26"/>
        <v>1</v>
      </c>
      <c r="FI15" s="168" t="b">
        <f t="shared" si="27"/>
        <v>1</v>
      </c>
      <c r="FJ15" s="168" t="b">
        <f t="shared" si="28"/>
        <v>1</v>
      </c>
      <c r="FK15" s="168" t="b">
        <f t="shared" si="29"/>
        <v>1</v>
      </c>
      <c r="FL15" s="168" t="b">
        <f t="shared" si="30"/>
        <v>1</v>
      </c>
      <c r="FM15" s="168" t="b">
        <f t="shared" si="31"/>
        <v>1</v>
      </c>
      <c r="FN15" s="168" t="b">
        <f t="shared" si="32"/>
        <v>1</v>
      </c>
      <c r="FO15" s="168" t="b">
        <f t="shared" si="33"/>
        <v>1</v>
      </c>
      <c r="FP15" s="168" t="b">
        <f t="shared" si="34"/>
        <v>1</v>
      </c>
      <c r="FQ15" s="168" t="b">
        <f t="shared" si="35"/>
        <v>1</v>
      </c>
    </row>
    <row r="16" spans="2:173" s="168" customFormat="1" ht="12.75">
      <c r="B16" s="169" t="s">
        <v>136</v>
      </c>
      <c r="C16" s="182" t="s">
        <v>131</v>
      </c>
      <c r="D16" s="169" t="s">
        <v>118</v>
      </c>
      <c r="E16" s="169"/>
      <c r="F16" s="169"/>
      <c r="G16" s="187"/>
      <c r="H16" s="169"/>
      <c r="I16" s="169"/>
      <c r="J16" s="169"/>
      <c r="K16" s="169"/>
      <c r="L16" s="169"/>
      <c r="M16" s="169"/>
      <c r="N16" s="169"/>
      <c r="O16" s="169"/>
      <c r="P16" s="176"/>
      <c r="Q16" s="171"/>
      <c r="R16" s="172"/>
      <c r="S16" s="172"/>
      <c r="T16" s="172"/>
      <c r="U16" s="172"/>
      <c r="V16" s="172"/>
      <c r="W16" s="172"/>
      <c r="X16" s="172"/>
      <c r="Y16" s="172"/>
      <c r="Z16" s="172"/>
      <c r="AA16" s="172"/>
      <c r="AB16" s="172"/>
      <c r="AC16" s="172"/>
      <c r="AD16" s="177"/>
      <c r="AE16" s="135"/>
      <c r="AF16" s="174">
        <f aca="true" t="shared" si="115" ref="AF16:AO16">$R$16*G16</f>
        <v>0</v>
      </c>
      <c r="AG16" s="174">
        <f t="shared" si="115"/>
        <v>0</v>
      </c>
      <c r="AH16" s="174">
        <f t="shared" si="115"/>
        <v>0</v>
      </c>
      <c r="AI16" s="174">
        <f t="shared" si="115"/>
        <v>0</v>
      </c>
      <c r="AJ16" s="174">
        <f t="shared" si="115"/>
        <v>0</v>
      </c>
      <c r="AK16" s="174">
        <f t="shared" si="115"/>
        <v>0</v>
      </c>
      <c r="AL16" s="174">
        <f t="shared" si="115"/>
        <v>0</v>
      </c>
      <c r="AM16" s="174">
        <f t="shared" si="115"/>
        <v>0</v>
      </c>
      <c r="AN16" s="174">
        <f t="shared" si="115"/>
        <v>0</v>
      </c>
      <c r="AO16" s="174">
        <f t="shared" si="115"/>
        <v>0</v>
      </c>
      <c r="AP16" s="135"/>
      <c r="AQ16" s="174">
        <f aca="true" t="shared" si="116" ref="AQ16:AZ16">$S$16*G16</f>
        <v>0</v>
      </c>
      <c r="AR16" s="174">
        <f t="shared" si="116"/>
        <v>0</v>
      </c>
      <c r="AS16" s="174">
        <f t="shared" si="116"/>
        <v>0</v>
      </c>
      <c r="AT16" s="174">
        <f t="shared" si="116"/>
        <v>0</v>
      </c>
      <c r="AU16" s="174">
        <f t="shared" si="116"/>
        <v>0</v>
      </c>
      <c r="AV16" s="174">
        <f t="shared" si="116"/>
        <v>0</v>
      </c>
      <c r="AW16" s="174">
        <f t="shared" si="116"/>
        <v>0</v>
      </c>
      <c r="AX16" s="174">
        <f t="shared" si="116"/>
        <v>0</v>
      </c>
      <c r="AY16" s="174">
        <f t="shared" si="116"/>
        <v>0</v>
      </c>
      <c r="AZ16" s="174">
        <f t="shared" si="116"/>
        <v>0</v>
      </c>
      <c r="BA16" s="135"/>
      <c r="BB16" s="174"/>
      <c r="BC16" s="174"/>
      <c r="BD16" s="174"/>
      <c r="BE16" s="174"/>
      <c r="BF16" s="174"/>
      <c r="BG16" s="174"/>
      <c r="BH16" s="174"/>
      <c r="BI16" s="174"/>
      <c r="BJ16" s="174"/>
      <c r="BK16" s="174"/>
      <c r="BL16" s="178"/>
      <c r="BM16" s="174"/>
      <c r="BN16" s="174"/>
      <c r="BO16" s="174"/>
      <c r="BP16" s="174"/>
      <c r="BQ16" s="174"/>
      <c r="BR16" s="174"/>
      <c r="BS16" s="174"/>
      <c r="BT16" s="174"/>
      <c r="BU16" s="174"/>
      <c r="BV16" s="174"/>
      <c r="BW16" s="135"/>
      <c r="BX16" s="174"/>
      <c r="BY16" s="174"/>
      <c r="BZ16" s="174"/>
      <c r="CA16" s="174"/>
      <c r="CB16" s="174"/>
      <c r="CC16" s="174"/>
      <c r="CD16" s="174"/>
      <c r="CE16" s="174"/>
      <c r="CF16" s="174"/>
      <c r="CG16" s="174"/>
      <c r="CH16" s="135"/>
      <c r="CI16" s="174"/>
      <c r="CJ16" s="174"/>
      <c r="CK16" s="174"/>
      <c r="CL16" s="174"/>
      <c r="CM16" s="174"/>
      <c r="CN16" s="174"/>
      <c r="CO16" s="174"/>
      <c r="CP16" s="174"/>
      <c r="CQ16" s="174"/>
      <c r="CR16" s="174"/>
      <c r="CS16" s="135"/>
      <c r="CT16" s="174"/>
      <c r="CU16" s="174"/>
      <c r="CV16" s="174"/>
      <c r="CW16" s="174"/>
      <c r="CX16" s="174"/>
      <c r="CY16" s="174"/>
      <c r="CZ16" s="174"/>
      <c r="DA16" s="174"/>
      <c r="DB16" s="174"/>
      <c r="DC16" s="174"/>
      <c r="DD16" s="135"/>
      <c r="DE16" s="174"/>
      <c r="DF16" s="174"/>
      <c r="DG16" s="174"/>
      <c r="DH16" s="174"/>
      <c r="DI16" s="174"/>
      <c r="DJ16" s="174"/>
      <c r="DK16" s="174"/>
      <c r="DL16" s="174"/>
      <c r="DM16" s="174"/>
      <c r="DN16" s="174"/>
      <c r="DO16" s="135"/>
      <c r="DP16" s="174"/>
      <c r="DQ16" s="174"/>
      <c r="DR16" s="174"/>
      <c r="DS16" s="174"/>
      <c r="DT16" s="174"/>
      <c r="DU16" s="174"/>
      <c r="DV16" s="174"/>
      <c r="DW16" s="174"/>
      <c r="DX16" s="174"/>
      <c r="DY16" s="174"/>
      <c r="DZ16" s="135"/>
      <c r="EA16" s="174"/>
      <c r="EB16" s="174"/>
      <c r="EC16" s="174"/>
      <c r="ED16" s="174"/>
      <c r="EE16" s="174"/>
      <c r="EF16" s="174"/>
      <c r="EG16" s="174"/>
      <c r="EH16" s="174"/>
      <c r="EI16" s="174"/>
      <c r="EJ16" s="174"/>
      <c r="EK16" s="135"/>
      <c r="EL16" s="174"/>
      <c r="EM16" s="174"/>
      <c r="EN16" s="174"/>
      <c r="EO16" s="174"/>
      <c r="EP16" s="174"/>
      <c r="EQ16" s="174"/>
      <c r="ER16" s="174"/>
      <c r="ES16" s="174"/>
      <c r="ET16" s="174"/>
      <c r="EU16" s="174"/>
      <c r="EV16" s="135"/>
      <c r="EW16" s="174">
        <f>$AC$16*G16</f>
        <v>0</v>
      </c>
      <c r="EX16" s="174">
        <f aca="true" t="shared" si="117" ref="EX16:FF16">$AC$16*H16</f>
        <v>0</v>
      </c>
      <c r="EY16" s="174">
        <f t="shared" si="117"/>
        <v>0</v>
      </c>
      <c r="EZ16" s="174">
        <f t="shared" si="117"/>
        <v>0</v>
      </c>
      <c r="FA16" s="174">
        <f t="shared" si="117"/>
        <v>0</v>
      </c>
      <c r="FB16" s="174">
        <f t="shared" si="117"/>
        <v>0</v>
      </c>
      <c r="FC16" s="174">
        <f t="shared" si="117"/>
        <v>0</v>
      </c>
      <c r="FD16" s="174">
        <f t="shared" si="117"/>
        <v>0</v>
      </c>
      <c r="FE16" s="174">
        <f t="shared" si="117"/>
        <v>0</v>
      </c>
      <c r="FF16" s="174">
        <f t="shared" si="117"/>
        <v>0</v>
      </c>
      <c r="FG16" s="178"/>
      <c r="FH16" s="168" t="b">
        <f t="shared" si="26"/>
        <v>1</v>
      </c>
      <c r="FI16" s="168" t="b">
        <f t="shared" si="27"/>
        <v>1</v>
      </c>
      <c r="FJ16" s="168" t="b">
        <f t="shared" si="28"/>
        <v>1</v>
      </c>
      <c r="FK16" s="168" t="b">
        <f t="shared" si="29"/>
        <v>1</v>
      </c>
      <c r="FL16" s="168" t="b">
        <f t="shared" si="30"/>
        <v>1</v>
      </c>
      <c r="FM16" s="168" t="b">
        <f t="shared" si="31"/>
        <v>1</v>
      </c>
      <c r="FN16" s="168" t="b">
        <f t="shared" si="32"/>
        <v>1</v>
      </c>
      <c r="FO16" s="168" t="b">
        <f t="shared" si="33"/>
        <v>1</v>
      </c>
      <c r="FP16" s="168" t="b">
        <f t="shared" si="34"/>
        <v>1</v>
      </c>
      <c r="FQ16" s="168" t="b">
        <f t="shared" si="35"/>
        <v>1</v>
      </c>
    </row>
    <row r="17" spans="2:173" s="168" customFormat="1" ht="12.75">
      <c r="B17" s="169" t="s">
        <v>137</v>
      </c>
      <c r="C17" s="182" t="s">
        <v>141</v>
      </c>
      <c r="D17" s="169" t="s">
        <v>119</v>
      </c>
      <c r="E17" s="169"/>
      <c r="F17" s="169"/>
      <c r="G17" s="187">
        <v>10000</v>
      </c>
      <c r="H17" s="169"/>
      <c r="I17" s="169"/>
      <c r="J17" s="169"/>
      <c r="K17" s="169"/>
      <c r="L17" s="169"/>
      <c r="M17" s="169"/>
      <c r="N17" s="169">
        <v>20000</v>
      </c>
      <c r="O17" s="169"/>
      <c r="P17" s="176">
        <v>69000</v>
      </c>
      <c r="Q17" s="171"/>
      <c r="R17" s="172">
        <v>0.1</v>
      </c>
      <c r="S17" s="172"/>
      <c r="T17" s="172"/>
      <c r="U17" s="172"/>
      <c r="V17" s="172"/>
      <c r="W17" s="172"/>
      <c r="X17" s="172"/>
      <c r="Y17" s="172"/>
      <c r="Z17" s="172"/>
      <c r="AA17" s="172"/>
      <c r="AB17" s="172"/>
      <c r="AC17" s="172">
        <v>0.9</v>
      </c>
      <c r="AD17" s="177">
        <f t="shared" si="0"/>
        <v>1</v>
      </c>
      <c r="AE17" s="135"/>
      <c r="AF17" s="174">
        <f aca="true" t="shared" si="118" ref="AF17:AO17">$R$17*G17</f>
        <v>1000</v>
      </c>
      <c r="AG17" s="174">
        <f t="shared" si="118"/>
        <v>0</v>
      </c>
      <c r="AH17" s="174">
        <f t="shared" si="118"/>
        <v>0</v>
      </c>
      <c r="AI17" s="174">
        <f t="shared" si="118"/>
        <v>0</v>
      </c>
      <c r="AJ17" s="174">
        <f t="shared" si="118"/>
        <v>0</v>
      </c>
      <c r="AK17" s="174">
        <f t="shared" si="118"/>
        <v>0</v>
      </c>
      <c r="AL17" s="174">
        <f t="shared" si="118"/>
        <v>0</v>
      </c>
      <c r="AM17" s="174">
        <f t="shared" si="118"/>
        <v>2000</v>
      </c>
      <c r="AN17" s="174">
        <f t="shared" si="118"/>
        <v>0</v>
      </c>
      <c r="AO17" s="174">
        <f t="shared" si="118"/>
        <v>6900</v>
      </c>
      <c r="AP17" s="135"/>
      <c r="AQ17" s="174">
        <f aca="true" t="shared" si="119" ref="AQ17:AZ17">$S$17*G17</f>
        <v>0</v>
      </c>
      <c r="AR17" s="174">
        <f t="shared" si="119"/>
        <v>0</v>
      </c>
      <c r="AS17" s="174">
        <f t="shared" si="119"/>
        <v>0</v>
      </c>
      <c r="AT17" s="174">
        <f t="shared" si="119"/>
        <v>0</v>
      </c>
      <c r="AU17" s="174">
        <f t="shared" si="119"/>
        <v>0</v>
      </c>
      <c r="AV17" s="174">
        <f t="shared" si="119"/>
        <v>0</v>
      </c>
      <c r="AW17" s="174">
        <f t="shared" si="119"/>
        <v>0</v>
      </c>
      <c r="AX17" s="174">
        <f t="shared" si="119"/>
        <v>0</v>
      </c>
      <c r="AY17" s="174">
        <f t="shared" si="119"/>
        <v>0</v>
      </c>
      <c r="AZ17" s="174">
        <f t="shared" si="119"/>
        <v>0</v>
      </c>
      <c r="BA17" s="135"/>
      <c r="BB17" s="174">
        <f aca="true" t="shared" si="120" ref="BB17:BK17">$T$17*G17</f>
        <v>0</v>
      </c>
      <c r="BC17" s="174">
        <f t="shared" si="120"/>
        <v>0</v>
      </c>
      <c r="BD17" s="174">
        <f t="shared" si="120"/>
        <v>0</v>
      </c>
      <c r="BE17" s="174">
        <f t="shared" si="120"/>
        <v>0</v>
      </c>
      <c r="BF17" s="174">
        <f t="shared" si="120"/>
        <v>0</v>
      </c>
      <c r="BG17" s="174">
        <f t="shared" si="120"/>
        <v>0</v>
      </c>
      <c r="BH17" s="174">
        <f t="shared" si="120"/>
        <v>0</v>
      </c>
      <c r="BI17" s="174">
        <f t="shared" si="120"/>
        <v>0</v>
      </c>
      <c r="BJ17" s="174">
        <f t="shared" si="120"/>
        <v>0</v>
      </c>
      <c r="BK17" s="174">
        <f t="shared" si="120"/>
        <v>0</v>
      </c>
      <c r="BL17" s="178"/>
      <c r="BM17" s="174">
        <f aca="true" t="shared" si="121" ref="BM17:BV17">$U$17*G17</f>
        <v>0</v>
      </c>
      <c r="BN17" s="174">
        <f t="shared" si="121"/>
        <v>0</v>
      </c>
      <c r="BO17" s="174">
        <f t="shared" si="121"/>
        <v>0</v>
      </c>
      <c r="BP17" s="174">
        <f t="shared" si="121"/>
        <v>0</v>
      </c>
      <c r="BQ17" s="174">
        <f t="shared" si="121"/>
        <v>0</v>
      </c>
      <c r="BR17" s="174">
        <f t="shared" si="121"/>
        <v>0</v>
      </c>
      <c r="BS17" s="174">
        <f t="shared" si="121"/>
        <v>0</v>
      </c>
      <c r="BT17" s="174">
        <f t="shared" si="121"/>
        <v>0</v>
      </c>
      <c r="BU17" s="174">
        <f t="shared" si="121"/>
        <v>0</v>
      </c>
      <c r="BV17" s="174">
        <f t="shared" si="121"/>
        <v>0</v>
      </c>
      <c r="BW17" s="135"/>
      <c r="BX17" s="174">
        <f aca="true" t="shared" si="122" ref="BX17:CG17">$V$17*G17</f>
        <v>0</v>
      </c>
      <c r="BY17" s="174">
        <f t="shared" si="122"/>
        <v>0</v>
      </c>
      <c r="BZ17" s="174">
        <f t="shared" si="122"/>
        <v>0</v>
      </c>
      <c r="CA17" s="174">
        <f t="shared" si="122"/>
        <v>0</v>
      </c>
      <c r="CB17" s="174">
        <f t="shared" si="122"/>
        <v>0</v>
      </c>
      <c r="CC17" s="174">
        <f t="shared" si="122"/>
        <v>0</v>
      </c>
      <c r="CD17" s="174">
        <f t="shared" si="122"/>
        <v>0</v>
      </c>
      <c r="CE17" s="174">
        <f t="shared" si="122"/>
        <v>0</v>
      </c>
      <c r="CF17" s="174">
        <f t="shared" si="122"/>
        <v>0</v>
      </c>
      <c r="CG17" s="174">
        <f t="shared" si="122"/>
        <v>0</v>
      </c>
      <c r="CH17" s="135"/>
      <c r="CI17" s="174">
        <f aca="true" t="shared" si="123" ref="CI17:CR17">$W$17*G17</f>
        <v>0</v>
      </c>
      <c r="CJ17" s="174">
        <f t="shared" si="123"/>
        <v>0</v>
      </c>
      <c r="CK17" s="174">
        <f t="shared" si="123"/>
        <v>0</v>
      </c>
      <c r="CL17" s="174">
        <f t="shared" si="123"/>
        <v>0</v>
      </c>
      <c r="CM17" s="174">
        <f t="shared" si="123"/>
        <v>0</v>
      </c>
      <c r="CN17" s="174">
        <f t="shared" si="123"/>
        <v>0</v>
      </c>
      <c r="CO17" s="174">
        <f t="shared" si="123"/>
        <v>0</v>
      </c>
      <c r="CP17" s="174">
        <f t="shared" si="123"/>
        <v>0</v>
      </c>
      <c r="CQ17" s="174">
        <f t="shared" si="123"/>
        <v>0</v>
      </c>
      <c r="CR17" s="174">
        <f t="shared" si="123"/>
        <v>0</v>
      </c>
      <c r="CS17" s="135"/>
      <c r="CT17" s="174">
        <f aca="true" t="shared" si="124" ref="CT17:DC17">$X$17*G17</f>
        <v>0</v>
      </c>
      <c r="CU17" s="174">
        <f t="shared" si="124"/>
        <v>0</v>
      </c>
      <c r="CV17" s="174">
        <f t="shared" si="124"/>
        <v>0</v>
      </c>
      <c r="CW17" s="174">
        <f t="shared" si="124"/>
        <v>0</v>
      </c>
      <c r="CX17" s="174">
        <f t="shared" si="124"/>
        <v>0</v>
      </c>
      <c r="CY17" s="174">
        <f t="shared" si="124"/>
        <v>0</v>
      </c>
      <c r="CZ17" s="174">
        <f t="shared" si="124"/>
        <v>0</v>
      </c>
      <c r="DA17" s="174">
        <f t="shared" si="124"/>
        <v>0</v>
      </c>
      <c r="DB17" s="174">
        <f t="shared" si="124"/>
        <v>0</v>
      </c>
      <c r="DC17" s="174">
        <f t="shared" si="124"/>
        <v>0</v>
      </c>
      <c r="DD17" s="135"/>
      <c r="DE17" s="174">
        <f aca="true" t="shared" si="125" ref="DE17:DN17">$Y$17*G17</f>
        <v>0</v>
      </c>
      <c r="DF17" s="174">
        <f t="shared" si="125"/>
        <v>0</v>
      </c>
      <c r="DG17" s="174">
        <f t="shared" si="125"/>
        <v>0</v>
      </c>
      <c r="DH17" s="174">
        <f t="shared" si="125"/>
        <v>0</v>
      </c>
      <c r="DI17" s="174">
        <f t="shared" si="125"/>
        <v>0</v>
      </c>
      <c r="DJ17" s="174">
        <f t="shared" si="125"/>
        <v>0</v>
      </c>
      <c r="DK17" s="174">
        <f t="shared" si="125"/>
        <v>0</v>
      </c>
      <c r="DL17" s="174">
        <f t="shared" si="125"/>
        <v>0</v>
      </c>
      <c r="DM17" s="174">
        <f t="shared" si="125"/>
        <v>0</v>
      </c>
      <c r="DN17" s="174">
        <f t="shared" si="125"/>
        <v>0</v>
      </c>
      <c r="DO17" s="135"/>
      <c r="DP17" s="174">
        <f aca="true" t="shared" si="126" ref="DP17:DY17">$Z$17*G17</f>
        <v>0</v>
      </c>
      <c r="DQ17" s="174">
        <f t="shared" si="126"/>
        <v>0</v>
      </c>
      <c r="DR17" s="174">
        <f t="shared" si="126"/>
        <v>0</v>
      </c>
      <c r="DS17" s="174">
        <f t="shared" si="126"/>
        <v>0</v>
      </c>
      <c r="DT17" s="174">
        <f t="shared" si="126"/>
        <v>0</v>
      </c>
      <c r="DU17" s="174">
        <f t="shared" si="126"/>
        <v>0</v>
      </c>
      <c r="DV17" s="174">
        <f t="shared" si="126"/>
        <v>0</v>
      </c>
      <c r="DW17" s="174">
        <f t="shared" si="126"/>
        <v>0</v>
      </c>
      <c r="DX17" s="174">
        <f t="shared" si="126"/>
        <v>0</v>
      </c>
      <c r="DY17" s="174">
        <f t="shared" si="126"/>
        <v>0</v>
      </c>
      <c r="DZ17" s="135"/>
      <c r="EA17" s="174">
        <f aca="true" t="shared" si="127" ref="EA17:EJ17">$AA$17*G17</f>
        <v>0</v>
      </c>
      <c r="EB17" s="174">
        <f t="shared" si="127"/>
        <v>0</v>
      </c>
      <c r="EC17" s="174">
        <f t="shared" si="127"/>
        <v>0</v>
      </c>
      <c r="ED17" s="174">
        <f t="shared" si="127"/>
        <v>0</v>
      </c>
      <c r="EE17" s="174">
        <f t="shared" si="127"/>
        <v>0</v>
      </c>
      <c r="EF17" s="174">
        <f t="shared" si="127"/>
        <v>0</v>
      </c>
      <c r="EG17" s="174">
        <f t="shared" si="127"/>
        <v>0</v>
      </c>
      <c r="EH17" s="174">
        <f t="shared" si="127"/>
        <v>0</v>
      </c>
      <c r="EI17" s="174">
        <f t="shared" si="127"/>
        <v>0</v>
      </c>
      <c r="EJ17" s="174">
        <f t="shared" si="127"/>
        <v>0</v>
      </c>
      <c r="EK17" s="135"/>
      <c r="EL17" s="174">
        <f aca="true" t="shared" si="128" ref="EL17:EU17">$AB$17*G17</f>
        <v>0</v>
      </c>
      <c r="EM17" s="174">
        <f t="shared" si="128"/>
        <v>0</v>
      </c>
      <c r="EN17" s="174">
        <f t="shared" si="128"/>
        <v>0</v>
      </c>
      <c r="EO17" s="174">
        <f t="shared" si="128"/>
        <v>0</v>
      </c>
      <c r="EP17" s="174">
        <f t="shared" si="128"/>
        <v>0</v>
      </c>
      <c r="EQ17" s="174">
        <f t="shared" si="128"/>
        <v>0</v>
      </c>
      <c r="ER17" s="174">
        <f t="shared" si="128"/>
        <v>0</v>
      </c>
      <c r="ES17" s="174">
        <f t="shared" si="128"/>
        <v>0</v>
      </c>
      <c r="ET17" s="174">
        <f t="shared" si="128"/>
        <v>0</v>
      </c>
      <c r="EU17" s="174">
        <f t="shared" si="128"/>
        <v>0</v>
      </c>
      <c r="EV17" s="135"/>
      <c r="EW17" s="174">
        <f aca="true" t="shared" si="129" ref="EW17:FF17">$AC$17*G17</f>
        <v>9000</v>
      </c>
      <c r="EX17" s="174">
        <f t="shared" si="129"/>
        <v>0</v>
      </c>
      <c r="EY17" s="174">
        <f t="shared" si="129"/>
        <v>0</v>
      </c>
      <c r="EZ17" s="174">
        <f t="shared" si="129"/>
        <v>0</v>
      </c>
      <c r="FA17" s="174">
        <f t="shared" si="129"/>
        <v>0</v>
      </c>
      <c r="FB17" s="174">
        <f t="shared" si="129"/>
        <v>0</v>
      </c>
      <c r="FC17" s="174">
        <f t="shared" si="129"/>
        <v>0</v>
      </c>
      <c r="FD17" s="174">
        <f t="shared" si="129"/>
        <v>18000</v>
      </c>
      <c r="FE17" s="174">
        <f t="shared" si="129"/>
        <v>0</v>
      </c>
      <c r="FF17" s="174">
        <f t="shared" si="129"/>
        <v>62100</v>
      </c>
      <c r="FG17" s="178"/>
      <c r="FH17" s="168" t="b">
        <f t="shared" si="26"/>
        <v>1</v>
      </c>
      <c r="FI17" s="168" t="b">
        <f t="shared" si="27"/>
        <v>1</v>
      </c>
      <c r="FJ17" s="168" t="b">
        <f t="shared" si="28"/>
        <v>1</v>
      </c>
      <c r="FK17" s="168" t="b">
        <f t="shared" si="29"/>
        <v>1</v>
      </c>
      <c r="FL17" s="168" t="b">
        <f t="shared" si="30"/>
        <v>1</v>
      </c>
      <c r="FM17" s="168" t="b">
        <f t="shared" si="31"/>
        <v>1</v>
      </c>
      <c r="FN17" s="168" t="b">
        <f t="shared" si="32"/>
        <v>1</v>
      </c>
      <c r="FO17" s="168" t="b">
        <f t="shared" si="33"/>
        <v>1</v>
      </c>
      <c r="FP17" s="168" t="b">
        <f t="shared" si="34"/>
        <v>1</v>
      </c>
      <c r="FQ17" s="168" t="b">
        <f t="shared" si="35"/>
        <v>1</v>
      </c>
    </row>
    <row r="18" spans="2:173" s="168" customFormat="1" ht="25.5">
      <c r="B18" s="169" t="s">
        <v>138</v>
      </c>
      <c r="C18" s="182" t="s">
        <v>134</v>
      </c>
      <c r="D18" s="169" t="s">
        <v>120</v>
      </c>
      <c r="E18" s="169"/>
      <c r="F18" s="169"/>
      <c r="G18" s="187">
        <v>101750</v>
      </c>
      <c r="H18" s="187"/>
      <c r="I18" s="169">
        <v>4800</v>
      </c>
      <c r="J18" s="169"/>
      <c r="K18" s="169"/>
      <c r="L18" s="169">
        <v>5000</v>
      </c>
      <c r="M18" s="169"/>
      <c r="N18" s="169">
        <v>50000</v>
      </c>
      <c r="O18" s="176">
        <v>100000</v>
      </c>
      <c r="P18" s="176"/>
      <c r="Q18" s="171"/>
      <c r="R18" s="172">
        <v>0.1</v>
      </c>
      <c r="S18" s="172"/>
      <c r="T18" s="172"/>
      <c r="U18" s="172"/>
      <c r="V18" s="172"/>
      <c r="W18" s="172"/>
      <c r="X18" s="172"/>
      <c r="Y18" s="172"/>
      <c r="Z18" s="172"/>
      <c r="AA18" s="172"/>
      <c r="AB18" s="172"/>
      <c r="AC18" s="172">
        <v>0.9</v>
      </c>
      <c r="AD18" s="177">
        <f t="shared" si="0"/>
        <v>1</v>
      </c>
      <c r="AE18" s="135"/>
      <c r="AF18" s="174">
        <f aca="true" t="shared" si="130" ref="AF18:AO18">$R$18*G18</f>
        <v>10175</v>
      </c>
      <c r="AG18" s="174">
        <f t="shared" si="130"/>
        <v>0</v>
      </c>
      <c r="AH18" s="174">
        <f t="shared" si="130"/>
        <v>480</v>
      </c>
      <c r="AI18" s="174">
        <f t="shared" si="130"/>
        <v>0</v>
      </c>
      <c r="AJ18" s="174">
        <f t="shared" si="130"/>
        <v>0</v>
      </c>
      <c r="AK18" s="174">
        <f t="shared" si="130"/>
        <v>500</v>
      </c>
      <c r="AL18" s="174">
        <f t="shared" si="130"/>
        <v>0</v>
      </c>
      <c r="AM18" s="174">
        <f t="shared" si="130"/>
        <v>5000</v>
      </c>
      <c r="AN18" s="174">
        <f t="shared" si="130"/>
        <v>10000</v>
      </c>
      <c r="AO18" s="174">
        <f t="shared" si="130"/>
        <v>0</v>
      </c>
      <c r="AP18" s="135"/>
      <c r="AQ18" s="174">
        <f aca="true" t="shared" si="131" ref="AQ18:AX18">$S$18*G18</f>
        <v>0</v>
      </c>
      <c r="AR18" s="174">
        <f t="shared" si="131"/>
        <v>0</v>
      </c>
      <c r="AS18" s="174">
        <f t="shared" si="131"/>
        <v>0</v>
      </c>
      <c r="AT18" s="174">
        <f t="shared" si="131"/>
        <v>0</v>
      </c>
      <c r="AU18" s="174">
        <f t="shared" si="131"/>
        <v>0</v>
      </c>
      <c r="AV18" s="174">
        <f t="shared" si="131"/>
        <v>0</v>
      </c>
      <c r="AW18" s="174">
        <f t="shared" si="131"/>
        <v>0</v>
      </c>
      <c r="AX18" s="174">
        <f t="shared" si="131"/>
        <v>0</v>
      </c>
      <c r="AY18" s="174">
        <f>$S$18*O18</f>
        <v>0</v>
      </c>
      <c r="AZ18" s="174">
        <f>$S$18*O18</f>
        <v>0</v>
      </c>
      <c r="BA18" s="135"/>
      <c r="BB18" s="174">
        <f aca="true" t="shared" si="132" ref="BB18:BI18">$T$18*G18</f>
        <v>0</v>
      </c>
      <c r="BC18" s="174">
        <f t="shared" si="132"/>
        <v>0</v>
      </c>
      <c r="BD18" s="174">
        <f t="shared" si="132"/>
        <v>0</v>
      </c>
      <c r="BE18" s="174">
        <f t="shared" si="132"/>
        <v>0</v>
      </c>
      <c r="BF18" s="174">
        <f t="shared" si="132"/>
        <v>0</v>
      </c>
      <c r="BG18" s="174">
        <f t="shared" si="132"/>
        <v>0</v>
      </c>
      <c r="BH18" s="174">
        <f t="shared" si="132"/>
        <v>0</v>
      </c>
      <c r="BI18" s="174">
        <f t="shared" si="132"/>
        <v>0</v>
      </c>
      <c r="BJ18" s="174">
        <f>$T$18*O18</f>
        <v>0</v>
      </c>
      <c r="BK18" s="174">
        <f>$T$18*O18</f>
        <v>0</v>
      </c>
      <c r="BL18" s="178"/>
      <c r="BM18" s="174">
        <f aca="true" t="shared" si="133" ref="BM18:BT18">$U$18*G18</f>
        <v>0</v>
      </c>
      <c r="BN18" s="174">
        <f t="shared" si="133"/>
        <v>0</v>
      </c>
      <c r="BO18" s="174">
        <f t="shared" si="133"/>
        <v>0</v>
      </c>
      <c r="BP18" s="174">
        <f t="shared" si="133"/>
        <v>0</v>
      </c>
      <c r="BQ18" s="174">
        <f t="shared" si="133"/>
        <v>0</v>
      </c>
      <c r="BR18" s="174">
        <f t="shared" si="133"/>
        <v>0</v>
      </c>
      <c r="BS18" s="174">
        <f t="shared" si="133"/>
        <v>0</v>
      </c>
      <c r="BT18" s="174">
        <f t="shared" si="133"/>
        <v>0</v>
      </c>
      <c r="BU18" s="174">
        <f>$U$18*O18</f>
        <v>0</v>
      </c>
      <c r="BV18" s="174">
        <f>$U$18*O18</f>
        <v>0</v>
      </c>
      <c r="BW18" s="135"/>
      <c r="BX18" s="174">
        <f aca="true" t="shared" si="134" ref="BX18:CE18">$V$18*G18</f>
        <v>0</v>
      </c>
      <c r="BY18" s="174">
        <f t="shared" si="134"/>
        <v>0</v>
      </c>
      <c r="BZ18" s="174">
        <f t="shared" si="134"/>
        <v>0</v>
      </c>
      <c r="CA18" s="174">
        <f t="shared" si="134"/>
        <v>0</v>
      </c>
      <c r="CB18" s="174">
        <f t="shared" si="134"/>
        <v>0</v>
      </c>
      <c r="CC18" s="174">
        <f t="shared" si="134"/>
        <v>0</v>
      </c>
      <c r="CD18" s="174">
        <f t="shared" si="134"/>
        <v>0</v>
      </c>
      <c r="CE18" s="174">
        <f t="shared" si="134"/>
        <v>0</v>
      </c>
      <c r="CF18" s="174">
        <f>$V$18*O18</f>
        <v>0</v>
      </c>
      <c r="CG18" s="174">
        <f>$V$18*O18</f>
        <v>0</v>
      </c>
      <c r="CH18" s="135"/>
      <c r="CI18" s="174">
        <f aca="true" t="shared" si="135" ref="CI18:CP18">$W$18*G18</f>
        <v>0</v>
      </c>
      <c r="CJ18" s="174">
        <f t="shared" si="135"/>
        <v>0</v>
      </c>
      <c r="CK18" s="174">
        <f t="shared" si="135"/>
        <v>0</v>
      </c>
      <c r="CL18" s="174">
        <f t="shared" si="135"/>
        <v>0</v>
      </c>
      <c r="CM18" s="174">
        <f t="shared" si="135"/>
        <v>0</v>
      </c>
      <c r="CN18" s="174">
        <f t="shared" si="135"/>
        <v>0</v>
      </c>
      <c r="CO18" s="174">
        <f t="shared" si="135"/>
        <v>0</v>
      </c>
      <c r="CP18" s="174">
        <f t="shared" si="135"/>
        <v>0</v>
      </c>
      <c r="CQ18" s="174">
        <f>$W$18*O18</f>
        <v>0</v>
      </c>
      <c r="CR18" s="174">
        <f>$W$18*O18</f>
        <v>0</v>
      </c>
      <c r="CS18" s="135"/>
      <c r="CT18" s="174">
        <f aca="true" t="shared" si="136" ref="CT18:DA18">$X$18*G18</f>
        <v>0</v>
      </c>
      <c r="CU18" s="174">
        <f t="shared" si="136"/>
        <v>0</v>
      </c>
      <c r="CV18" s="174">
        <f t="shared" si="136"/>
        <v>0</v>
      </c>
      <c r="CW18" s="174">
        <f t="shared" si="136"/>
        <v>0</v>
      </c>
      <c r="CX18" s="174">
        <f t="shared" si="136"/>
        <v>0</v>
      </c>
      <c r="CY18" s="174">
        <f t="shared" si="136"/>
        <v>0</v>
      </c>
      <c r="CZ18" s="174">
        <f t="shared" si="136"/>
        <v>0</v>
      </c>
      <c r="DA18" s="174">
        <f t="shared" si="136"/>
        <v>0</v>
      </c>
      <c r="DB18" s="174">
        <f>$X$18*O18</f>
        <v>0</v>
      </c>
      <c r="DC18" s="174">
        <f>$X$18*O18</f>
        <v>0</v>
      </c>
      <c r="DD18" s="135"/>
      <c r="DE18" s="174">
        <f aca="true" t="shared" si="137" ref="DE18:DL18">$Y$18*G18</f>
        <v>0</v>
      </c>
      <c r="DF18" s="174">
        <f t="shared" si="137"/>
        <v>0</v>
      </c>
      <c r="DG18" s="174">
        <f t="shared" si="137"/>
        <v>0</v>
      </c>
      <c r="DH18" s="174">
        <f t="shared" si="137"/>
        <v>0</v>
      </c>
      <c r="DI18" s="174">
        <f t="shared" si="137"/>
        <v>0</v>
      </c>
      <c r="DJ18" s="174">
        <f t="shared" si="137"/>
        <v>0</v>
      </c>
      <c r="DK18" s="174">
        <f t="shared" si="137"/>
        <v>0</v>
      </c>
      <c r="DL18" s="174">
        <f t="shared" si="137"/>
        <v>0</v>
      </c>
      <c r="DM18" s="174">
        <f>$Y$18*O18</f>
        <v>0</v>
      </c>
      <c r="DN18" s="174">
        <f>$Y$18*O18</f>
        <v>0</v>
      </c>
      <c r="DO18" s="135"/>
      <c r="DP18" s="174">
        <f aca="true" t="shared" si="138" ref="DP18:DW18">$Z$18*G18</f>
        <v>0</v>
      </c>
      <c r="DQ18" s="174">
        <f t="shared" si="138"/>
        <v>0</v>
      </c>
      <c r="DR18" s="174">
        <f t="shared" si="138"/>
        <v>0</v>
      </c>
      <c r="DS18" s="174">
        <f t="shared" si="138"/>
        <v>0</v>
      </c>
      <c r="DT18" s="174">
        <f t="shared" si="138"/>
        <v>0</v>
      </c>
      <c r="DU18" s="174">
        <f t="shared" si="138"/>
        <v>0</v>
      </c>
      <c r="DV18" s="174">
        <f t="shared" si="138"/>
        <v>0</v>
      </c>
      <c r="DW18" s="174">
        <f t="shared" si="138"/>
        <v>0</v>
      </c>
      <c r="DX18" s="174">
        <f>$Z$18*O18</f>
        <v>0</v>
      </c>
      <c r="DY18" s="174">
        <f>$Z$18*O18</f>
        <v>0</v>
      </c>
      <c r="DZ18" s="135"/>
      <c r="EA18" s="174">
        <f aca="true" t="shared" si="139" ref="EA18:EH18">$AA$18*G18</f>
        <v>0</v>
      </c>
      <c r="EB18" s="174">
        <f t="shared" si="139"/>
        <v>0</v>
      </c>
      <c r="EC18" s="174">
        <f t="shared" si="139"/>
        <v>0</v>
      </c>
      <c r="ED18" s="174">
        <f t="shared" si="139"/>
        <v>0</v>
      </c>
      <c r="EE18" s="174">
        <f t="shared" si="139"/>
        <v>0</v>
      </c>
      <c r="EF18" s="174">
        <f t="shared" si="139"/>
        <v>0</v>
      </c>
      <c r="EG18" s="174">
        <f t="shared" si="139"/>
        <v>0</v>
      </c>
      <c r="EH18" s="174">
        <f t="shared" si="139"/>
        <v>0</v>
      </c>
      <c r="EI18" s="174">
        <f>$AA$18*O18</f>
        <v>0</v>
      </c>
      <c r="EJ18" s="174">
        <f>$AA$18*O18</f>
        <v>0</v>
      </c>
      <c r="EK18" s="135"/>
      <c r="EL18" s="174">
        <f aca="true" t="shared" si="140" ref="EL18:ES18">$AB$18*G18</f>
        <v>0</v>
      </c>
      <c r="EM18" s="174">
        <f t="shared" si="140"/>
        <v>0</v>
      </c>
      <c r="EN18" s="174">
        <f t="shared" si="140"/>
        <v>0</v>
      </c>
      <c r="EO18" s="174">
        <f t="shared" si="140"/>
        <v>0</v>
      </c>
      <c r="EP18" s="174">
        <f t="shared" si="140"/>
        <v>0</v>
      </c>
      <c r="EQ18" s="174">
        <f t="shared" si="140"/>
        <v>0</v>
      </c>
      <c r="ER18" s="174">
        <f t="shared" si="140"/>
        <v>0</v>
      </c>
      <c r="ES18" s="174">
        <f t="shared" si="140"/>
        <v>0</v>
      </c>
      <c r="ET18" s="174">
        <f>$AB$18*O18</f>
        <v>0</v>
      </c>
      <c r="EU18" s="174">
        <f>$AB$18*O18</f>
        <v>0</v>
      </c>
      <c r="EV18" s="135"/>
      <c r="EW18" s="174">
        <f aca="true" t="shared" si="141" ref="EW18:FF18">$AC$18*G18</f>
        <v>91575</v>
      </c>
      <c r="EX18" s="174">
        <f t="shared" si="141"/>
        <v>0</v>
      </c>
      <c r="EY18" s="174">
        <f t="shared" si="141"/>
        <v>4320</v>
      </c>
      <c r="EZ18" s="174">
        <f t="shared" si="141"/>
        <v>0</v>
      </c>
      <c r="FA18" s="174">
        <f t="shared" si="141"/>
        <v>0</v>
      </c>
      <c r="FB18" s="174">
        <f t="shared" si="141"/>
        <v>4500</v>
      </c>
      <c r="FC18" s="174">
        <f t="shared" si="141"/>
        <v>0</v>
      </c>
      <c r="FD18" s="174">
        <f t="shared" si="141"/>
        <v>45000</v>
      </c>
      <c r="FE18" s="174">
        <f t="shared" si="141"/>
        <v>90000</v>
      </c>
      <c r="FF18" s="174">
        <f t="shared" si="141"/>
        <v>0</v>
      </c>
      <c r="FG18" s="178"/>
      <c r="FH18" s="168" t="b">
        <f t="shared" si="26"/>
        <v>1</v>
      </c>
      <c r="FI18" s="168" t="b">
        <f t="shared" si="27"/>
        <v>1</v>
      </c>
      <c r="FJ18" s="168" t="b">
        <f t="shared" si="28"/>
        <v>1</v>
      </c>
      <c r="FK18" s="168" t="b">
        <f t="shared" si="29"/>
        <v>1</v>
      </c>
      <c r="FL18" s="168" t="b">
        <f t="shared" si="30"/>
        <v>1</v>
      </c>
      <c r="FM18" s="168" t="b">
        <f t="shared" si="31"/>
        <v>1</v>
      </c>
      <c r="FN18" s="168" t="b">
        <f t="shared" si="32"/>
        <v>1</v>
      </c>
      <c r="FO18" s="168" t="b">
        <f t="shared" si="33"/>
        <v>1</v>
      </c>
      <c r="FP18" s="168" t="b">
        <f t="shared" si="34"/>
        <v>1</v>
      </c>
      <c r="FQ18" s="168" t="b">
        <f t="shared" si="35"/>
        <v>1</v>
      </c>
    </row>
    <row r="19" spans="2:173" s="168" customFormat="1" ht="12.75">
      <c r="B19" s="169" t="s">
        <v>138</v>
      </c>
      <c r="C19" s="182" t="s">
        <v>132</v>
      </c>
      <c r="D19" s="169" t="s">
        <v>120</v>
      </c>
      <c r="E19" s="169"/>
      <c r="F19" s="169"/>
      <c r="G19" s="187"/>
      <c r="H19" s="169"/>
      <c r="I19" s="169"/>
      <c r="J19" s="169"/>
      <c r="K19" s="169"/>
      <c r="L19" s="169"/>
      <c r="M19" s="169"/>
      <c r="N19" s="169"/>
      <c r="O19" s="169"/>
      <c r="P19" s="176"/>
      <c r="Q19" s="171"/>
      <c r="R19" s="172">
        <v>0.1</v>
      </c>
      <c r="S19" s="172"/>
      <c r="T19" s="172"/>
      <c r="U19" s="172"/>
      <c r="V19" s="172"/>
      <c r="W19" s="172"/>
      <c r="X19" s="172"/>
      <c r="Y19" s="172"/>
      <c r="Z19" s="172"/>
      <c r="AA19" s="172"/>
      <c r="AB19" s="172"/>
      <c r="AC19" s="172"/>
      <c r="AD19" s="177"/>
      <c r="AE19" s="135"/>
      <c r="AF19" s="174">
        <f aca="true" t="shared" si="142" ref="AF19:AO19">$R$19*G19</f>
        <v>0</v>
      </c>
      <c r="AG19" s="174">
        <f t="shared" si="142"/>
        <v>0</v>
      </c>
      <c r="AH19" s="174">
        <f t="shared" si="142"/>
        <v>0</v>
      </c>
      <c r="AI19" s="174">
        <f t="shared" si="142"/>
        <v>0</v>
      </c>
      <c r="AJ19" s="174">
        <f t="shared" si="142"/>
        <v>0</v>
      </c>
      <c r="AK19" s="174">
        <f t="shared" si="142"/>
        <v>0</v>
      </c>
      <c r="AL19" s="174">
        <f t="shared" si="142"/>
        <v>0</v>
      </c>
      <c r="AM19" s="174">
        <f t="shared" si="142"/>
        <v>0</v>
      </c>
      <c r="AN19" s="174">
        <f t="shared" si="142"/>
        <v>0</v>
      </c>
      <c r="AO19" s="174">
        <f t="shared" si="142"/>
        <v>0</v>
      </c>
      <c r="AP19" s="135"/>
      <c r="AQ19" s="174">
        <f aca="true" t="shared" si="143" ref="AQ19:AZ19">$S$19*G19</f>
        <v>0</v>
      </c>
      <c r="AR19" s="174">
        <f t="shared" si="143"/>
        <v>0</v>
      </c>
      <c r="AS19" s="174">
        <f t="shared" si="143"/>
        <v>0</v>
      </c>
      <c r="AT19" s="174">
        <f t="shared" si="143"/>
        <v>0</v>
      </c>
      <c r="AU19" s="174">
        <f t="shared" si="143"/>
        <v>0</v>
      </c>
      <c r="AV19" s="174">
        <f t="shared" si="143"/>
        <v>0</v>
      </c>
      <c r="AW19" s="174">
        <f t="shared" si="143"/>
        <v>0</v>
      </c>
      <c r="AX19" s="174">
        <f t="shared" si="143"/>
        <v>0</v>
      </c>
      <c r="AY19" s="174">
        <f t="shared" si="143"/>
        <v>0</v>
      </c>
      <c r="AZ19" s="174">
        <f t="shared" si="143"/>
        <v>0</v>
      </c>
      <c r="BA19" s="135"/>
      <c r="BB19" s="174">
        <f aca="true" t="shared" si="144" ref="BB19:BK19">$T$19*G19</f>
        <v>0</v>
      </c>
      <c r="BC19" s="174">
        <f t="shared" si="144"/>
        <v>0</v>
      </c>
      <c r="BD19" s="174">
        <f t="shared" si="144"/>
        <v>0</v>
      </c>
      <c r="BE19" s="174">
        <f t="shared" si="144"/>
        <v>0</v>
      </c>
      <c r="BF19" s="174">
        <f t="shared" si="144"/>
        <v>0</v>
      </c>
      <c r="BG19" s="174">
        <f t="shared" si="144"/>
        <v>0</v>
      </c>
      <c r="BH19" s="174">
        <f t="shared" si="144"/>
        <v>0</v>
      </c>
      <c r="BI19" s="174">
        <f t="shared" si="144"/>
        <v>0</v>
      </c>
      <c r="BJ19" s="174">
        <f t="shared" si="144"/>
        <v>0</v>
      </c>
      <c r="BK19" s="174">
        <f t="shared" si="144"/>
        <v>0</v>
      </c>
      <c r="BL19" s="178"/>
      <c r="BM19" s="174">
        <f aca="true" t="shared" si="145" ref="BM19:BV19">$U$19*G19</f>
        <v>0</v>
      </c>
      <c r="BN19" s="174">
        <f t="shared" si="145"/>
        <v>0</v>
      </c>
      <c r="BO19" s="174">
        <f t="shared" si="145"/>
        <v>0</v>
      </c>
      <c r="BP19" s="174">
        <f t="shared" si="145"/>
        <v>0</v>
      </c>
      <c r="BQ19" s="174">
        <f t="shared" si="145"/>
        <v>0</v>
      </c>
      <c r="BR19" s="174">
        <f t="shared" si="145"/>
        <v>0</v>
      </c>
      <c r="BS19" s="174">
        <f t="shared" si="145"/>
        <v>0</v>
      </c>
      <c r="BT19" s="174">
        <f t="shared" si="145"/>
        <v>0</v>
      </c>
      <c r="BU19" s="174">
        <f t="shared" si="145"/>
        <v>0</v>
      </c>
      <c r="BV19" s="174">
        <f t="shared" si="145"/>
        <v>0</v>
      </c>
      <c r="BW19" s="135"/>
      <c r="BX19" s="174">
        <f aca="true" t="shared" si="146" ref="BX19:CG19">$V$19*G19</f>
        <v>0</v>
      </c>
      <c r="BY19" s="174">
        <f t="shared" si="146"/>
        <v>0</v>
      </c>
      <c r="BZ19" s="174">
        <f t="shared" si="146"/>
        <v>0</v>
      </c>
      <c r="CA19" s="174">
        <f t="shared" si="146"/>
        <v>0</v>
      </c>
      <c r="CB19" s="174">
        <f t="shared" si="146"/>
        <v>0</v>
      </c>
      <c r="CC19" s="174">
        <f t="shared" si="146"/>
        <v>0</v>
      </c>
      <c r="CD19" s="174">
        <f t="shared" si="146"/>
        <v>0</v>
      </c>
      <c r="CE19" s="174">
        <f t="shared" si="146"/>
        <v>0</v>
      </c>
      <c r="CF19" s="174">
        <f t="shared" si="146"/>
        <v>0</v>
      </c>
      <c r="CG19" s="174">
        <f t="shared" si="146"/>
        <v>0</v>
      </c>
      <c r="CH19" s="135"/>
      <c r="CI19" s="174">
        <f aca="true" t="shared" si="147" ref="CI19:CR19">$W$19*G19</f>
        <v>0</v>
      </c>
      <c r="CJ19" s="174">
        <f t="shared" si="147"/>
        <v>0</v>
      </c>
      <c r="CK19" s="174">
        <f t="shared" si="147"/>
        <v>0</v>
      </c>
      <c r="CL19" s="174">
        <f t="shared" si="147"/>
        <v>0</v>
      </c>
      <c r="CM19" s="174">
        <f t="shared" si="147"/>
        <v>0</v>
      </c>
      <c r="CN19" s="174">
        <f t="shared" si="147"/>
        <v>0</v>
      </c>
      <c r="CO19" s="174">
        <f t="shared" si="147"/>
        <v>0</v>
      </c>
      <c r="CP19" s="174">
        <f t="shared" si="147"/>
        <v>0</v>
      </c>
      <c r="CQ19" s="174">
        <f t="shared" si="147"/>
        <v>0</v>
      </c>
      <c r="CR19" s="174">
        <f t="shared" si="147"/>
        <v>0</v>
      </c>
      <c r="CS19" s="135"/>
      <c r="CT19" s="174">
        <f aca="true" t="shared" si="148" ref="CT19:DC19">$X$19*G19</f>
        <v>0</v>
      </c>
      <c r="CU19" s="174">
        <f t="shared" si="148"/>
        <v>0</v>
      </c>
      <c r="CV19" s="174">
        <f t="shared" si="148"/>
        <v>0</v>
      </c>
      <c r="CW19" s="174">
        <f t="shared" si="148"/>
        <v>0</v>
      </c>
      <c r="CX19" s="174">
        <f t="shared" si="148"/>
        <v>0</v>
      </c>
      <c r="CY19" s="174">
        <f t="shared" si="148"/>
        <v>0</v>
      </c>
      <c r="CZ19" s="174">
        <f t="shared" si="148"/>
        <v>0</v>
      </c>
      <c r="DA19" s="174">
        <f t="shared" si="148"/>
        <v>0</v>
      </c>
      <c r="DB19" s="174">
        <f t="shared" si="148"/>
        <v>0</v>
      </c>
      <c r="DC19" s="174">
        <f t="shared" si="148"/>
        <v>0</v>
      </c>
      <c r="DD19" s="135"/>
      <c r="DE19" s="174">
        <f aca="true" t="shared" si="149" ref="DE19:DN19">$Y$19*G19</f>
        <v>0</v>
      </c>
      <c r="DF19" s="174">
        <f t="shared" si="149"/>
        <v>0</v>
      </c>
      <c r="DG19" s="174">
        <f t="shared" si="149"/>
        <v>0</v>
      </c>
      <c r="DH19" s="174">
        <f t="shared" si="149"/>
        <v>0</v>
      </c>
      <c r="DI19" s="174">
        <f t="shared" si="149"/>
        <v>0</v>
      </c>
      <c r="DJ19" s="174">
        <f t="shared" si="149"/>
        <v>0</v>
      </c>
      <c r="DK19" s="174">
        <f t="shared" si="149"/>
        <v>0</v>
      </c>
      <c r="DL19" s="174">
        <f t="shared" si="149"/>
        <v>0</v>
      </c>
      <c r="DM19" s="174">
        <f t="shared" si="149"/>
        <v>0</v>
      </c>
      <c r="DN19" s="174">
        <f t="shared" si="149"/>
        <v>0</v>
      </c>
      <c r="DO19" s="135"/>
      <c r="DP19" s="174">
        <f aca="true" t="shared" si="150" ref="DP19:DY19">$Z$19*G19</f>
        <v>0</v>
      </c>
      <c r="DQ19" s="174">
        <f t="shared" si="150"/>
        <v>0</v>
      </c>
      <c r="DR19" s="174">
        <f t="shared" si="150"/>
        <v>0</v>
      </c>
      <c r="DS19" s="174">
        <f t="shared" si="150"/>
        <v>0</v>
      </c>
      <c r="DT19" s="174">
        <f t="shared" si="150"/>
        <v>0</v>
      </c>
      <c r="DU19" s="174">
        <f t="shared" si="150"/>
        <v>0</v>
      </c>
      <c r="DV19" s="174">
        <f t="shared" si="150"/>
        <v>0</v>
      </c>
      <c r="DW19" s="174">
        <f t="shared" si="150"/>
        <v>0</v>
      </c>
      <c r="DX19" s="174">
        <f t="shared" si="150"/>
        <v>0</v>
      </c>
      <c r="DY19" s="174">
        <f t="shared" si="150"/>
        <v>0</v>
      </c>
      <c r="DZ19" s="135"/>
      <c r="EA19" s="174">
        <f aca="true" t="shared" si="151" ref="EA19:EJ19">$AA$19*G19</f>
        <v>0</v>
      </c>
      <c r="EB19" s="174">
        <f t="shared" si="151"/>
        <v>0</v>
      </c>
      <c r="EC19" s="174">
        <f t="shared" si="151"/>
        <v>0</v>
      </c>
      <c r="ED19" s="174">
        <f t="shared" si="151"/>
        <v>0</v>
      </c>
      <c r="EE19" s="174">
        <f t="shared" si="151"/>
        <v>0</v>
      </c>
      <c r="EF19" s="174">
        <f t="shared" si="151"/>
        <v>0</v>
      </c>
      <c r="EG19" s="174">
        <f t="shared" si="151"/>
        <v>0</v>
      </c>
      <c r="EH19" s="174">
        <f t="shared" si="151"/>
        <v>0</v>
      </c>
      <c r="EI19" s="174">
        <f t="shared" si="151"/>
        <v>0</v>
      </c>
      <c r="EJ19" s="174">
        <f t="shared" si="151"/>
        <v>0</v>
      </c>
      <c r="EK19" s="135"/>
      <c r="EL19" s="174">
        <f aca="true" t="shared" si="152" ref="EL19:EU19">$AB$19*G19</f>
        <v>0</v>
      </c>
      <c r="EM19" s="174">
        <f t="shared" si="152"/>
        <v>0</v>
      </c>
      <c r="EN19" s="174">
        <f t="shared" si="152"/>
        <v>0</v>
      </c>
      <c r="EO19" s="174">
        <f t="shared" si="152"/>
        <v>0</v>
      </c>
      <c r="EP19" s="174">
        <f t="shared" si="152"/>
        <v>0</v>
      </c>
      <c r="EQ19" s="174">
        <f t="shared" si="152"/>
        <v>0</v>
      </c>
      <c r="ER19" s="174">
        <f t="shared" si="152"/>
        <v>0</v>
      </c>
      <c r="ES19" s="174">
        <f t="shared" si="152"/>
        <v>0</v>
      </c>
      <c r="ET19" s="174">
        <f t="shared" si="152"/>
        <v>0</v>
      </c>
      <c r="EU19" s="174">
        <f t="shared" si="152"/>
        <v>0</v>
      </c>
      <c r="EV19" s="135"/>
      <c r="EW19" s="174">
        <f aca="true" t="shared" si="153" ref="EW19:FF19">$AC$19*G19</f>
        <v>0</v>
      </c>
      <c r="EX19" s="174">
        <f t="shared" si="153"/>
        <v>0</v>
      </c>
      <c r="EY19" s="174">
        <f t="shared" si="153"/>
        <v>0</v>
      </c>
      <c r="EZ19" s="174">
        <f t="shared" si="153"/>
        <v>0</v>
      </c>
      <c r="FA19" s="174">
        <f t="shared" si="153"/>
        <v>0</v>
      </c>
      <c r="FB19" s="174">
        <f t="shared" si="153"/>
        <v>0</v>
      </c>
      <c r="FC19" s="174">
        <f t="shared" si="153"/>
        <v>0</v>
      </c>
      <c r="FD19" s="174">
        <f t="shared" si="153"/>
        <v>0</v>
      </c>
      <c r="FE19" s="174">
        <f t="shared" si="153"/>
        <v>0</v>
      </c>
      <c r="FF19" s="174">
        <f t="shared" si="153"/>
        <v>0</v>
      </c>
      <c r="FG19" s="178"/>
      <c r="FH19" s="168" t="b">
        <f t="shared" si="26"/>
        <v>1</v>
      </c>
      <c r="FI19" s="168" t="b">
        <f t="shared" si="27"/>
        <v>1</v>
      </c>
      <c r="FJ19" s="168" t="b">
        <f t="shared" si="28"/>
        <v>1</v>
      </c>
      <c r="FK19" s="168" t="b">
        <f t="shared" si="29"/>
        <v>1</v>
      </c>
      <c r="FL19" s="168" t="b">
        <f t="shared" si="30"/>
        <v>1</v>
      </c>
      <c r="FM19" s="168" t="b">
        <f t="shared" si="31"/>
        <v>1</v>
      </c>
      <c r="FN19" s="168" t="b">
        <f t="shared" si="32"/>
        <v>1</v>
      </c>
      <c r="FO19" s="168" t="b">
        <f t="shared" si="33"/>
        <v>1</v>
      </c>
      <c r="FP19" s="168" t="b">
        <f t="shared" si="34"/>
        <v>1</v>
      </c>
      <c r="FQ19" s="168" t="b">
        <f t="shared" si="35"/>
        <v>1</v>
      </c>
    </row>
    <row r="20" spans="2:173" s="168" customFormat="1" ht="12.75">
      <c r="B20" s="169" t="s">
        <v>124</v>
      </c>
      <c r="C20" s="182" t="s">
        <v>133</v>
      </c>
      <c r="D20" s="169" t="s">
        <v>121</v>
      </c>
      <c r="E20" s="169"/>
      <c r="F20" s="169"/>
      <c r="G20" s="169">
        <v>118500</v>
      </c>
      <c r="H20" s="169"/>
      <c r="I20" s="169">
        <v>23400</v>
      </c>
      <c r="J20" s="169"/>
      <c r="K20" s="169"/>
      <c r="L20" s="169"/>
      <c r="M20" s="169"/>
      <c r="N20" s="169"/>
      <c r="O20" s="169"/>
      <c r="P20" s="176">
        <v>15000</v>
      </c>
      <c r="Q20" s="159" t="s">
        <v>95</v>
      </c>
      <c r="R20" s="172">
        <v>0.1</v>
      </c>
      <c r="S20" s="172"/>
      <c r="T20" s="172"/>
      <c r="U20" s="172"/>
      <c r="V20" s="172"/>
      <c r="W20" s="172"/>
      <c r="X20" s="172"/>
      <c r="Y20" s="172"/>
      <c r="Z20" s="172"/>
      <c r="AA20" s="172"/>
      <c r="AB20" s="172">
        <v>0.77</v>
      </c>
      <c r="AC20" s="172">
        <v>0.13</v>
      </c>
      <c r="AD20" s="177">
        <f t="shared" si="0"/>
        <v>1</v>
      </c>
      <c r="AE20" s="135"/>
      <c r="AF20" s="174">
        <f aca="true" t="shared" si="154" ref="AF20:AO20">$R$20*G20</f>
        <v>11850</v>
      </c>
      <c r="AG20" s="174">
        <f t="shared" si="154"/>
        <v>0</v>
      </c>
      <c r="AH20" s="174">
        <f t="shared" si="154"/>
        <v>2340</v>
      </c>
      <c r="AI20" s="174">
        <f t="shared" si="154"/>
        <v>0</v>
      </c>
      <c r="AJ20" s="174">
        <f t="shared" si="154"/>
        <v>0</v>
      </c>
      <c r="AK20" s="174">
        <f t="shared" si="154"/>
        <v>0</v>
      </c>
      <c r="AL20" s="174">
        <f t="shared" si="154"/>
        <v>0</v>
      </c>
      <c r="AM20" s="174">
        <f t="shared" si="154"/>
        <v>0</v>
      </c>
      <c r="AN20" s="174">
        <f t="shared" si="154"/>
        <v>0</v>
      </c>
      <c r="AO20" s="174">
        <f t="shared" si="154"/>
        <v>1500</v>
      </c>
      <c r="AP20" s="135"/>
      <c r="AQ20" s="174">
        <f aca="true" t="shared" si="155" ref="AQ20:AZ20">$S$20*G20</f>
        <v>0</v>
      </c>
      <c r="AR20" s="174">
        <f t="shared" si="155"/>
        <v>0</v>
      </c>
      <c r="AS20" s="174">
        <f t="shared" si="155"/>
        <v>0</v>
      </c>
      <c r="AT20" s="174">
        <f t="shared" si="155"/>
        <v>0</v>
      </c>
      <c r="AU20" s="174">
        <f t="shared" si="155"/>
        <v>0</v>
      </c>
      <c r="AV20" s="174">
        <f t="shared" si="155"/>
        <v>0</v>
      </c>
      <c r="AW20" s="174">
        <f t="shared" si="155"/>
        <v>0</v>
      </c>
      <c r="AX20" s="174">
        <f t="shared" si="155"/>
        <v>0</v>
      </c>
      <c r="AY20" s="174">
        <f t="shared" si="155"/>
        <v>0</v>
      </c>
      <c r="AZ20" s="174">
        <f t="shared" si="155"/>
        <v>0</v>
      </c>
      <c r="BA20" s="135"/>
      <c r="BB20" s="174">
        <f aca="true" t="shared" si="156" ref="BB20:BK20">$T$20*G20</f>
        <v>0</v>
      </c>
      <c r="BC20" s="174">
        <f t="shared" si="156"/>
        <v>0</v>
      </c>
      <c r="BD20" s="174">
        <f t="shared" si="156"/>
        <v>0</v>
      </c>
      <c r="BE20" s="174">
        <f t="shared" si="156"/>
        <v>0</v>
      </c>
      <c r="BF20" s="174">
        <f t="shared" si="156"/>
        <v>0</v>
      </c>
      <c r="BG20" s="174">
        <f t="shared" si="156"/>
        <v>0</v>
      </c>
      <c r="BH20" s="174">
        <f t="shared" si="156"/>
        <v>0</v>
      </c>
      <c r="BI20" s="174">
        <f t="shared" si="156"/>
        <v>0</v>
      </c>
      <c r="BJ20" s="174">
        <f t="shared" si="156"/>
        <v>0</v>
      </c>
      <c r="BK20" s="174">
        <f t="shared" si="156"/>
        <v>0</v>
      </c>
      <c r="BL20" s="178"/>
      <c r="BM20" s="174">
        <f aca="true" t="shared" si="157" ref="BM20:BV20">$U$20*G20</f>
        <v>0</v>
      </c>
      <c r="BN20" s="174">
        <f t="shared" si="157"/>
        <v>0</v>
      </c>
      <c r="BO20" s="174">
        <f t="shared" si="157"/>
        <v>0</v>
      </c>
      <c r="BP20" s="174">
        <f t="shared" si="157"/>
        <v>0</v>
      </c>
      <c r="BQ20" s="174">
        <f t="shared" si="157"/>
        <v>0</v>
      </c>
      <c r="BR20" s="174">
        <f t="shared" si="157"/>
        <v>0</v>
      </c>
      <c r="BS20" s="174">
        <f t="shared" si="157"/>
        <v>0</v>
      </c>
      <c r="BT20" s="174">
        <f t="shared" si="157"/>
        <v>0</v>
      </c>
      <c r="BU20" s="174">
        <f t="shared" si="157"/>
        <v>0</v>
      </c>
      <c r="BV20" s="174">
        <f t="shared" si="157"/>
        <v>0</v>
      </c>
      <c r="BW20" s="135"/>
      <c r="BX20" s="174">
        <f aca="true" t="shared" si="158" ref="BX20:CG20">$V$20*G20</f>
        <v>0</v>
      </c>
      <c r="BY20" s="174">
        <f t="shared" si="158"/>
        <v>0</v>
      </c>
      <c r="BZ20" s="174">
        <f t="shared" si="158"/>
        <v>0</v>
      </c>
      <c r="CA20" s="174">
        <f t="shared" si="158"/>
        <v>0</v>
      </c>
      <c r="CB20" s="174">
        <f t="shared" si="158"/>
        <v>0</v>
      </c>
      <c r="CC20" s="174">
        <f t="shared" si="158"/>
        <v>0</v>
      </c>
      <c r="CD20" s="174">
        <f t="shared" si="158"/>
        <v>0</v>
      </c>
      <c r="CE20" s="174">
        <f t="shared" si="158"/>
        <v>0</v>
      </c>
      <c r="CF20" s="174">
        <f t="shared" si="158"/>
        <v>0</v>
      </c>
      <c r="CG20" s="174">
        <f t="shared" si="158"/>
        <v>0</v>
      </c>
      <c r="CH20" s="135"/>
      <c r="CI20" s="174">
        <f aca="true" t="shared" si="159" ref="CI20:CR20">$W$20*G20</f>
        <v>0</v>
      </c>
      <c r="CJ20" s="174">
        <f t="shared" si="159"/>
        <v>0</v>
      </c>
      <c r="CK20" s="174">
        <f t="shared" si="159"/>
        <v>0</v>
      </c>
      <c r="CL20" s="174">
        <f t="shared" si="159"/>
        <v>0</v>
      </c>
      <c r="CM20" s="174">
        <f t="shared" si="159"/>
        <v>0</v>
      </c>
      <c r="CN20" s="174">
        <f t="shared" si="159"/>
        <v>0</v>
      </c>
      <c r="CO20" s="174">
        <f t="shared" si="159"/>
        <v>0</v>
      </c>
      <c r="CP20" s="174">
        <f t="shared" si="159"/>
        <v>0</v>
      </c>
      <c r="CQ20" s="174">
        <f t="shared" si="159"/>
        <v>0</v>
      </c>
      <c r="CR20" s="174">
        <f t="shared" si="159"/>
        <v>0</v>
      </c>
      <c r="CS20" s="135"/>
      <c r="CT20" s="174">
        <f aca="true" t="shared" si="160" ref="CT20:DC20">$X$20*G20</f>
        <v>0</v>
      </c>
      <c r="CU20" s="174">
        <f t="shared" si="160"/>
        <v>0</v>
      </c>
      <c r="CV20" s="174">
        <f t="shared" si="160"/>
        <v>0</v>
      </c>
      <c r="CW20" s="174">
        <f t="shared" si="160"/>
        <v>0</v>
      </c>
      <c r="CX20" s="174">
        <f t="shared" si="160"/>
        <v>0</v>
      </c>
      <c r="CY20" s="174">
        <f t="shared" si="160"/>
        <v>0</v>
      </c>
      <c r="CZ20" s="174">
        <f t="shared" si="160"/>
        <v>0</v>
      </c>
      <c r="DA20" s="174">
        <f t="shared" si="160"/>
        <v>0</v>
      </c>
      <c r="DB20" s="174">
        <f t="shared" si="160"/>
        <v>0</v>
      </c>
      <c r="DC20" s="174">
        <f t="shared" si="160"/>
        <v>0</v>
      </c>
      <c r="DD20" s="135"/>
      <c r="DE20" s="174">
        <f aca="true" t="shared" si="161" ref="DE20:DN20">$Y$20*G20</f>
        <v>0</v>
      </c>
      <c r="DF20" s="174">
        <f t="shared" si="161"/>
        <v>0</v>
      </c>
      <c r="DG20" s="174">
        <f t="shared" si="161"/>
        <v>0</v>
      </c>
      <c r="DH20" s="174">
        <f t="shared" si="161"/>
        <v>0</v>
      </c>
      <c r="DI20" s="174">
        <f t="shared" si="161"/>
        <v>0</v>
      </c>
      <c r="DJ20" s="174">
        <f t="shared" si="161"/>
        <v>0</v>
      </c>
      <c r="DK20" s="174">
        <f t="shared" si="161"/>
        <v>0</v>
      </c>
      <c r="DL20" s="174">
        <f t="shared" si="161"/>
        <v>0</v>
      </c>
      <c r="DM20" s="174">
        <f t="shared" si="161"/>
        <v>0</v>
      </c>
      <c r="DN20" s="174">
        <f t="shared" si="161"/>
        <v>0</v>
      </c>
      <c r="DO20" s="135"/>
      <c r="DP20" s="174">
        <f aca="true" t="shared" si="162" ref="DP20:DY20">$Z$20*G20</f>
        <v>0</v>
      </c>
      <c r="DQ20" s="174">
        <f t="shared" si="162"/>
        <v>0</v>
      </c>
      <c r="DR20" s="174">
        <f t="shared" si="162"/>
        <v>0</v>
      </c>
      <c r="DS20" s="174">
        <f t="shared" si="162"/>
        <v>0</v>
      </c>
      <c r="DT20" s="174">
        <f t="shared" si="162"/>
        <v>0</v>
      </c>
      <c r="DU20" s="174">
        <f t="shared" si="162"/>
        <v>0</v>
      </c>
      <c r="DV20" s="174">
        <f t="shared" si="162"/>
        <v>0</v>
      </c>
      <c r="DW20" s="174">
        <f t="shared" si="162"/>
        <v>0</v>
      </c>
      <c r="DX20" s="174">
        <f t="shared" si="162"/>
        <v>0</v>
      </c>
      <c r="DY20" s="174">
        <f t="shared" si="162"/>
        <v>0</v>
      </c>
      <c r="DZ20" s="135"/>
      <c r="EA20" s="174">
        <f aca="true" t="shared" si="163" ref="EA20:EJ20">$AA$20*G20</f>
        <v>0</v>
      </c>
      <c r="EB20" s="174">
        <f t="shared" si="163"/>
        <v>0</v>
      </c>
      <c r="EC20" s="174">
        <f t="shared" si="163"/>
        <v>0</v>
      </c>
      <c r="ED20" s="174">
        <f t="shared" si="163"/>
        <v>0</v>
      </c>
      <c r="EE20" s="174">
        <f t="shared" si="163"/>
        <v>0</v>
      </c>
      <c r="EF20" s="174">
        <f t="shared" si="163"/>
        <v>0</v>
      </c>
      <c r="EG20" s="174">
        <f t="shared" si="163"/>
        <v>0</v>
      </c>
      <c r="EH20" s="174">
        <f t="shared" si="163"/>
        <v>0</v>
      </c>
      <c r="EI20" s="174">
        <f t="shared" si="163"/>
        <v>0</v>
      </c>
      <c r="EJ20" s="174">
        <f t="shared" si="163"/>
        <v>0</v>
      </c>
      <c r="EK20" s="135"/>
      <c r="EL20" s="174">
        <f aca="true" t="shared" si="164" ref="EL20:EU20">$AB$20*G20</f>
        <v>91245</v>
      </c>
      <c r="EM20" s="174">
        <f t="shared" si="164"/>
        <v>0</v>
      </c>
      <c r="EN20" s="174">
        <f t="shared" si="164"/>
        <v>18018</v>
      </c>
      <c r="EO20" s="174">
        <f t="shared" si="164"/>
        <v>0</v>
      </c>
      <c r="EP20" s="174">
        <f t="shared" si="164"/>
        <v>0</v>
      </c>
      <c r="EQ20" s="174">
        <f t="shared" si="164"/>
        <v>0</v>
      </c>
      <c r="ER20" s="174">
        <f t="shared" si="164"/>
        <v>0</v>
      </c>
      <c r="ES20" s="174">
        <f t="shared" si="164"/>
        <v>0</v>
      </c>
      <c r="ET20" s="174">
        <f t="shared" si="164"/>
        <v>0</v>
      </c>
      <c r="EU20" s="174">
        <f t="shared" si="164"/>
        <v>11550</v>
      </c>
      <c r="EV20" s="135"/>
      <c r="EW20" s="174">
        <f aca="true" t="shared" si="165" ref="EW20:FF20">$AC$20*G20</f>
        <v>15405</v>
      </c>
      <c r="EX20" s="174">
        <f t="shared" si="165"/>
        <v>0</v>
      </c>
      <c r="EY20" s="174">
        <f t="shared" si="165"/>
        <v>3042</v>
      </c>
      <c r="EZ20" s="174">
        <f t="shared" si="165"/>
        <v>0</v>
      </c>
      <c r="FA20" s="174">
        <f t="shared" si="165"/>
        <v>0</v>
      </c>
      <c r="FB20" s="174">
        <f t="shared" si="165"/>
        <v>0</v>
      </c>
      <c r="FC20" s="174">
        <f t="shared" si="165"/>
        <v>0</v>
      </c>
      <c r="FD20" s="174">
        <f t="shared" si="165"/>
        <v>0</v>
      </c>
      <c r="FE20" s="174">
        <f t="shared" si="165"/>
        <v>0</v>
      </c>
      <c r="FF20" s="174">
        <f t="shared" si="165"/>
        <v>1950</v>
      </c>
      <c r="FG20" s="178"/>
      <c r="FH20" s="168" t="b">
        <f t="shared" si="26"/>
        <v>1</v>
      </c>
      <c r="FI20" s="168" t="b">
        <f t="shared" si="27"/>
        <v>1</v>
      </c>
      <c r="FJ20" s="168" t="b">
        <f t="shared" si="28"/>
        <v>1</v>
      </c>
      <c r="FK20" s="168" t="b">
        <f t="shared" si="29"/>
        <v>1</v>
      </c>
      <c r="FL20" s="168" t="b">
        <f t="shared" si="30"/>
        <v>1</v>
      </c>
      <c r="FM20" s="168" t="b">
        <f t="shared" si="31"/>
        <v>1</v>
      </c>
      <c r="FN20" s="168" t="b">
        <f t="shared" si="32"/>
        <v>1</v>
      </c>
      <c r="FO20" s="168" t="b">
        <f t="shared" si="33"/>
        <v>1</v>
      </c>
      <c r="FP20" s="168" t="b">
        <f t="shared" si="34"/>
        <v>1</v>
      </c>
      <c r="FQ20" s="168" t="b">
        <f t="shared" si="35"/>
        <v>1</v>
      </c>
    </row>
    <row r="21" spans="4:173" s="168" customFormat="1" ht="12.75">
      <c r="D21" s="157" t="s">
        <v>50</v>
      </c>
      <c r="E21" s="143"/>
      <c r="F21" s="143"/>
      <c r="G21" s="174">
        <f aca="true" t="shared" si="166" ref="G21:P21">SUM(G7:G20)</f>
        <v>458167</v>
      </c>
      <c r="H21" s="174">
        <f t="shared" si="166"/>
        <v>0</v>
      </c>
      <c r="I21" s="174">
        <f t="shared" si="166"/>
        <v>28200</v>
      </c>
      <c r="J21" s="174">
        <f t="shared" si="166"/>
        <v>0</v>
      </c>
      <c r="K21" s="174">
        <f t="shared" si="166"/>
        <v>0</v>
      </c>
      <c r="L21" s="174">
        <f t="shared" si="166"/>
        <v>10000</v>
      </c>
      <c r="M21" s="174">
        <f t="shared" si="166"/>
        <v>0</v>
      </c>
      <c r="N21" s="174">
        <f t="shared" si="166"/>
        <v>90000</v>
      </c>
      <c r="O21" s="174">
        <f t="shared" si="166"/>
        <v>100000</v>
      </c>
      <c r="P21" s="174">
        <f t="shared" si="166"/>
        <v>104000</v>
      </c>
      <c r="Q21" s="174">
        <f>SUM(G21:P21)</f>
        <v>790367</v>
      </c>
      <c r="R21" s="179"/>
      <c r="S21" s="179"/>
      <c r="T21" s="179"/>
      <c r="U21" s="179"/>
      <c r="V21" s="179"/>
      <c r="W21" s="179"/>
      <c r="X21" s="179"/>
      <c r="Y21" s="179"/>
      <c r="Z21" s="179"/>
      <c r="AA21" s="179"/>
      <c r="AB21" s="179"/>
      <c r="AC21" s="179"/>
      <c r="AD21" s="179"/>
      <c r="AE21" s="137"/>
      <c r="AF21" s="174">
        <f aca="true" t="shared" si="167" ref="AF21:AO21">SUM(AF7:AF20)</f>
        <v>45816.7</v>
      </c>
      <c r="AG21" s="174">
        <f t="shared" si="167"/>
        <v>0</v>
      </c>
      <c r="AH21" s="174">
        <f t="shared" si="167"/>
        <v>2820</v>
      </c>
      <c r="AI21" s="174">
        <f t="shared" si="167"/>
        <v>0</v>
      </c>
      <c r="AJ21" s="174">
        <f t="shared" si="167"/>
        <v>0</v>
      </c>
      <c r="AK21" s="174">
        <f t="shared" si="167"/>
        <v>1000</v>
      </c>
      <c r="AL21" s="174">
        <f t="shared" si="167"/>
        <v>0</v>
      </c>
      <c r="AM21" s="174">
        <f t="shared" si="167"/>
        <v>9000</v>
      </c>
      <c r="AN21" s="174">
        <f t="shared" si="167"/>
        <v>10000</v>
      </c>
      <c r="AO21" s="174">
        <f t="shared" si="167"/>
        <v>10400</v>
      </c>
      <c r="AP21" s="137"/>
      <c r="AQ21" s="174">
        <f aca="true" t="shared" si="168" ref="AQ21:AZ21">SUM(AQ7:AQ20)</f>
        <v>19500</v>
      </c>
      <c r="AR21" s="174">
        <f t="shared" si="168"/>
        <v>0</v>
      </c>
      <c r="AS21" s="174">
        <f t="shared" si="168"/>
        <v>0</v>
      </c>
      <c r="AT21" s="174">
        <f t="shared" si="168"/>
        <v>0</v>
      </c>
      <c r="AU21" s="174">
        <f t="shared" si="168"/>
        <v>0</v>
      </c>
      <c r="AV21" s="174">
        <f t="shared" si="168"/>
        <v>0</v>
      </c>
      <c r="AW21" s="174">
        <f t="shared" si="168"/>
        <v>0</v>
      </c>
      <c r="AX21" s="174">
        <f t="shared" si="168"/>
        <v>0</v>
      </c>
      <c r="AY21" s="174">
        <f t="shared" si="168"/>
        <v>0</v>
      </c>
      <c r="AZ21" s="174">
        <f t="shared" si="168"/>
        <v>0</v>
      </c>
      <c r="BA21" s="137"/>
      <c r="BB21" s="174">
        <f aca="true" t="shared" si="169" ref="BB21:BK21">SUM(BB7:BB20)</f>
        <v>0</v>
      </c>
      <c r="BC21" s="174">
        <f t="shared" si="169"/>
        <v>0</v>
      </c>
      <c r="BD21" s="174">
        <f t="shared" si="169"/>
        <v>0</v>
      </c>
      <c r="BE21" s="174">
        <f t="shared" si="169"/>
        <v>0</v>
      </c>
      <c r="BF21" s="174">
        <f t="shared" si="169"/>
        <v>0</v>
      </c>
      <c r="BG21" s="174">
        <f t="shared" si="169"/>
        <v>0</v>
      </c>
      <c r="BH21" s="174">
        <f t="shared" si="169"/>
        <v>0</v>
      </c>
      <c r="BI21" s="174">
        <f t="shared" si="169"/>
        <v>0</v>
      </c>
      <c r="BJ21" s="174">
        <f t="shared" si="169"/>
        <v>0</v>
      </c>
      <c r="BK21" s="174">
        <f t="shared" si="169"/>
        <v>0</v>
      </c>
      <c r="BL21" s="180"/>
      <c r="BM21" s="174">
        <f aca="true" t="shared" si="170" ref="BM21:BV21">SUM(BM7:BM20)</f>
        <v>0</v>
      </c>
      <c r="BN21" s="174">
        <f t="shared" si="170"/>
        <v>0</v>
      </c>
      <c r="BO21" s="174">
        <f t="shared" si="170"/>
        <v>0</v>
      </c>
      <c r="BP21" s="174">
        <f t="shared" si="170"/>
        <v>0</v>
      </c>
      <c r="BQ21" s="174">
        <f t="shared" si="170"/>
        <v>0</v>
      </c>
      <c r="BR21" s="174">
        <f t="shared" si="170"/>
        <v>0</v>
      </c>
      <c r="BS21" s="174">
        <f t="shared" si="170"/>
        <v>0</v>
      </c>
      <c r="BT21" s="174">
        <f t="shared" si="170"/>
        <v>0</v>
      </c>
      <c r="BU21" s="174">
        <f t="shared" si="170"/>
        <v>0</v>
      </c>
      <c r="BV21" s="174">
        <f t="shared" si="170"/>
        <v>0</v>
      </c>
      <c r="BW21" s="137"/>
      <c r="BX21" s="174">
        <f aca="true" t="shared" si="171" ref="BX21:CG21">SUM(BX7:BX20)</f>
        <v>8000</v>
      </c>
      <c r="BY21" s="174">
        <f t="shared" si="171"/>
        <v>0</v>
      </c>
      <c r="BZ21" s="174">
        <f t="shared" si="171"/>
        <v>0</v>
      </c>
      <c r="CA21" s="174">
        <f t="shared" si="171"/>
        <v>0</v>
      </c>
      <c r="CB21" s="174">
        <f t="shared" si="171"/>
        <v>0</v>
      </c>
      <c r="CC21" s="174">
        <f t="shared" si="171"/>
        <v>0</v>
      </c>
      <c r="CD21" s="174">
        <f t="shared" si="171"/>
        <v>0</v>
      </c>
      <c r="CE21" s="174">
        <f t="shared" si="171"/>
        <v>0</v>
      </c>
      <c r="CF21" s="174">
        <f t="shared" si="171"/>
        <v>0</v>
      </c>
      <c r="CG21" s="174">
        <f t="shared" si="171"/>
        <v>0</v>
      </c>
      <c r="CH21" s="137"/>
      <c r="CI21" s="174">
        <f aca="true" t="shared" si="172" ref="CI21:CR21">SUM(CI7:CI20)</f>
        <v>8000</v>
      </c>
      <c r="CJ21" s="174">
        <f t="shared" si="172"/>
        <v>0</v>
      </c>
      <c r="CK21" s="174">
        <f t="shared" si="172"/>
        <v>0</v>
      </c>
      <c r="CL21" s="174">
        <f t="shared" si="172"/>
        <v>0</v>
      </c>
      <c r="CM21" s="174">
        <f t="shared" si="172"/>
        <v>0</v>
      </c>
      <c r="CN21" s="174">
        <f t="shared" si="172"/>
        <v>1000</v>
      </c>
      <c r="CO21" s="174">
        <f t="shared" si="172"/>
        <v>0</v>
      </c>
      <c r="CP21" s="174">
        <f t="shared" si="172"/>
        <v>0</v>
      </c>
      <c r="CQ21" s="174">
        <f t="shared" si="172"/>
        <v>0</v>
      </c>
      <c r="CR21" s="174">
        <f t="shared" si="172"/>
        <v>0</v>
      </c>
      <c r="CS21" s="137"/>
      <c r="CT21" s="174">
        <f aca="true" t="shared" si="173" ref="CT21:DC21">SUM(CT7:CT20)</f>
        <v>0</v>
      </c>
      <c r="CU21" s="174">
        <f t="shared" si="173"/>
        <v>0</v>
      </c>
      <c r="CV21" s="174">
        <f t="shared" si="173"/>
        <v>0</v>
      </c>
      <c r="CW21" s="174">
        <f t="shared" si="173"/>
        <v>0</v>
      </c>
      <c r="CX21" s="174">
        <f t="shared" si="173"/>
        <v>0</v>
      </c>
      <c r="CY21" s="174">
        <f t="shared" si="173"/>
        <v>0</v>
      </c>
      <c r="CZ21" s="174">
        <f t="shared" si="173"/>
        <v>0</v>
      </c>
      <c r="DA21" s="174">
        <f t="shared" si="173"/>
        <v>0</v>
      </c>
      <c r="DB21" s="174">
        <f t="shared" si="173"/>
        <v>0</v>
      </c>
      <c r="DC21" s="174">
        <f t="shared" si="173"/>
        <v>0</v>
      </c>
      <c r="DD21" s="137"/>
      <c r="DE21" s="174">
        <f aca="true" t="shared" si="174" ref="DE21:DN21">SUM(DE7:DE20)</f>
        <v>0</v>
      </c>
      <c r="DF21" s="174">
        <f t="shared" si="174"/>
        <v>0</v>
      </c>
      <c r="DG21" s="174">
        <f t="shared" si="174"/>
        <v>0</v>
      </c>
      <c r="DH21" s="174">
        <f t="shared" si="174"/>
        <v>0</v>
      </c>
      <c r="DI21" s="174">
        <f t="shared" si="174"/>
        <v>0</v>
      </c>
      <c r="DJ21" s="174">
        <f t="shared" si="174"/>
        <v>0</v>
      </c>
      <c r="DK21" s="174">
        <f t="shared" si="174"/>
        <v>0</v>
      </c>
      <c r="DL21" s="174">
        <f t="shared" si="174"/>
        <v>0</v>
      </c>
      <c r="DM21" s="174">
        <f t="shared" si="174"/>
        <v>0</v>
      </c>
      <c r="DN21" s="174">
        <f t="shared" si="174"/>
        <v>0</v>
      </c>
      <c r="DO21" s="137"/>
      <c r="DP21" s="174">
        <f aca="true" t="shared" si="175" ref="DP21:DY21">SUM(DP7:DP20)</f>
        <v>0</v>
      </c>
      <c r="DQ21" s="174">
        <f t="shared" si="175"/>
        <v>0</v>
      </c>
      <c r="DR21" s="174">
        <f t="shared" si="175"/>
        <v>0</v>
      </c>
      <c r="DS21" s="174">
        <f t="shared" si="175"/>
        <v>0</v>
      </c>
      <c r="DT21" s="174">
        <f t="shared" si="175"/>
        <v>0</v>
      </c>
      <c r="DU21" s="174">
        <f t="shared" si="175"/>
        <v>0</v>
      </c>
      <c r="DV21" s="174">
        <f t="shared" si="175"/>
        <v>0</v>
      </c>
      <c r="DW21" s="174">
        <f t="shared" si="175"/>
        <v>0</v>
      </c>
      <c r="DX21" s="174">
        <f t="shared" si="175"/>
        <v>0</v>
      </c>
      <c r="DY21" s="174">
        <f t="shared" si="175"/>
        <v>0</v>
      </c>
      <c r="DZ21" s="137"/>
      <c r="EA21" s="174">
        <f aca="true" t="shared" si="176" ref="EA21:EJ21">SUM(EA7:EA20)</f>
        <v>0</v>
      </c>
      <c r="EB21" s="174">
        <f t="shared" si="176"/>
        <v>0</v>
      </c>
      <c r="EC21" s="174">
        <f t="shared" si="176"/>
        <v>0</v>
      </c>
      <c r="ED21" s="174">
        <f t="shared" si="176"/>
        <v>0</v>
      </c>
      <c r="EE21" s="174">
        <f t="shared" si="176"/>
        <v>0</v>
      </c>
      <c r="EF21" s="174">
        <f t="shared" si="176"/>
        <v>0</v>
      </c>
      <c r="EG21" s="174">
        <f t="shared" si="176"/>
        <v>0</v>
      </c>
      <c r="EH21" s="174">
        <f t="shared" si="176"/>
        <v>0</v>
      </c>
      <c r="EI21" s="174">
        <f t="shared" si="176"/>
        <v>0</v>
      </c>
      <c r="EJ21" s="174">
        <f t="shared" si="176"/>
        <v>0</v>
      </c>
      <c r="EK21" s="137"/>
      <c r="EL21" s="174">
        <f aca="true" t="shared" si="177" ref="EL21:EU21">SUM(EL7:EL20)</f>
        <v>91245</v>
      </c>
      <c r="EM21" s="174">
        <f t="shared" si="177"/>
        <v>0</v>
      </c>
      <c r="EN21" s="174">
        <f t="shared" si="177"/>
        <v>18018</v>
      </c>
      <c r="EO21" s="174">
        <f t="shared" si="177"/>
        <v>0</v>
      </c>
      <c r="EP21" s="174">
        <f t="shared" si="177"/>
        <v>0</v>
      </c>
      <c r="EQ21" s="174">
        <f t="shared" si="177"/>
        <v>0</v>
      </c>
      <c r="ER21" s="174">
        <f t="shared" si="177"/>
        <v>0</v>
      </c>
      <c r="ES21" s="174">
        <f t="shared" si="177"/>
        <v>0</v>
      </c>
      <c r="ET21" s="174">
        <f t="shared" si="177"/>
        <v>0</v>
      </c>
      <c r="EU21" s="174">
        <f t="shared" si="177"/>
        <v>11550</v>
      </c>
      <c r="EV21" s="137"/>
      <c r="EW21" s="174">
        <f aca="true" t="shared" si="178" ref="EW21:FF21">SUM(EW7:EW20)</f>
        <v>285605.3</v>
      </c>
      <c r="EX21" s="174">
        <f t="shared" si="178"/>
        <v>0</v>
      </c>
      <c r="EY21" s="174">
        <f t="shared" si="178"/>
        <v>7362</v>
      </c>
      <c r="EZ21" s="174">
        <f t="shared" si="178"/>
        <v>0</v>
      </c>
      <c r="FA21" s="174">
        <f t="shared" si="178"/>
        <v>0</v>
      </c>
      <c r="FB21" s="174">
        <f t="shared" si="178"/>
        <v>8000</v>
      </c>
      <c r="FC21" s="174">
        <f t="shared" si="178"/>
        <v>0</v>
      </c>
      <c r="FD21" s="174">
        <f t="shared" si="178"/>
        <v>81000</v>
      </c>
      <c r="FE21" s="174">
        <f t="shared" si="178"/>
        <v>90000</v>
      </c>
      <c r="FF21" s="174">
        <f t="shared" si="178"/>
        <v>82050</v>
      </c>
      <c r="FG21" s="180"/>
      <c r="FH21" s="168" t="b">
        <f t="shared" si="26"/>
        <v>1</v>
      </c>
      <c r="FI21" s="168" t="b">
        <f t="shared" si="27"/>
        <v>1</v>
      </c>
      <c r="FJ21" s="168" t="b">
        <f t="shared" si="28"/>
        <v>1</v>
      </c>
      <c r="FK21" s="168" t="b">
        <f t="shared" si="29"/>
        <v>1</v>
      </c>
      <c r="FL21" s="168" t="b">
        <f t="shared" si="30"/>
        <v>1</v>
      </c>
      <c r="FM21" s="168" t="b">
        <f t="shared" si="31"/>
        <v>1</v>
      </c>
      <c r="FN21" s="168" t="b">
        <f t="shared" si="32"/>
        <v>1</v>
      </c>
      <c r="FO21" s="168" t="b">
        <f t="shared" si="33"/>
        <v>1</v>
      </c>
      <c r="FP21" s="168" t="b">
        <f t="shared" si="34"/>
        <v>1</v>
      </c>
      <c r="FQ21" s="168" t="b">
        <f t="shared" si="35"/>
        <v>1</v>
      </c>
    </row>
    <row r="26" spans="7:11" ht="12.75">
      <c r="G26" s="183"/>
      <c r="H26" s="184"/>
      <c r="I26" s="194"/>
      <c r="J26" s="184"/>
      <c r="K26" s="184"/>
    </row>
    <row r="27" spans="7:11" ht="12.75">
      <c r="G27" s="184"/>
      <c r="H27" s="185"/>
      <c r="I27" s="185"/>
      <c r="J27" s="185"/>
      <c r="K27" s="185"/>
    </row>
    <row r="28" spans="7:11" ht="12.75">
      <c r="G28" s="184"/>
      <c r="H28" s="185"/>
      <c r="I28" s="185"/>
      <c r="J28" s="185"/>
      <c r="K28" s="185"/>
    </row>
    <row r="29" spans="8:11" ht="12.75">
      <c r="H29" s="186"/>
      <c r="I29" s="186"/>
      <c r="J29" s="186"/>
      <c r="K29" s="186"/>
    </row>
    <row r="33" ht="12.75">
      <c r="I33" s="186"/>
    </row>
  </sheetData>
  <sheetProtection/>
  <mergeCells count="14">
    <mergeCell ref="EA4:EJ4"/>
    <mergeCell ref="CT4:DC4"/>
    <mergeCell ref="DE4:DN4"/>
    <mergeCell ref="DP4:DY4"/>
    <mergeCell ref="EW4:FF4"/>
    <mergeCell ref="EL4:EU4"/>
    <mergeCell ref="BX4:CG4"/>
    <mergeCell ref="CI4:CR4"/>
    <mergeCell ref="G4:P4"/>
    <mergeCell ref="R4:AD4"/>
    <mergeCell ref="AF4:AO4"/>
    <mergeCell ref="AQ4:AZ4"/>
    <mergeCell ref="BB4:BK4"/>
    <mergeCell ref="BM4:BV4"/>
  </mergeCells>
  <printOptions/>
  <pageMargins left="0.7" right="0.7" top="0.75" bottom="0.75" header="0.3" footer="0.3"/>
  <pageSetup horizontalDpi="600" verticalDpi="600" orientation="landscape" paperSize="8" scale="60" r:id="rId1"/>
</worksheet>
</file>

<file path=xl/worksheets/sheet8.xml><?xml version="1.0" encoding="utf-8"?>
<worksheet xmlns="http://schemas.openxmlformats.org/spreadsheetml/2006/main" xmlns:r="http://schemas.openxmlformats.org/officeDocument/2006/relationships">
  <sheetPr codeName="Sheet14"/>
  <dimension ref="B1:FG16"/>
  <sheetViews>
    <sheetView zoomScalePageLayoutView="0" workbookViewId="0" topLeftCell="A1">
      <pane xSplit="2" topLeftCell="CH1" activePane="topRight" state="frozen"/>
      <selection pane="topLeft" activeCell="A1" sqref="A1"/>
      <selection pane="topRight" activeCell="B2" sqref="B2"/>
    </sheetView>
  </sheetViews>
  <sheetFormatPr defaultColWidth="9.00390625" defaultRowHeight="12.75"/>
  <cols>
    <col min="1" max="1" width="9.00390625" style="7" customWidth="1"/>
    <col min="2" max="2" width="29.00390625" style="7" customWidth="1"/>
    <col min="3" max="3" width="22.00390625" style="7" customWidth="1"/>
    <col min="4" max="4" width="32.00390625" style="7" bestFit="1" customWidth="1"/>
    <col min="5" max="5" width="3.375" style="7" hidden="1" customWidth="1"/>
    <col min="6" max="6" width="4.00390625" style="7" hidden="1" customWidth="1"/>
    <col min="7" max="7" width="11.625" style="7" bestFit="1" customWidth="1"/>
    <col min="8" max="9" width="9.00390625" style="7" customWidth="1"/>
    <col min="10" max="10" width="11.625" style="7" bestFit="1" customWidth="1"/>
    <col min="11" max="16" width="9.00390625" style="7" customWidth="1"/>
    <col min="17" max="17" width="11.625" style="7" customWidth="1"/>
    <col min="18" max="19" width="9.125" style="7" bestFit="1" customWidth="1"/>
    <col min="20" max="28" width="9.00390625" style="7" customWidth="1"/>
    <col min="29" max="30" width="9.125" style="7" bestFit="1" customWidth="1"/>
    <col min="31" max="31" width="9.00390625" style="7" customWidth="1"/>
    <col min="32" max="32" width="10.625" style="7" bestFit="1" customWidth="1"/>
    <col min="33" max="45" width="9.00390625" style="7" customWidth="1"/>
    <col min="46" max="46" width="11.625" style="7" bestFit="1" customWidth="1"/>
    <col min="47" max="155" width="9.00390625" style="7" customWidth="1"/>
    <col min="156" max="156" width="11.625" style="7" bestFit="1" customWidth="1"/>
    <col min="157" max="16384" width="9.00390625" style="7" customWidth="1"/>
  </cols>
  <sheetData>
    <row r="1" ht="12.75">
      <c r="B1" s="211" t="s">
        <v>82</v>
      </c>
    </row>
    <row r="3" ht="13.5" thickBot="1"/>
    <row r="4" spans="2:163" ht="12.75">
      <c r="B4" s="85"/>
      <c r="C4" s="85"/>
      <c r="D4" s="85"/>
      <c r="E4" s="85"/>
      <c r="F4" s="85"/>
      <c r="G4" s="274" t="s">
        <v>110</v>
      </c>
      <c r="H4" s="274"/>
      <c r="I4" s="274"/>
      <c r="J4" s="274"/>
      <c r="K4" s="274"/>
      <c r="L4" s="274"/>
      <c r="M4" s="274"/>
      <c r="N4" s="274"/>
      <c r="O4" s="274"/>
      <c r="P4" s="274"/>
      <c r="Q4" s="214"/>
      <c r="R4" s="275" t="s">
        <v>46</v>
      </c>
      <c r="S4" s="275"/>
      <c r="T4" s="275"/>
      <c r="U4" s="275"/>
      <c r="V4" s="275"/>
      <c r="W4" s="275"/>
      <c r="X4" s="275"/>
      <c r="Y4" s="275"/>
      <c r="Z4" s="275"/>
      <c r="AA4" s="275"/>
      <c r="AB4" s="275"/>
      <c r="AC4" s="275"/>
      <c r="AD4" s="275"/>
      <c r="AE4" s="214"/>
      <c r="AF4" s="273" t="s">
        <v>66</v>
      </c>
      <c r="AG4" s="273"/>
      <c r="AH4" s="273"/>
      <c r="AI4" s="273"/>
      <c r="AJ4" s="273"/>
      <c r="AK4" s="273"/>
      <c r="AL4" s="273"/>
      <c r="AM4" s="273"/>
      <c r="AN4" s="273"/>
      <c r="AO4" s="273"/>
      <c r="AP4" s="214"/>
      <c r="AQ4" s="273" t="s">
        <v>112</v>
      </c>
      <c r="AR4" s="273"/>
      <c r="AS4" s="273"/>
      <c r="AT4" s="273"/>
      <c r="AU4" s="273"/>
      <c r="AV4" s="273"/>
      <c r="AW4" s="273"/>
      <c r="AX4" s="273"/>
      <c r="AY4" s="273"/>
      <c r="AZ4" s="273"/>
      <c r="BA4" s="214"/>
      <c r="BB4" s="273" t="s">
        <v>197</v>
      </c>
      <c r="BC4" s="273"/>
      <c r="BD4" s="273"/>
      <c r="BE4" s="273"/>
      <c r="BF4" s="273"/>
      <c r="BG4" s="273"/>
      <c r="BH4" s="273"/>
      <c r="BI4" s="273"/>
      <c r="BJ4" s="273"/>
      <c r="BK4" s="276"/>
      <c r="BL4" s="215"/>
      <c r="BM4" s="272" t="s">
        <v>198</v>
      </c>
      <c r="BN4" s="273"/>
      <c r="BO4" s="273"/>
      <c r="BP4" s="273"/>
      <c r="BQ4" s="273"/>
      <c r="BR4" s="273"/>
      <c r="BS4" s="273"/>
      <c r="BT4" s="273"/>
      <c r="BU4" s="273"/>
      <c r="BV4" s="273"/>
      <c r="BW4" s="214"/>
      <c r="BX4" s="272" t="s">
        <v>199</v>
      </c>
      <c r="BY4" s="273"/>
      <c r="BZ4" s="273"/>
      <c r="CA4" s="273"/>
      <c r="CB4" s="273"/>
      <c r="CC4" s="273"/>
      <c r="CD4" s="273"/>
      <c r="CE4" s="273"/>
      <c r="CF4" s="273"/>
      <c r="CG4" s="273"/>
      <c r="CH4" s="214"/>
      <c r="CI4" s="272" t="s">
        <v>200</v>
      </c>
      <c r="CJ4" s="273"/>
      <c r="CK4" s="273"/>
      <c r="CL4" s="273"/>
      <c r="CM4" s="273"/>
      <c r="CN4" s="273"/>
      <c r="CO4" s="273"/>
      <c r="CP4" s="273"/>
      <c r="CQ4" s="273"/>
      <c r="CR4" s="273"/>
      <c r="CS4" s="214"/>
      <c r="CT4" s="272" t="s">
        <v>201</v>
      </c>
      <c r="CU4" s="273"/>
      <c r="CV4" s="273"/>
      <c r="CW4" s="273"/>
      <c r="CX4" s="273"/>
      <c r="CY4" s="273"/>
      <c r="CZ4" s="273"/>
      <c r="DA4" s="273"/>
      <c r="DB4" s="273"/>
      <c r="DC4" s="273"/>
      <c r="DD4" s="214"/>
      <c r="DE4" s="272" t="s">
        <v>202</v>
      </c>
      <c r="DF4" s="273"/>
      <c r="DG4" s="273"/>
      <c r="DH4" s="273"/>
      <c r="DI4" s="273"/>
      <c r="DJ4" s="273"/>
      <c r="DK4" s="273"/>
      <c r="DL4" s="273"/>
      <c r="DM4" s="273"/>
      <c r="DN4" s="273"/>
      <c r="DO4" s="214"/>
      <c r="DP4" s="272" t="s">
        <v>188</v>
      </c>
      <c r="DQ4" s="273"/>
      <c r="DR4" s="273"/>
      <c r="DS4" s="273"/>
      <c r="DT4" s="273"/>
      <c r="DU4" s="273"/>
      <c r="DV4" s="273"/>
      <c r="DW4" s="273"/>
      <c r="DX4" s="273"/>
      <c r="DY4" s="273"/>
      <c r="DZ4" s="214"/>
      <c r="EA4" s="272" t="s">
        <v>189</v>
      </c>
      <c r="EB4" s="273"/>
      <c r="EC4" s="273"/>
      <c r="ED4" s="273"/>
      <c r="EE4" s="273"/>
      <c r="EF4" s="273"/>
      <c r="EG4" s="273"/>
      <c r="EH4" s="273"/>
      <c r="EI4" s="273"/>
      <c r="EJ4" s="273"/>
      <c r="EK4" s="214"/>
      <c r="EL4" s="273" t="s">
        <v>65</v>
      </c>
      <c r="EM4" s="273"/>
      <c r="EN4" s="273"/>
      <c r="EO4" s="273"/>
      <c r="EP4" s="273"/>
      <c r="EQ4" s="273"/>
      <c r="ER4" s="273"/>
      <c r="ES4" s="273"/>
      <c r="ET4" s="273"/>
      <c r="EU4" s="273"/>
      <c r="EV4" s="214"/>
      <c r="EW4" s="273" t="s">
        <v>83</v>
      </c>
      <c r="EX4" s="273"/>
      <c r="EY4" s="273"/>
      <c r="EZ4" s="273"/>
      <c r="FA4" s="273"/>
      <c r="FB4" s="273"/>
      <c r="FC4" s="273"/>
      <c r="FD4" s="273"/>
      <c r="FE4" s="273"/>
      <c r="FF4" s="273"/>
      <c r="FG4" s="216"/>
    </row>
    <row r="5" spans="2:163" ht="153.75">
      <c r="B5" s="85"/>
      <c r="C5" s="85"/>
      <c r="D5" s="85"/>
      <c r="E5" s="85"/>
      <c r="F5" s="85"/>
      <c r="G5" s="217" t="s">
        <v>3</v>
      </c>
      <c r="H5" s="217" t="s">
        <v>4</v>
      </c>
      <c r="I5" s="217" t="s">
        <v>5</v>
      </c>
      <c r="J5" s="217" t="s">
        <v>6</v>
      </c>
      <c r="K5" s="217" t="s">
        <v>10</v>
      </c>
      <c r="L5" s="217" t="s">
        <v>7</v>
      </c>
      <c r="M5" s="217" t="s">
        <v>8</v>
      </c>
      <c r="N5" s="217" t="s">
        <v>13</v>
      </c>
      <c r="O5" s="217" t="s">
        <v>38</v>
      </c>
      <c r="P5" s="217" t="s">
        <v>12</v>
      </c>
      <c r="Q5" s="215"/>
      <c r="R5" s="218" t="s">
        <v>67</v>
      </c>
      <c r="S5" s="219" t="s">
        <v>112</v>
      </c>
      <c r="T5" s="219" t="s">
        <v>197</v>
      </c>
      <c r="U5" s="219" t="s">
        <v>198</v>
      </c>
      <c r="V5" s="219" t="s">
        <v>199</v>
      </c>
      <c r="W5" s="219" t="s">
        <v>200</v>
      </c>
      <c r="X5" s="219" t="s">
        <v>201</v>
      </c>
      <c r="Y5" s="219" t="s">
        <v>202</v>
      </c>
      <c r="Z5" s="219" t="s">
        <v>190</v>
      </c>
      <c r="AA5" s="219" t="s">
        <v>111</v>
      </c>
      <c r="AB5" s="219" t="s">
        <v>65</v>
      </c>
      <c r="AC5" s="219" t="s">
        <v>83</v>
      </c>
      <c r="AD5" s="220" t="s">
        <v>2</v>
      </c>
      <c r="AE5" s="215"/>
      <c r="AF5" s="221" t="s">
        <v>3</v>
      </c>
      <c r="AG5" s="222" t="s">
        <v>4</v>
      </c>
      <c r="AH5" s="222" t="s">
        <v>5</v>
      </c>
      <c r="AI5" s="222" t="s">
        <v>6</v>
      </c>
      <c r="AJ5" s="222" t="s">
        <v>10</v>
      </c>
      <c r="AK5" s="222" t="s">
        <v>7</v>
      </c>
      <c r="AL5" s="222" t="s">
        <v>8</v>
      </c>
      <c r="AM5" s="222" t="s">
        <v>13</v>
      </c>
      <c r="AN5" s="222" t="s">
        <v>38</v>
      </c>
      <c r="AO5" s="223" t="s">
        <v>12</v>
      </c>
      <c r="AP5" s="215"/>
      <c r="AQ5" s="221" t="s">
        <v>3</v>
      </c>
      <c r="AR5" s="222" t="s">
        <v>4</v>
      </c>
      <c r="AS5" s="222" t="s">
        <v>5</v>
      </c>
      <c r="AT5" s="222" t="s">
        <v>6</v>
      </c>
      <c r="AU5" s="222" t="s">
        <v>10</v>
      </c>
      <c r="AV5" s="222" t="s">
        <v>7</v>
      </c>
      <c r="AW5" s="222" t="s">
        <v>8</v>
      </c>
      <c r="AX5" s="222" t="s">
        <v>13</v>
      </c>
      <c r="AY5" s="222" t="s">
        <v>38</v>
      </c>
      <c r="AZ5" s="223" t="s">
        <v>12</v>
      </c>
      <c r="BA5" s="215"/>
      <c r="BB5" s="221" t="s">
        <v>3</v>
      </c>
      <c r="BC5" s="222" t="s">
        <v>4</v>
      </c>
      <c r="BD5" s="222" t="s">
        <v>5</v>
      </c>
      <c r="BE5" s="222" t="s">
        <v>6</v>
      </c>
      <c r="BF5" s="222" t="s">
        <v>10</v>
      </c>
      <c r="BG5" s="222" t="s">
        <v>7</v>
      </c>
      <c r="BH5" s="222" t="s">
        <v>8</v>
      </c>
      <c r="BI5" s="222" t="s">
        <v>13</v>
      </c>
      <c r="BJ5" s="222" t="s">
        <v>38</v>
      </c>
      <c r="BK5" s="223" t="s">
        <v>12</v>
      </c>
      <c r="BL5" s="224"/>
      <c r="BM5" s="221" t="s">
        <v>3</v>
      </c>
      <c r="BN5" s="222" t="s">
        <v>4</v>
      </c>
      <c r="BO5" s="222" t="s">
        <v>5</v>
      </c>
      <c r="BP5" s="222" t="s">
        <v>6</v>
      </c>
      <c r="BQ5" s="222" t="s">
        <v>10</v>
      </c>
      <c r="BR5" s="222" t="s">
        <v>7</v>
      </c>
      <c r="BS5" s="222" t="s">
        <v>8</v>
      </c>
      <c r="BT5" s="222" t="s">
        <v>13</v>
      </c>
      <c r="BU5" s="222" t="s">
        <v>38</v>
      </c>
      <c r="BV5" s="223" t="s">
        <v>12</v>
      </c>
      <c r="BW5" s="215"/>
      <c r="BX5" s="221" t="s">
        <v>3</v>
      </c>
      <c r="BY5" s="222" t="s">
        <v>4</v>
      </c>
      <c r="BZ5" s="222" t="s">
        <v>5</v>
      </c>
      <c r="CA5" s="222" t="s">
        <v>6</v>
      </c>
      <c r="CB5" s="222" t="s">
        <v>10</v>
      </c>
      <c r="CC5" s="222" t="s">
        <v>7</v>
      </c>
      <c r="CD5" s="222" t="s">
        <v>8</v>
      </c>
      <c r="CE5" s="222" t="s">
        <v>13</v>
      </c>
      <c r="CF5" s="222" t="s">
        <v>38</v>
      </c>
      <c r="CG5" s="223" t="s">
        <v>12</v>
      </c>
      <c r="CH5" s="215"/>
      <c r="CI5" s="221" t="s">
        <v>3</v>
      </c>
      <c r="CJ5" s="222" t="s">
        <v>4</v>
      </c>
      <c r="CK5" s="222" t="s">
        <v>5</v>
      </c>
      <c r="CL5" s="222" t="s">
        <v>6</v>
      </c>
      <c r="CM5" s="222" t="s">
        <v>10</v>
      </c>
      <c r="CN5" s="222" t="s">
        <v>7</v>
      </c>
      <c r="CO5" s="222" t="s">
        <v>8</v>
      </c>
      <c r="CP5" s="222" t="s">
        <v>13</v>
      </c>
      <c r="CQ5" s="222" t="s">
        <v>38</v>
      </c>
      <c r="CR5" s="223" t="s">
        <v>12</v>
      </c>
      <c r="CS5" s="215"/>
      <c r="CT5" s="221" t="s">
        <v>3</v>
      </c>
      <c r="CU5" s="222" t="s">
        <v>4</v>
      </c>
      <c r="CV5" s="222" t="s">
        <v>5</v>
      </c>
      <c r="CW5" s="222" t="s">
        <v>6</v>
      </c>
      <c r="CX5" s="222" t="s">
        <v>10</v>
      </c>
      <c r="CY5" s="222" t="s">
        <v>7</v>
      </c>
      <c r="CZ5" s="222" t="s">
        <v>8</v>
      </c>
      <c r="DA5" s="222" t="s">
        <v>13</v>
      </c>
      <c r="DB5" s="222" t="s">
        <v>38</v>
      </c>
      <c r="DC5" s="223" t="s">
        <v>12</v>
      </c>
      <c r="DD5" s="215"/>
      <c r="DE5" s="221" t="s">
        <v>3</v>
      </c>
      <c r="DF5" s="222" t="s">
        <v>4</v>
      </c>
      <c r="DG5" s="222" t="s">
        <v>5</v>
      </c>
      <c r="DH5" s="222" t="s">
        <v>6</v>
      </c>
      <c r="DI5" s="222" t="s">
        <v>10</v>
      </c>
      <c r="DJ5" s="222" t="s">
        <v>7</v>
      </c>
      <c r="DK5" s="222" t="s">
        <v>8</v>
      </c>
      <c r="DL5" s="222" t="s">
        <v>13</v>
      </c>
      <c r="DM5" s="222" t="s">
        <v>38</v>
      </c>
      <c r="DN5" s="223" t="s">
        <v>12</v>
      </c>
      <c r="DO5" s="215"/>
      <c r="DP5" s="221" t="s">
        <v>3</v>
      </c>
      <c r="DQ5" s="222" t="s">
        <v>4</v>
      </c>
      <c r="DR5" s="222" t="s">
        <v>5</v>
      </c>
      <c r="DS5" s="222" t="s">
        <v>6</v>
      </c>
      <c r="DT5" s="222" t="s">
        <v>10</v>
      </c>
      <c r="DU5" s="222" t="s">
        <v>7</v>
      </c>
      <c r="DV5" s="222" t="s">
        <v>8</v>
      </c>
      <c r="DW5" s="222" t="s">
        <v>13</v>
      </c>
      <c r="DX5" s="222" t="s">
        <v>38</v>
      </c>
      <c r="DY5" s="223" t="s">
        <v>12</v>
      </c>
      <c r="DZ5" s="215"/>
      <c r="EA5" s="221" t="s">
        <v>3</v>
      </c>
      <c r="EB5" s="222" t="s">
        <v>4</v>
      </c>
      <c r="EC5" s="222" t="s">
        <v>5</v>
      </c>
      <c r="ED5" s="222" t="s">
        <v>6</v>
      </c>
      <c r="EE5" s="222" t="s">
        <v>10</v>
      </c>
      <c r="EF5" s="222" t="s">
        <v>7</v>
      </c>
      <c r="EG5" s="222" t="s">
        <v>8</v>
      </c>
      <c r="EH5" s="222" t="s">
        <v>13</v>
      </c>
      <c r="EI5" s="222" t="s">
        <v>38</v>
      </c>
      <c r="EJ5" s="223" t="s">
        <v>12</v>
      </c>
      <c r="EK5" s="215"/>
      <c r="EL5" s="221" t="s">
        <v>3</v>
      </c>
      <c r="EM5" s="222" t="s">
        <v>4</v>
      </c>
      <c r="EN5" s="222" t="s">
        <v>5</v>
      </c>
      <c r="EO5" s="222" t="s">
        <v>6</v>
      </c>
      <c r="EP5" s="222" t="s">
        <v>10</v>
      </c>
      <c r="EQ5" s="222" t="s">
        <v>7</v>
      </c>
      <c r="ER5" s="222" t="s">
        <v>8</v>
      </c>
      <c r="ES5" s="222" t="s">
        <v>13</v>
      </c>
      <c r="ET5" s="222" t="s">
        <v>38</v>
      </c>
      <c r="EU5" s="223" t="s">
        <v>12</v>
      </c>
      <c r="EV5" s="215"/>
      <c r="EW5" s="221" t="s">
        <v>3</v>
      </c>
      <c r="EX5" s="222" t="s">
        <v>4</v>
      </c>
      <c r="EY5" s="222" t="s">
        <v>5</v>
      </c>
      <c r="EZ5" s="222" t="s">
        <v>6</v>
      </c>
      <c r="FA5" s="222" t="s">
        <v>10</v>
      </c>
      <c r="FB5" s="222" t="s">
        <v>7</v>
      </c>
      <c r="FC5" s="222" t="s">
        <v>8</v>
      </c>
      <c r="FD5" s="222" t="s">
        <v>13</v>
      </c>
      <c r="FE5" s="222" t="s">
        <v>38</v>
      </c>
      <c r="FF5" s="223" t="s">
        <v>12</v>
      </c>
      <c r="FG5" s="225"/>
    </row>
    <row r="6" spans="2:163" ht="12.75">
      <c r="B6" s="154" t="s">
        <v>49</v>
      </c>
      <c r="C6" s="154" t="s">
        <v>48</v>
      </c>
      <c r="D6" s="154" t="s">
        <v>47</v>
      </c>
      <c r="E6" s="154"/>
      <c r="F6" s="154"/>
      <c r="G6" s="150"/>
      <c r="H6" s="150"/>
      <c r="I6" s="150"/>
      <c r="J6" s="150"/>
      <c r="K6" s="150"/>
      <c r="L6" s="150"/>
      <c r="M6" s="150"/>
      <c r="N6" s="150"/>
      <c r="O6" s="150"/>
      <c r="P6" s="226"/>
      <c r="Q6" s="227"/>
      <c r="R6" s="97"/>
      <c r="S6" s="150"/>
      <c r="T6" s="150"/>
      <c r="U6" s="150"/>
      <c r="V6" s="150"/>
      <c r="W6" s="150"/>
      <c r="X6" s="150"/>
      <c r="Y6" s="150"/>
      <c r="Z6" s="150"/>
      <c r="AA6" s="150"/>
      <c r="AB6" s="150"/>
      <c r="AC6" s="150"/>
      <c r="AD6" s="226"/>
      <c r="AE6" s="224"/>
      <c r="AF6" s="97"/>
      <c r="AG6" s="150"/>
      <c r="AH6" s="150"/>
      <c r="AI6" s="150"/>
      <c r="AJ6" s="150"/>
      <c r="AK6" s="150"/>
      <c r="AL6" s="150"/>
      <c r="AM6" s="150"/>
      <c r="AN6" s="150"/>
      <c r="AO6" s="226"/>
      <c r="AP6" s="224"/>
      <c r="AQ6" s="97"/>
      <c r="AR6" s="150"/>
      <c r="AS6" s="150"/>
      <c r="AT6" s="150"/>
      <c r="AU6" s="150"/>
      <c r="AV6" s="150"/>
      <c r="AW6" s="150"/>
      <c r="AX6" s="150"/>
      <c r="AY6" s="150"/>
      <c r="AZ6" s="226"/>
      <c r="BA6" s="224"/>
      <c r="BB6" s="97"/>
      <c r="BC6" s="150"/>
      <c r="BD6" s="150"/>
      <c r="BE6" s="150"/>
      <c r="BF6" s="150"/>
      <c r="BG6" s="150"/>
      <c r="BH6" s="150"/>
      <c r="BI6" s="150"/>
      <c r="BJ6" s="150"/>
      <c r="BK6" s="226"/>
      <c r="BL6" s="227"/>
      <c r="BM6" s="97"/>
      <c r="BN6" s="150"/>
      <c r="BO6" s="150"/>
      <c r="BP6" s="150"/>
      <c r="BQ6" s="150"/>
      <c r="BR6" s="150"/>
      <c r="BS6" s="150"/>
      <c r="BT6" s="150"/>
      <c r="BU6" s="150"/>
      <c r="BV6" s="226"/>
      <c r="BW6" s="224"/>
      <c r="BX6" s="97"/>
      <c r="BY6" s="97"/>
      <c r="BZ6" s="97"/>
      <c r="CA6" s="97"/>
      <c r="CB6" s="97"/>
      <c r="CC6" s="97"/>
      <c r="CD6" s="97"/>
      <c r="CE6" s="97"/>
      <c r="CF6" s="97"/>
      <c r="CG6" s="97"/>
      <c r="CH6" s="224"/>
      <c r="CI6" s="97"/>
      <c r="CJ6" s="97"/>
      <c r="CK6" s="97"/>
      <c r="CL6" s="97"/>
      <c r="CM6" s="97"/>
      <c r="CN6" s="97"/>
      <c r="CO6" s="97"/>
      <c r="CP6" s="97"/>
      <c r="CQ6" s="97"/>
      <c r="CR6" s="97"/>
      <c r="CS6" s="224"/>
      <c r="CT6" s="97"/>
      <c r="CU6" s="97"/>
      <c r="CV6" s="97"/>
      <c r="CW6" s="97"/>
      <c r="CX6" s="97"/>
      <c r="CY6" s="97"/>
      <c r="CZ6" s="97"/>
      <c r="DA6" s="97"/>
      <c r="DB6" s="97"/>
      <c r="DC6" s="97"/>
      <c r="DD6" s="224"/>
      <c r="DE6" s="97"/>
      <c r="DF6" s="97"/>
      <c r="DG6" s="97"/>
      <c r="DH6" s="97"/>
      <c r="DI6" s="97"/>
      <c r="DJ6" s="97"/>
      <c r="DK6" s="97"/>
      <c r="DL6" s="97"/>
      <c r="DM6" s="97"/>
      <c r="DN6" s="97"/>
      <c r="DO6" s="224"/>
      <c r="DP6" s="97"/>
      <c r="DQ6" s="97"/>
      <c r="DR6" s="97"/>
      <c r="DS6" s="97"/>
      <c r="DT6" s="97"/>
      <c r="DU6" s="97"/>
      <c r="DV6" s="97"/>
      <c r="DW6" s="97"/>
      <c r="DX6" s="97"/>
      <c r="DY6" s="97"/>
      <c r="DZ6" s="224"/>
      <c r="EA6" s="97"/>
      <c r="EB6" s="97"/>
      <c r="EC6" s="97"/>
      <c r="ED6" s="97"/>
      <c r="EE6" s="97"/>
      <c r="EF6" s="97"/>
      <c r="EG6" s="97"/>
      <c r="EH6" s="97"/>
      <c r="EI6" s="97"/>
      <c r="EJ6" s="97"/>
      <c r="EK6" s="224"/>
      <c r="EL6" s="97"/>
      <c r="EM6" s="150"/>
      <c r="EN6" s="150"/>
      <c r="EO6" s="150"/>
      <c r="EP6" s="150"/>
      <c r="EQ6" s="150"/>
      <c r="ER6" s="150"/>
      <c r="ES6" s="150"/>
      <c r="ET6" s="150"/>
      <c r="EU6" s="226"/>
      <c r="EV6" s="224"/>
      <c r="EW6" s="97"/>
      <c r="EX6" s="150"/>
      <c r="EY6" s="150"/>
      <c r="EZ6" s="150"/>
      <c r="FA6" s="150"/>
      <c r="FB6" s="150"/>
      <c r="FC6" s="150"/>
      <c r="FD6" s="150"/>
      <c r="FE6" s="150"/>
      <c r="FF6" s="226"/>
      <c r="FG6" s="227"/>
    </row>
    <row r="7" spans="2:163" s="201" customFormat="1" ht="12.75">
      <c r="B7" s="202"/>
      <c r="C7" s="228"/>
      <c r="D7" s="205"/>
      <c r="E7" s="205"/>
      <c r="F7" s="205"/>
      <c r="G7" s="202"/>
      <c r="H7" s="202"/>
      <c r="I7" s="202"/>
      <c r="J7" s="202"/>
      <c r="K7" s="202"/>
      <c r="L7" s="202"/>
      <c r="M7" s="202"/>
      <c r="N7" s="202"/>
      <c r="O7" s="202"/>
      <c r="P7" s="202"/>
      <c r="Q7" s="203"/>
      <c r="R7" s="179"/>
      <c r="S7" s="179"/>
      <c r="T7" s="179"/>
      <c r="U7" s="179"/>
      <c r="V7" s="179"/>
      <c r="W7" s="179"/>
      <c r="X7" s="179"/>
      <c r="Y7" s="179"/>
      <c r="Z7" s="179"/>
      <c r="AA7" s="179"/>
      <c r="AB7" s="179"/>
      <c r="AC7" s="179"/>
      <c r="AD7" s="179">
        <f aca="true" t="shared" si="0" ref="AD7:AD15">SUM(R7:AC7)</f>
        <v>0</v>
      </c>
      <c r="AE7" s="204"/>
      <c r="AF7" s="202">
        <f aca="true" t="shared" si="1" ref="AF7:AO7">$R$7*G7</f>
        <v>0</v>
      </c>
      <c r="AG7" s="202">
        <f t="shared" si="1"/>
        <v>0</v>
      </c>
      <c r="AH7" s="202">
        <f t="shared" si="1"/>
        <v>0</v>
      </c>
      <c r="AI7" s="202">
        <f t="shared" si="1"/>
        <v>0</v>
      </c>
      <c r="AJ7" s="202">
        <f t="shared" si="1"/>
        <v>0</v>
      </c>
      <c r="AK7" s="202">
        <f t="shared" si="1"/>
        <v>0</v>
      </c>
      <c r="AL7" s="202">
        <f t="shared" si="1"/>
        <v>0</v>
      </c>
      <c r="AM7" s="202">
        <f t="shared" si="1"/>
        <v>0</v>
      </c>
      <c r="AN7" s="202">
        <f t="shared" si="1"/>
        <v>0</v>
      </c>
      <c r="AO7" s="202">
        <f t="shared" si="1"/>
        <v>0</v>
      </c>
      <c r="AP7" s="204"/>
      <c r="AQ7" s="202">
        <f aca="true" t="shared" si="2" ref="AQ7:AZ7">$S$7*G7</f>
        <v>0</v>
      </c>
      <c r="AR7" s="202">
        <f t="shared" si="2"/>
        <v>0</v>
      </c>
      <c r="AS7" s="202">
        <f t="shared" si="2"/>
        <v>0</v>
      </c>
      <c r="AT7" s="202">
        <f t="shared" si="2"/>
        <v>0</v>
      </c>
      <c r="AU7" s="202">
        <f t="shared" si="2"/>
        <v>0</v>
      </c>
      <c r="AV7" s="202">
        <f t="shared" si="2"/>
        <v>0</v>
      </c>
      <c r="AW7" s="202">
        <f t="shared" si="2"/>
        <v>0</v>
      </c>
      <c r="AX7" s="202">
        <f t="shared" si="2"/>
        <v>0</v>
      </c>
      <c r="AY7" s="202">
        <f t="shared" si="2"/>
        <v>0</v>
      </c>
      <c r="AZ7" s="202">
        <f t="shared" si="2"/>
        <v>0</v>
      </c>
      <c r="BA7" s="229"/>
      <c r="BB7" s="202">
        <f aca="true" t="shared" si="3" ref="BB7:BK7">$T$7*G7</f>
        <v>0</v>
      </c>
      <c r="BC7" s="202">
        <f t="shared" si="3"/>
        <v>0</v>
      </c>
      <c r="BD7" s="202">
        <f t="shared" si="3"/>
        <v>0</v>
      </c>
      <c r="BE7" s="202">
        <f t="shared" si="3"/>
        <v>0</v>
      </c>
      <c r="BF7" s="202">
        <f t="shared" si="3"/>
        <v>0</v>
      </c>
      <c r="BG7" s="202">
        <f t="shared" si="3"/>
        <v>0</v>
      </c>
      <c r="BH7" s="202">
        <f t="shared" si="3"/>
        <v>0</v>
      </c>
      <c r="BI7" s="202">
        <f t="shared" si="3"/>
        <v>0</v>
      </c>
      <c r="BJ7" s="202">
        <f t="shared" si="3"/>
        <v>0</v>
      </c>
      <c r="BK7" s="202">
        <f t="shared" si="3"/>
        <v>0</v>
      </c>
      <c r="BL7" s="230"/>
      <c r="BM7" s="202">
        <f aca="true" t="shared" si="4" ref="BM7:BV7">$U$7*G7</f>
        <v>0</v>
      </c>
      <c r="BN7" s="202">
        <f t="shared" si="4"/>
        <v>0</v>
      </c>
      <c r="BO7" s="202">
        <f t="shared" si="4"/>
        <v>0</v>
      </c>
      <c r="BP7" s="202">
        <f t="shared" si="4"/>
        <v>0</v>
      </c>
      <c r="BQ7" s="202">
        <f t="shared" si="4"/>
        <v>0</v>
      </c>
      <c r="BR7" s="202">
        <f t="shared" si="4"/>
        <v>0</v>
      </c>
      <c r="BS7" s="202">
        <f t="shared" si="4"/>
        <v>0</v>
      </c>
      <c r="BT7" s="202">
        <f t="shared" si="4"/>
        <v>0</v>
      </c>
      <c r="BU7" s="202">
        <f t="shared" si="4"/>
        <v>0</v>
      </c>
      <c r="BV7" s="202">
        <f t="shared" si="4"/>
        <v>0</v>
      </c>
      <c r="BW7" s="229"/>
      <c r="BX7" s="202">
        <f aca="true" t="shared" si="5" ref="BX7:CG7">$V$7*G7</f>
        <v>0</v>
      </c>
      <c r="BY7" s="202">
        <f t="shared" si="5"/>
        <v>0</v>
      </c>
      <c r="BZ7" s="202">
        <f t="shared" si="5"/>
        <v>0</v>
      </c>
      <c r="CA7" s="202">
        <f t="shared" si="5"/>
        <v>0</v>
      </c>
      <c r="CB7" s="202">
        <f t="shared" si="5"/>
        <v>0</v>
      </c>
      <c r="CC7" s="202">
        <f t="shared" si="5"/>
        <v>0</v>
      </c>
      <c r="CD7" s="202">
        <f t="shared" si="5"/>
        <v>0</v>
      </c>
      <c r="CE7" s="202">
        <f t="shared" si="5"/>
        <v>0</v>
      </c>
      <c r="CF7" s="202">
        <f t="shared" si="5"/>
        <v>0</v>
      </c>
      <c r="CG7" s="202">
        <f t="shared" si="5"/>
        <v>0</v>
      </c>
      <c r="CH7" s="229"/>
      <c r="CI7" s="202">
        <f aca="true" t="shared" si="6" ref="CI7:CR7">$W$7*G7</f>
        <v>0</v>
      </c>
      <c r="CJ7" s="202">
        <f t="shared" si="6"/>
        <v>0</v>
      </c>
      <c r="CK7" s="202">
        <f t="shared" si="6"/>
        <v>0</v>
      </c>
      <c r="CL7" s="202">
        <f t="shared" si="6"/>
        <v>0</v>
      </c>
      <c r="CM7" s="202">
        <f t="shared" si="6"/>
        <v>0</v>
      </c>
      <c r="CN7" s="202">
        <f t="shared" si="6"/>
        <v>0</v>
      </c>
      <c r="CO7" s="202">
        <f t="shared" si="6"/>
        <v>0</v>
      </c>
      <c r="CP7" s="202">
        <f t="shared" si="6"/>
        <v>0</v>
      </c>
      <c r="CQ7" s="202">
        <f t="shared" si="6"/>
        <v>0</v>
      </c>
      <c r="CR7" s="202">
        <f t="shared" si="6"/>
        <v>0</v>
      </c>
      <c r="CS7" s="229"/>
      <c r="CT7" s="202">
        <f aca="true" t="shared" si="7" ref="CT7:DC7">$X$7*G7</f>
        <v>0</v>
      </c>
      <c r="CU7" s="202">
        <f t="shared" si="7"/>
        <v>0</v>
      </c>
      <c r="CV7" s="202">
        <f t="shared" si="7"/>
        <v>0</v>
      </c>
      <c r="CW7" s="202">
        <f t="shared" si="7"/>
        <v>0</v>
      </c>
      <c r="CX7" s="202">
        <f t="shared" si="7"/>
        <v>0</v>
      </c>
      <c r="CY7" s="202">
        <f t="shared" si="7"/>
        <v>0</v>
      </c>
      <c r="CZ7" s="202">
        <f t="shared" si="7"/>
        <v>0</v>
      </c>
      <c r="DA7" s="202">
        <f t="shared" si="7"/>
        <v>0</v>
      </c>
      <c r="DB7" s="202">
        <f t="shared" si="7"/>
        <v>0</v>
      </c>
      <c r="DC7" s="202">
        <f t="shared" si="7"/>
        <v>0</v>
      </c>
      <c r="DD7" s="229"/>
      <c r="DE7" s="202">
        <f aca="true" t="shared" si="8" ref="DE7:DN7">$Y$7*G7</f>
        <v>0</v>
      </c>
      <c r="DF7" s="202">
        <f t="shared" si="8"/>
        <v>0</v>
      </c>
      <c r="DG7" s="202">
        <f t="shared" si="8"/>
        <v>0</v>
      </c>
      <c r="DH7" s="202">
        <f t="shared" si="8"/>
        <v>0</v>
      </c>
      <c r="DI7" s="202">
        <f t="shared" si="8"/>
        <v>0</v>
      </c>
      <c r="DJ7" s="202">
        <f t="shared" si="8"/>
        <v>0</v>
      </c>
      <c r="DK7" s="202">
        <f t="shared" si="8"/>
        <v>0</v>
      </c>
      <c r="DL7" s="202">
        <f t="shared" si="8"/>
        <v>0</v>
      </c>
      <c r="DM7" s="202">
        <f t="shared" si="8"/>
        <v>0</v>
      </c>
      <c r="DN7" s="202">
        <f t="shared" si="8"/>
        <v>0</v>
      </c>
      <c r="DO7" s="229"/>
      <c r="DP7" s="202">
        <f aca="true" t="shared" si="9" ref="DP7:DY7">$Z$7*G7</f>
        <v>0</v>
      </c>
      <c r="DQ7" s="202">
        <f t="shared" si="9"/>
        <v>0</v>
      </c>
      <c r="DR7" s="202">
        <f t="shared" si="9"/>
        <v>0</v>
      </c>
      <c r="DS7" s="202">
        <f t="shared" si="9"/>
        <v>0</v>
      </c>
      <c r="DT7" s="202">
        <f t="shared" si="9"/>
        <v>0</v>
      </c>
      <c r="DU7" s="202">
        <f t="shared" si="9"/>
        <v>0</v>
      </c>
      <c r="DV7" s="202">
        <f t="shared" si="9"/>
        <v>0</v>
      </c>
      <c r="DW7" s="202">
        <f t="shared" si="9"/>
        <v>0</v>
      </c>
      <c r="DX7" s="202">
        <f t="shared" si="9"/>
        <v>0</v>
      </c>
      <c r="DY7" s="202">
        <f t="shared" si="9"/>
        <v>0</v>
      </c>
      <c r="DZ7" s="229"/>
      <c r="EA7" s="202">
        <f aca="true" t="shared" si="10" ref="EA7:EJ7">$AA$7*G7</f>
        <v>0</v>
      </c>
      <c r="EB7" s="202">
        <f t="shared" si="10"/>
        <v>0</v>
      </c>
      <c r="EC7" s="202">
        <f t="shared" si="10"/>
        <v>0</v>
      </c>
      <c r="ED7" s="202">
        <f t="shared" si="10"/>
        <v>0</v>
      </c>
      <c r="EE7" s="202">
        <f t="shared" si="10"/>
        <v>0</v>
      </c>
      <c r="EF7" s="202">
        <f t="shared" si="10"/>
        <v>0</v>
      </c>
      <c r="EG7" s="202">
        <f t="shared" si="10"/>
        <v>0</v>
      </c>
      <c r="EH7" s="202">
        <f t="shared" si="10"/>
        <v>0</v>
      </c>
      <c r="EI7" s="202">
        <f t="shared" si="10"/>
        <v>0</v>
      </c>
      <c r="EJ7" s="202">
        <f t="shared" si="10"/>
        <v>0</v>
      </c>
      <c r="EK7" s="229"/>
      <c r="EL7" s="202">
        <f aca="true" t="shared" si="11" ref="EL7:EU7">$AB$7*G7</f>
        <v>0</v>
      </c>
      <c r="EM7" s="202">
        <f t="shared" si="11"/>
        <v>0</v>
      </c>
      <c r="EN7" s="202">
        <f t="shared" si="11"/>
        <v>0</v>
      </c>
      <c r="EO7" s="202">
        <f t="shared" si="11"/>
        <v>0</v>
      </c>
      <c r="EP7" s="202">
        <f t="shared" si="11"/>
        <v>0</v>
      </c>
      <c r="EQ7" s="202">
        <f t="shared" si="11"/>
        <v>0</v>
      </c>
      <c r="ER7" s="202">
        <f t="shared" si="11"/>
        <v>0</v>
      </c>
      <c r="ES7" s="202">
        <f t="shared" si="11"/>
        <v>0</v>
      </c>
      <c r="ET7" s="202">
        <f t="shared" si="11"/>
        <v>0</v>
      </c>
      <c r="EU7" s="202">
        <f t="shared" si="11"/>
        <v>0</v>
      </c>
      <c r="EV7" s="229"/>
      <c r="EW7" s="202">
        <f aca="true" t="shared" si="12" ref="EW7:FF7">$AC$7*G7</f>
        <v>0</v>
      </c>
      <c r="EX7" s="202">
        <f t="shared" si="12"/>
        <v>0</v>
      </c>
      <c r="EY7" s="202">
        <f t="shared" si="12"/>
        <v>0</v>
      </c>
      <c r="EZ7" s="202">
        <f t="shared" si="12"/>
        <v>0</v>
      </c>
      <c r="FA7" s="202">
        <f t="shared" si="12"/>
        <v>0</v>
      </c>
      <c r="FB7" s="202">
        <f t="shared" si="12"/>
        <v>0</v>
      </c>
      <c r="FC7" s="202">
        <f t="shared" si="12"/>
        <v>0</v>
      </c>
      <c r="FD7" s="202">
        <f t="shared" si="12"/>
        <v>0</v>
      </c>
      <c r="FE7" s="202">
        <f t="shared" si="12"/>
        <v>0</v>
      </c>
      <c r="FF7" s="202">
        <f t="shared" si="12"/>
        <v>0</v>
      </c>
      <c r="FG7" s="230"/>
    </row>
    <row r="8" spans="2:163" s="201" customFormat="1" ht="12.75">
      <c r="B8" s="202"/>
      <c r="C8" s="202"/>
      <c r="D8" s="202"/>
      <c r="E8" s="202"/>
      <c r="F8" s="202"/>
      <c r="G8" s="202"/>
      <c r="H8" s="202"/>
      <c r="I8" s="202"/>
      <c r="J8" s="202"/>
      <c r="K8" s="202"/>
      <c r="L8" s="202"/>
      <c r="M8" s="202"/>
      <c r="N8" s="202"/>
      <c r="O8" s="202"/>
      <c r="P8" s="231"/>
      <c r="Q8" s="203"/>
      <c r="R8" s="232"/>
      <c r="S8" s="179"/>
      <c r="T8" s="179"/>
      <c r="U8" s="179"/>
      <c r="V8" s="179"/>
      <c r="W8" s="179"/>
      <c r="X8" s="179"/>
      <c r="Y8" s="179"/>
      <c r="Z8" s="179"/>
      <c r="AA8" s="179"/>
      <c r="AB8" s="179"/>
      <c r="AC8" s="179"/>
      <c r="AD8" s="233">
        <f t="shared" si="0"/>
        <v>0</v>
      </c>
      <c r="AE8" s="204"/>
      <c r="AF8" s="202">
        <f aca="true" t="shared" si="13" ref="AF8:AO8">$R$8*G8</f>
        <v>0</v>
      </c>
      <c r="AG8" s="202">
        <f t="shared" si="13"/>
        <v>0</v>
      </c>
      <c r="AH8" s="202">
        <f t="shared" si="13"/>
        <v>0</v>
      </c>
      <c r="AI8" s="202">
        <f t="shared" si="13"/>
        <v>0</v>
      </c>
      <c r="AJ8" s="202">
        <f t="shared" si="13"/>
        <v>0</v>
      </c>
      <c r="AK8" s="202">
        <f t="shared" si="13"/>
        <v>0</v>
      </c>
      <c r="AL8" s="202">
        <f t="shared" si="13"/>
        <v>0</v>
      </c>
      <c r="AM8" s="202">
        <f t="shared" si="13"/>
        <v>0</v>
      </c>
      <c r="AN8" s="202">
        <f t="shared" si="13"/>
        <v>0</v>
      </c>
      <c r="AO8" s="202">
        <f t="shared" si="13"/>
        <v>0</v>
      </c>
      <c r="AP8" s="204"/>
      <c r="AQ8" s="202">
        <f aca="true" t="shared" si="14" ref="AQ8:AZ8">$S$8*G8</f>
        <v>0</v>
      </c>
      <c r="AR8" s="202">
        <f t="shared" si="14"/>
        <v>0</v>
      </c>
      <c r="AS8" s="202">
        <f t="shared" si="14"/>
        <v>0</v>
      </c>
      <c r="AT8" s="202">
        <f t="shared" si="14"/>
        <v>0</v>
      </c>
      <c r="AU8" s="202">
        <f t="shared" si="14"/>
        <v>0</v>
      </c>
      <c r="AV8" s="202">
        <f t="shared" si="14"/>
        <v>0</v>
      </c>
      <c r="AW8" s="202">
        <f t="shared" si="14"/>
        <v>0</v>
      </c>
      <c r="AX8" s="202">
        <f t="shared" si="14"/>
        <v>0</v>
      </c>
      <c r="AY8" s="202">
        <f t="shared" si="14"/>
        <v>0</v>
      </c>
      <c r="AZ8" s="202">
        <f t="shared" si="14"/>
        <v>0</v>
      </c>
      <c r="BA8" s="204"/>
      <c r="BB8" s="202">
        <f aca="true" t="shared" si="15" ref="BB8:BK8">$T$8*G8</f>
        <v>0</v>
      </c>
      <c r="BC8" s="202">
        <f t="shared" si="15"/>
        <v>0</v>
      </c>
      <c r="BD8" s="202">
        <f t="shared" si="15"/>
        <v>0</v>
      </c>
      <c r="BE8" s="202">
        <f t="shared" si="15"/>
        <v>0</v>
      </c>
      <c r="BF8" s="202">
        <f t="shared" si="15"/>
        <v>0</v>
      </c>
      <c r="BG8" s="202">
        <f t="shared" si="15"/>
        <v>0</v>
      </c>
      <c r="BH8" s="202">
        <f t="shared" si="15"/>
        <v>0</v>
      </c>
      <c r="BI8" s="202">
        <f t="shared" si="15"/>
        <v>0</v>
      </c>
      <c r="BJ8" s="202">
        <f t="shared" si="15"/>
        <v>0</v>
      </c>
      <c r="BK8" s="202">
        <f t="shared" si="15"/>
        <v>0</v>
      </c>
      <c r="BL8" s="205"/>
      <c r="BM8" s="202">
        <f aca="true" t="shared" si="16" ref="BM8:BV8">$U$8*G8</f>
        <v>0</v>
      </c>
      <c r="BN8" s="202">
        <f t="shared" si="16"/>
        <v>0</v>
      </c>
      <c r="BO8" s="202">
        <f t="shared" si="16"/>
        <v>0</v>
      </c>
      <c r="BP8" s="202">
        <f t="shared" si="16"/>
        <v>0</v>
      </c>
      <c r="BQ8" s="202">
        <f t="shared" si="16"/>
        <v>0</v>
      </c>
      <c r="BR8" s="202">
        <f t="shared" si="16"/>
        <v>0</v>
      </c>
      <c r="BS8" s="202">
        <f t="shared" si="16"/>
        <v>0</v>
      </c>
      <c r="BT8" s="202">
        <f t="shared" si="16"/>
        <v>0</v>
      </c>
      <c r="BU8" s="202">
        <f t="shared" si="16"/>
        <v>0</v>
      </c>
      <c r="BV8" s="202">
        <f t="shared" si="16"/>
        <v>0</v>
      </c>
      <c r="BW8" s="204"/>
      <c r="BX8" s="202">
        <f aca="true" t="shared" si="17" ref="BX8:CG8">$V$8*G8</f>
        <v>0</v>
      </c>
      <c r="BY8" s="202">
        <f t="shared" si="17"/>
        <v>0</v>
      </c>
      <c r="BZ8" s="202">
        <f t="shared" si="17"/>
        <v>0</v>
      </c>
      <c r="CA8" s="202">
        <f t="shared" si="17"/>
        <v>0</v>
      </c>
      <c r="CB8" s="202">
        <f t="shared" si="17"/>
        <v>0</v>
      </c>
      <c r="CC8" s="202">
        <f t="shared" si="17"/>
        <v>0</v>
      </c>
      <c r="CD8" s="202">
        <f t="shared" si="17"/>
        <v>0</v>
      </c>
      <c r="CE8" s="202">
        <f t="shared" si="17"/>
        <v>0</v>
      </c>
      <c r="CF8" s="202">
        <f t="shared" si="17"/>
        <v>0</v>
      </c>
      <c r="CG8" s="202">
        <f t="shared" si="17"/>
        <v>0</v>
      </c>
      <c r="CH8" s="204"/>
      <c r="CI8" s="202">
        <f aca="true" t="shared" si="18" ref="CI8:CR8">$W$8*G8</f>
        <v>0</v>
      </c>
      <c r="CJ8" s="202">
        <f t="shared" si="18"/>
        <v>0</v>
      </c>
      <c r="CK8" s="202">
        <f t="shared" si="18"/>
        <v>0</v>
      </c>
      <c r="CL8" s="202">
        <f t="shared" si="18"/>
        <v>0</v>
      </c>
      <c r="CM8" s="202">
        <f t="shared" si="18"/>
        <v>0</v>
      </c>
      <c r="CN8" s="202">
        <f t="shared" si="18"/>
        <v>0</v>
      </c>
      <c r="CO8" s="202">
        <f t="shared" si="18"/>
        <v>0</v>
      </c>
      <c r="CP8" s="202">
        <f t="shared" si="18"/>
        <v>0</v>
      </c>
      <c r="CQ8" s="202">
        <f t="shared" si="18"/>
        <v>0</v>
      </c>
      <c r="CR8" s="202">
        <f t="shared" si="18"/>
        <v>0</v>
      </c>
      <c r="CS8" s="204"/>
      <c r="CT8" s="202">
        <f aca="true" t="shared" si="19" ref="CT8:DC8">$X$8*G8</f>
        <v>0</v>
      </c>
      <c r="CU8" s="202">
        <f t="shared" si="19"/>
        <v>0</v>
      </c>
      <c r="CV8" s="202">
        <f t="shared" si="19"/>
        <v>0</v>
      </c>
      <c r="CW8" s="202">
        <f t="shared" si="19"/>
        <v>0</v>
      </c>
      <c r="CX8" s="202">
        <f t="shared" si="19"/>
        <v>0</v>
      </c>
      <c r="CY8" s="202">
        <f t="shared" si="19"/>
        <v>0</v>
      </c>
      <c r="CZ8" s="202">
        <f t="shared" si="19"/>
        <v>0</v>
      </c>
      <c r="DA8" s="202">
        <f t="shared" si="19"/>
        <v>0</v>
      </c>
      <c r="DB8" s="202">
        <f t="shared" si="19"/>
        <v>0</v>
      </c>
      <c r="DC8" s="202">
        <f t="shared" si="19"/>
        <v>0</v>
      </c>
      <c r="DD8" s="204"/>
      <c r="DE8" s="202">
        <f aca="true" t="shared" si="20" ref="DE8:DN8">$Y$8*G8</f>
        <v>0</v>
      </c>
      <c r="DF8" s="202">
        <f t="shared" si="20"/>
        <v>0</v>
      </c>
      <c r="DG8" s="202">
        <f t="shared" si="20"/>
        <v>0</v>
      </c>
      <c r="DH8" s="202">
        <f t="shared" si="20"/>
        <v>0</v>
      </c>
      <c r="DI8" s="202">
        <f t="shared" si="20"/>
        <v>0</v>
      </c>
      <c r="DJ8" s="202">
        <f t="shared" si="20"/>
        <v>0</v>
      </c>
      <c r="DK8" s="202">
        <f t="shared" si="20"/>
        <v>0</v>
      </c>
      <c r="DL8" s="202">
        <f t="shared" si="20"/>
        <v>0</v>
      </c>
      <c r="DM8" s="202">
        <f t="shared" si="20"/>
        <v>0</v>
      </c>
      <c r="DN8" s="202">
        <f t="shared" si="20"/>
        <v>0</v>
      </c>
      <c r="DO8" s="204"/>
      <c r="DP8" s="202">
        <f aca="true" t="shared" si="21" ref="DP8:DY8">$Z$8*G8</f>
        <v>0</v>
      </c>
      <c r="DQ8" s="202">
        <f t="shared" si="21"/>
        <v>0</v>
      </c>
      <c r="DR8" s="202">
        <f t="shared" si="21"/>
        <v>0</v>
      </c>
      <c r="DS8" s="202">
        <f t="shared" si="21"/>
        <v>0</v>
      </c>
      <c r="DT8" s="202">
        <f t="shared" si="21"/>
        <v>0</v>
      </c>
      <c r="DU8" s="202">
        <f t="shared" si="21"/>
        <v>0</v>
      </c>
      <c r="DV8" s="202">
        <f t="shared" si="21"/>
        <v>0</v>
      </c>
      <c r="DW8" s="202">
        <f t="shared" si="21"/>
        <v>0</v>
      </c>
      <c r="DX8" s="202">
        <f t="shared" si="21"/>
        <v>0</v>
      </c>
      <c r="DY8" s="202">
        <f t="shared" si="21"/>
        <v>0</v>
      </c>
      <c r="DZ8" s="204"/>
      <c r="EA8" s="202">
        <f aca="true" t="shared" si="22" ref="EA8:EJ8">$AA$8*G8</f>
        <v>0</v>
      </c>
      <c r="EB8" s="202">
        <f t="shared" si="22"/>
        <v>0</v>
      </c>
      <c r="EC8" s="202">
        <f t="shared" si="22"/>
        <v>0</v>
      </c>
      <c r="ED8" s="202">
        <f t="shared" si="22"/>
        <v>0</v>
      </c>
      <c r="EE8" s="202">
        <f t="shared" si="22"/>
        <v>0</v>
      </c>
      <c r="EF8" s="202">
        <f t="shared" si="22"/>
        <v>0</v>
      </c>
      <c r="EG8" s="202">
        <f t="shared" si="22"/>
        <v>0</v>
      </c>
      <c r="EH8" s="202">
        <f t="shared" si="22"/>
        <v>0</v>
      </c>
      <c r="EI8" s="202">
        <f t="shared" si="22"/>
        <v>0</v>
      </c>
      <c r="EJ8" s="202">
        <f t="shared" si="22"/>
        <v>0</v>
      </c>
      <c r="EK8" s="204"/>
      <c r="EL8" s="202">
        <f aca="true" t="shared" si="23" ref="EL8:EU8">$AB$8*G8</f>
        <v>0</v>
      </c>
      <c r="EM8" s="202">
        <f t="shared" si="23"/>
        <v>0</v>
      </c>
      <c r="EN8" s="202">
        <f t="shared" si="23"/>
        <v>0</v>
      </c>
      <c r="EO8" s="202">
        <f t="shared" si="23"/>
        <v>0</v>
      </c>
      <c r="EP8" s="202">
        <f t="shared" si="23"/>
        <v>0</v>
      </c>
      <c r="EQ8" s="202">
        <f t="shared" si="23"/>
        <v>0</v>
      </c>
      <c r="ER8" s="202">
        <f t="shared" si="23"/>
        <v>0</v>
      </c>
      <c r="ES8" s="202">
        <f t="shared" si="23"/>
        <v>0</v>
      </c>
      <c r="ET8" s="202">
        <f t="shared" si="23"/>
        <v>0</v>
      </c>
      <c r="EU8" s="202">
        <f t="shared" si="23"/>
        <v>0</v>
      </c>
      <c r="EV8" s="204"/>
      <c r="EW8" s="202">
        <f aca="true" t="shared" si="24" ref="EW8:FF8">$AC$8*G8</f>
        <v>0</v>
      </c>
      <c r="EX8" s="202">
        <f t="shared" si="24"/>
        <v>0</v>
      </c>
      <c r="EY8" s="202">
        <f t="shared" si="24"/>
        <v>0</v>
      </c>
      <c r="EZ8" s="202">
        <f t="shared" si="24"/>
        <v>0</v>
      </c>
      <c r="FA8" s="202">
        <f t="shared" si="24"/>
        <v>0</v>
      </c>
      <c r="FB8" s="202">
        <f t="shared" si="24"/>
        <v>0</v>
      </c>
      <c r="FC8" s="202">
        <f t="shared" si="24"/>
        <v>0</v>
      </c>
      <c r="FD8" s="202">
        <f t="shared" si="24"/>
        <v>0</v>
      </c>
      <c r="FE8" s="202">
        <f t="shared" si="24"/>
        <v>0</v>
      </c>
      <c r="FF8" s="202">
        <f t="shared" si="24"/>
        <v>0</v>
      </c>
      <c r="FG8" s="205"/>
    </row>
    <row r="9" spans="2:163" s="201" customFormat="1" ht="12.75">
      <c r="B9" s="202"/>
      <c r="C9" s="202"/>
      <c r="D9" s="202"/>
      <c r="E9" s="202"/>
      <c r="F9" s="202"/>
      <c r="G9" s="202"/>
      <c r="H9" s="202"/>
      <c r="I9" s="202"/>
      <c r="J9" s="202"/>
      <c r="K9" s="202"/>
      <c r="L9" s="202"/>
      <c r="M9" s="202"/>
      <c r="N9" s="202"/>
      <c r="O9" s="202"/>
      <c r="P9" s="231"/>
      <c r="Q9" s="203"/>
      <c r="R9" s="232"/>
      <c r="S9" s="179"/>
      <c r="T9" s="179"/>
      <c r="U9" s="179"/>
      <c r="V9" s="179"/>
      <c r="W9" s="179"/>
      <c r="X9" s="179"/>
      <c r="Y9" s="179"/>
      <c r="Z9" s="179"/>
      <c r="AA9" s="179"/>
      <c r="AB9" s="179"/>
      <c r="AC9" s="179"/>
      <c r="AD9" s="233">
        <f t="shared" si="0"/>
        <v>0</v>
      </c>
      <c r="AE9" s="204"/>
      <c r="AF9" s="202">
        <f aca="true" t="shared" si="25" ref="AF9:AO9">$R$9*G9</f>
        <v>0</v>
      </c>
      <c r="AG9" s="202">
        <f t="shared" si="25"/>
        <v>0</v>
      </c>
      <c r="AH9" s="202">
        <f t="shared" si="25"/>
        <v>0</v>
      </c>
      <c r="AI9" s="202">
        <f t="shared" si="25"/>
        <v>0</v>
      </c>
      <c r="AJ9" s="202">
        <f t="shared" si="25"/>
        <v>0</v>
      </c>
      <c r="AK9" s="202">
        <f t="shared" si="25"/>
        <v>0</v>
      </c>
      <c r="AL9" s="202">
        <f t="shared" si="25"/>
        <v>0</v>
      </c>
      <c r="AM9" s="202">
        <f t="shared" si="25"/>
        <v>0</v>
      </c>
      <c r="AN9" s="202">
        <f t="shared" si="25"/>
        <v>0</v>
      </c>
      <c r="AO9" s="202">
        <f t="shared" si="25"/>
        <v>0</v>
      </c>
      <c r="AP9" s="204"/>
      <c r="AQ9" s="202">
        <f aca="true" t="shared" si="26" ref="AQ9:AZ9">$S$9*G9</f>
        <v>0</v>
      </c>
      <c r="AR9" s="202">
        <f t="shared" si="26"/>
        <v>0</v>
      </c>
      <c r="AS9" s="202">
        <f t="shared" si="26"/>
        <v>0</v>
      </c>
      <c r="AT9" s="202">
        <f t="shared" si="26"/>
        <v>0</v>
      </c>
      <c r="AU9" s="202">
        <f t="shared" si="26"/>
        <v>0</v>
      </c>
      <c r="AV9" s="202">
        <f t="shared" si="26"/>
        <v>0</v>
      </c>
      <c r="AW9" s="202">
        <f t="shared" si="26"/>
        <v>0</v>
      </c>
      <c r="AX9" s="202">
        <f t="shared" si="26"/>
        <v>0</v>
      </c>
      <c r="AY9" s="202">
        <f t="shared" si="26"/>
        <v>0</v>
      </c>
      <c r="AZ9" s="202">
        <f t="shared" si="26"/>
        <v>0</v>
      </c>
      <c r="BA9" s="204"/>
      <c r="BB9" s="202">
        <f aca="true" t="shared" si="27" ref="BB9:BK9">$T$9*G9</f>
        <v>0</v>
      </c>
      <c r="BC9" s="202">
        <f t="shared" si="27"/>
        <v>0</v>
      </c>
      <c r="BD9" s="202">
        <f t="shared" si="27"/>
        <v>0</v>
      </c>
      <c r="BE9" s="202">
        <f t="shared" si="27"/>
        <v>0</v>
      </c>
      <c r="BF9" s="202">
        <f t="shared" si="27"/>
        <v>0</v>
      </c>
      <c r="BG9" s="202">
        <f t="shared" si="27"/>
        <v>0</v>
      </c>
      <c r="BH9" s="202">
        <f t="shared" si="27"/>
        <v>0</v>
      </c>
      <c r="BI9" s="202">
        <f t="shared" si="27"/>
        <v>0</v>
      </c>
      <c r="BJ9" s="202">
        <f t="shared" si="27"/>
        <v>0</v>
      </c>
      <c r="BK9" s="202">
        <f t="shared" si="27"/>
        <v>0</v>
      </c>
      <c r="BL9" s="205"/>
      <c r="BM9" s="202">
        <f aca="true" t="shared" si="28" ref="BM9:BV9">$U$9*G9</f>
        <v>0</v>
      </c>
      <c r="BN9" s="202">
        <f t="shared" si="28"/>
        <v>0</v>
      </c>
      <c r="BO9" s="202">
        <f t="shared" si="28"/>
        <v>0</v>
      </c>
      <c r="BP9" s="202">
        <f t="shared" si="28"/>
        <v>0</v>
      </c>
      <c r="BQ9" s="202">
        <f t="shared" si="28"/>
        <v>0</v>
      </c>
      <c r="BR9" s="202">
        <f t="shared" si="28"/>
        <v>0</v>
      </c>
      <c r="BS9" s="202">
        <f t="shared" si="28"/>
        <v>0</v>
      </c>
      <c r="BT9" s="202">
        <f t="shared" si="28"/>
        <v>0</v>
      </c>
      <c r="BU9" s="202">
        <f t="shared" si="28"/>
        <v>0</v>
      </c>
      <c r="BV9" s="202">
        <f t="shared" si="28"/>
        <v>0</v>
      </c>
      <c r="BW9" s="204"/>
      <c r="BX9" s="202">
        <f aca="true" t="shared" si="29" ref="BX9:CG9">$V$9*G9</f>
        <v>0</v>
      </c>
      <c r="BY9" s="202">
        <f t="shared" si="29"/>
        <v>0</v>
      </c>
      <c r="BZ9" s="202">
        <f t="shared" si="29"/>
        <v>0</v>
      </c>
      <c r="CA9" s="202">
        <f t="shared" si="29"/>
        <v>0</v>
      </c>
      <c r="CB9" s="202">
        <f t="shared" si="29"/>
        <v>0</v>
      </c>
      <c r="CC9" s="202">
        <f t="shared" si="29"/>
        <v>0</v>
      </c>
      <c r="CD9" s="202">
        <f t="shared" si="29"/>
        <v>0</v>
      </c>
      <c r="CE9" s="202">
        <f t="shared" si="29"/>
        <v>0</v>
      </c>
      <c r="CF9" s="202">
        <f t="shared" si="29"/>
        <v>0</v>
      </c>
      <c r="CG9" s="202">
        <f t="shared" si="29"/>
        <v>0</v>
      </c>
      <c r="CH9" s="204"/>
      <c r="CI9" s="202">
        <f aca="true" t="shared" si="30" ref="CI9:CR9">$W$9*G9</f>
        <v>0</v>
      </c>
      <c r="CJ9" s="202">
        <f t="shared" si="30"/>
        <v>0</v>
      </c>
      <c r="CK9" s="202">
        <f t="shared" si="30"/>
        <v>0</v>
      </c>
      <c r="CL9" s="202">
        <f t="shared" si="30"/>
        <v>0</v>
      </c>
      <c r="CM9" s="202">
        <f t="shared" si="30"/>
        <v>0</v>
      </c>
      <c r="CN9" s="202">
        <f t="shared" si="30"/>
        <v>0</v>
      </c>
      <c r="CO9" s="202">
        <f t="shared" si="30"/>
        <v>0</v>
      </c>
      <c r="CP9" s="202">
        <f t="shared" si="30"/>
        <v>0</v>
      </c>
      <c r="CQ9" s="202">
        <f t="shared" si="30"/>
        <v>0</v>
      </c>
      <c r="CR9" s="202">
        <f t="shared" si="30"/>
        <v>0</v>
      </c>
      <c r="CS9" s="204"/>
      <c r="CT9" s="202">
        <f aca="true" t="shared" si="31" ref="CT9:DC9">$X$9*G9</f>
        <v>0</v>
      </c>
      <c r="CU9" s="202">
        <f t="shared" si="31"/>
        <v>0</v>
      </c>
      <c r="CV9" s="202">
        <f t="shared" si="31"/>
        <v>0</v>
      </c>
      <c r="CW9" s="202">
        <f t="shared" si="31"/>
        <v>0</v>
      </c>
      <c r="CX9" s="202">
        <f t="shared" si="31"/>
        <v>0</v>
      </c>
      <c r="CY9" s="202">
        <f t="shared" si="31"/>
        <v>0</v>
      </c>
      <c r="CZ9" s="202">
        <f t="shared" si="31"/>
        <v>0</v>
      </c>
      <c r="DA9" s="202">
        <f t="shared" si="31"/>
        <v>0</v>
      </c>
      <c r="DB9" s="202">
        <f t="shared" si="31"/>
        <v>0</v>
      </c>
      <c r="DC9" s="202">
        <f t="shared" si="31"/>
        <v>0</v>
      </c>
      <c r="DD9" s="204"/>
      <c r="DE9" s="202">
        <f aca="true" t="shared" si="32" ref="DE9:DN9">$Y$9*G9</f>
        <v>0</v>
      </c>
      <c r="DF9" s="202">
        <f t="shared" si="32"/>
        <v>0</v>
      </c>
      <c r="DG9" s="202">
        <f t="shared" si="32"/>
        <v>0</v>
      </c>
      <c r="DH9" s="202">
        <f t="shared" si="32"/>
        <v>0</v>
      </c>
      <c r="DI9" s="202">
        <f t="shared" si="32"/>
        <v>0</v>
      </c>
      <c r="DJ9" s="202">
        <f t="shared" si="32"/>
        <v>0</v>
      </c>
      <c r="DK9" s="202">
        <f t="shared" si="32"/>
        <v>0</v>
      </c>
      <c r="DL9" s="202">
        <f t="shared" si="32"/>
        <v>0</v>
      </c>
      <c r="DM9" s="202">
        <f t="shared" si="32"/>
        <v>0</v>
      </c>
      <c r="DN9" s="202">
        <f t="shared" si="32"/>
        <v>0</v>
      </c>
      <c r="DO9" s="204"/>
      <c r="DP9" s="202">
        <f aca="true" t="shared" si="33" ref="DP9:DY9">$Z$9*G9</f>
        <v>0</v>
      </c>
      <c r="DQ9" s="202">
        <f t="shared" si="33"/>
        <v>0</v>
      </c>
      <c r="DR9" s="202">
        <f t="shared" si="33"/>
        <v>0</v>
      </c>
      <c r="DS9" s="202">
        <f t="shared" si="33"/>
        <v>0</v>
      </c>
      <c r="DT9" s="202">
        <f t="shared" si="33"/>
        <v>0</v>
      </c>
      <c r="DU9" s="202">
        <f t="shared" si="33"/>
        <v>0</v>
      </c>
      <c r="DV9" s="202">
        <f t="shared" si="33"/>
        <v>0</v>
      </c>
      <c r="DW9" s="202">
        <f t="shared" si="33"/>
        <v>0</v>
      </c>
      <c r="DX9" s="202">
        <f t="shared" si="33"/>
        <v>0</v>
      </c>
      <c r="DY9" s="202">
        <f t="shared" si="33"/>
        <v>0</v>
      </c>
      <c r="DZ9" s="204"/>
      <c r="EA9" s="202">
        <f aca="true" t="shared" si="34" ref="EA9:EJ9">$AA$9*G9</f>
        <v>0</v>
      </c>
      <c r="EB9" s="202">
        <f t="shared" si="34"/>
        <v>0</v>
      </c>
      <c r="EC9" s="202">
        <f t="shared" si="34"/>
        <v>0</v>
      </c>
      <c r="ED9" s="202">
        <f t="shared" si="34"/>
        <v>0</v>
      </c>
      <c r="EE9" s="202">
        <f t="shared" si="34"/>
        <v>0</v>
      </c>
      <c r="EF9" s="202">
        <f t="shared" si="34"/>
        <v>0</v>
      </c>
      <c r="EG9" s="202">
        <f t="shared" si="34"/>
        <v>0</v>
      </c>
      <c r="EH9" s="202">
        <f t="shared" si="34"/>
        <v>0</v>
      </c>
      <c r="EI9" s="202">
        <f t="shared" si="34"/>
        <v>0</v>
      </c>
      <c r="EJ9" s="202">
        <f t="shared" si="34"/>
        <v>0</v>
      </c>
      <c r="EK9" s="204"/>
      <c r="EL9" s="202">
        <f aca="true" t="shared" si="35" ref="EL9:EU9">$AB$9*G9</f>
        <v>0</v>
      </c>
      <c r="EM9" s="202">
        <f t="shared" si="35"/>
        <v>0</v>
      </c>
      <c r="EN9" s="202">
        <f t="shared" si="35"/>
        <v>0</v>
      </c>
      <c r="EO9" s="202">
        <f t="shared" si="35"/>
        <v>0</v>
      </c>
      <c r="EP9" s="202">
        <f t="shared" si="35"/>
        <v>0</v>
      </c>
      <c r="EQ9" s="202">
        <f t="shared" si="35"/>
        <v>0</v>
      </c>
      <c r="ER9" s="202">
        <f t="shared" si="35"/>
        <v>0</v>
      </c>
      <c r="ES9" s="202">
        <f t="shared" si="35"/>
        <v>0</v>
      </c>
      <c r="ET9" s="202">
        <f t="shared" si="35"/>
        <v>0</v>
      </c>
      <c r="EU9" s="202">
        <f t="shared" si="35"/>
        <v>0</v>
      </c>
      <c r="EV9" s="204"/>
      <c r="EW9" s="202">
        <f aca="true" t="shared" si="36" ref="EW9:FF9">$AC$9*G9</f>
        <v>0</v>
      </c>
      <c r="EX9" s="202">
        <f t="shared" si="36"/>
        <v>0</v>
      </c>
      <c r="EY9" s="202">
        <f t="shared" si="36"/>
        <v>0</v>
      </c>
      <c r="EZ9" s="202">
        <f t="shared" si="36"/>
        <v>0</v>
      </c>
      <c r="FA9" s="202">
        <f t="shared" si="36"/>
        <v>0</v>
      </c>
      <c r="FB9" s="202">
        <f t="shared" si="36"/>
        <v>0</v>
      </c>
      <c r="FC9" s="202">
        <f t="shared" si="36"/>
        <v>0</v>
      </c>
      <c r="FD9" s="202">
        <f t="shared" si="36"/>
        <v>0</v>
      </c>
      <c r="FE9" s="202">
        <f t="shared" si="36"/>
        <v>0</v>
      </c>
      <c r="FF9" s="202">
        <f t="shared" si="36"/>
        <v>0</v>
      </c>
      <c r="FG9" s="205"/>
    </row>
    <row r="10" spans="2:163" s="201" customFormat="1" ht="12.75">
      <c r="B10" s="202"/>
      <c r="C10" s="202"/>
      <c r="D10" s="202"/>
      <c r="E10" s="202"/>
      <c r="F10" s="202"/>
      <c r="G10" s="202"/>
      <c r="H10" s="202"/>
      <c r="I10" s="202"/>
      <c r="J10" s="202"/>
      <c r="K10" s="202"/>
      <c r="L10" s="202"/>
      <c r="M10" s="202"/>
      <c r="N10" s="202"/>
      <c r="O10" s="202"/>
      <c r="P10" s="231"/>
      <c r="Q10" s="203"/>
      <c r="R10" s="232"/>
      <c r="S10" s="179"/>
      <c r="T10" s="179"/>
      <c r="U10" s="179"/>
      <c r="V10" s="179"/>
      <c r="W10" s="179"/>
      <c r="X10" s="179"/>
      <c r="Y10" s="179"/>
      <c r="Z10" s="179"/>
      <c r="AA10" s="179"/>
      <c r="AB10" s="179"/>
      <c r="AC10" s="179"/>
      <c r="AD10" s="233">
        <f t="shared" si="0"/>
        <v>0</v>
      </c>
      <c r="AE10" s="204"/>
      <c r="AF10" s="202">
        <f aca="true" t="shared" si="37" ref="AF10:AO10">$R$10*G10</f>
        <v>0</v>
      </c>
      <c r="AG10" s="202">
        <f t="shared" si="37"/>
        <v>0</v>
      </c>
      <c r="AH10" s="202">
        <f t="shared" si="37"/>
        <v>0</v>
      </c>
      <c r="AI10" s="202">
        <f t="shared" si="37"/>
        <v>0</v>
      </c>
      <c r="AJ10" s="202">
        <f t="shared" si="37"/>
        <v>0</v>
      </c>
      <c r="AK10" s="202">
        <f t="shared" si="37"/>
        <v>0</v>
      </c>
      <c r="AL10" s="202">
        <f t="shared" si="37"/>
        <v>0</v>
      </c>
      <c r="AM10" s="202">
        <f t="shared" si="37"/>
        <v>0</v>
      </c>
      <c r="AN10" s="202">
        <f t="shared" si="37"/>
        <v>0</v>
      </c>
      <c r="AO10" s="202">
        <f t="shared" si="37"/>
        <v>0</v>
      </c>
      <c r="AP10" s="204"/>
      <c r="AQ10" s="202">
        <f aca="true" t="shared" si="38" ref="AQ10:AZ10">$S$10*G10</f>
        <v>0</v>
      </c>
      <c r="AR10" s="202">
        <f t="shared" si="38"/>
        <v>0</v>
      </c>
      <c r="AS10" s="202">
        <f t="shared" si="38"/>
        <v>0</v>
      </c>
      <c r="AT10" s="202">
        <f t="shared" si="38"/>
        <v>0</v>
      </c>
      <c r="AU10" s="202">
        <f t="shared" si="38"/>
        <v>0</v>
      </c>
      <c r="AV10" s="202">
        <f t="shared" si="38"/>
        <v>0</v>
      </c>
      <c r="AW10" s="202">
        <f t="shared" si="38"/>
        <v>0</v>
      </c>
      <c r="AX10" s="202">
        <f t="shared" si="38"/>
        <v>0</v>
      </c>
      <c r="AY10" s="202">
        <f t="shared" si="38"/>
        <v>0</v>
      </c>
      <c r="AZ10" s="202">
        <f t="shared" si="38"/>
        <v>0</v>
      </c>
      <c r="BA10" s="204"/>
      <c r="BB10" s="202">
        <f aca="true" t="shared" si="39" ref="BB10:BK10">$T$10*G10</f>
        <v>0</v>
      </c>
      <c r="BC10" s="202">
        <f t="shared" si="39"/>
        <v>0</v>
      </c>
      <c r="BD10" s="202">
        <f t="shared" si="39"/>
        <v>0</v>
      </c>
      <c r="BE10" s="202">
        <f t="shared" si="39"/>
        <v>0</v>
      </c>
      <c r="BF10" s="202">
        <f t="shared" si="39"/>
        <v>0</v>
      </c>
      <c r="BG10" s="202">
        <f t="shared" si="39"/>
        <v>0</v>
      </c>
      <c r="BH10" s="202">
        <f t="shared" si="39"/>
        <v>0</v>
      </c>
      <c r="BI10" s="202">
        <f t="shared" si="39"/>
        <v>0</v>
      </c>
      <c r="BJ10" s="202">
        <f t="shared" si="39"/>
        <v>0</v>
      </c>
      <c r="BK10" s="202">
        <f t="shared" si="39"/>
        <v>0</v>
      </c>
      <c r="BL10" s="205"/>
      <c r="BM10" s="202">
        <f aca="true" t="shared" si="40" ref="BM10:BV10">$U$10*G10</f>
        <v>0</v>
      </c>
      <c r="BN10" s="202">
        <f t="shared" si="40"/>
        <v>0</v>
      </c>
      <c r="BO10" s="202">
        <f t="shared" si="40"/>
        <v>0</v>
      </c>
      <c r="BP10" s="202">
        <f t="shared" si="40"/>
        <v>0</v>
      </c>
      <c r="BQ10" s="202">
        <f t="shared" si="40"/>
        <v>0</v>
      </c>
      <c r="BR10" s="202">
        <f t="shared" si="40"/>
        <v>0</v>
      </c>
      <c r="BS10" s="202">
        <f t="shared" si="40"/>
        <v>0</v>
      </c>
      <c r="BT10" s="202">
        <f t="shared" si="40"/>
        <v>0</v>
      </c>
      <c r="BU10" s="202">
        <f t="shared" si="40"/>
        <v>0</v>
      </c>
      <c r="BV10" s="202">
        <f t="shared" si="40"/>
        <v>0</v>
      </c>
      <c r="BW10" s="204"/>
      <c r="BX10" s="202">
        <f aca="true" t="shared" si="41" ref="BX10:CG10">$V$10*G10</f>
        <v>0</v>
      </c>
      <c r="BY10" s="202">
        <f t="shared" si="41"/>
        <v>0</v>
      </c>
      <c r="BZ10" s="202">
        <f t="shared" si="41"/>
        <v>0</v>
      </c>
      <c r="CA10" s="202">
        <f t="shared" si="41"/>
        <v>0</v>
      </c>
      <c r="CB10" s="202">
        <f t="shared" si="41"/>
        <v>0</v>
      </c>
      <c r="CC10" s="202">
        <f t="shared" si="41"/>
        <v>0</v>
      </c>
      <c r="CD10" s="202">
        <f t="shared" si="41"/>
        <v>0</v>
      </c>
      <c r="CE10" s="202">
        <f t="shared" si="41"/>
        <v>0</v>
      </c>
      <c r="CF10" s="202">
        <f t="shared" si="41"/>
        <v>0</v>
      </c>
      <c r="CG10" s="202">
        <f t="shared" si="41"/>
        <v>0</v>
      </c>
      <c r="CH10" s="204"/>
      <c r="CI10" s="202">
        <f aca="true" t="shared" si="42" ref="CI10:CR10">$W$10*G10</f>
        <v>0</v>
      </c>
      <c r="CJ10" s="202">
        <f t="shared" si="42"/>
        <v>0</v>
      </c>
      <c r="CK10" s="202">
        <f t="shared" si="42"/>
        <v>0</v>
      </c>
      <c r="CL10" s="202">
        <f t="shared" si="42"/>
        <v>0</v>
      </c>
      <c r="CM10" s="202">
        <f t="shared" si="42"/>
        <v>0</v>
      </c>
      <c r="CN10" s="202">
        <f t="shared" si="42"/>
        <v>0</v>
      </c>
      <c r="CO10" s="202">
        <f t="shared" si="42"/>
        <v>0</v>
      </c>
      <c r="CP10" s="202">
        <f t="shared" si="42"/>
        <v>0</v>
      </c>
      <c r="CQ10" s="202">
        <f t="shared" si="42"/>
        <v>0</v>
      </c>
      <c r="CR10" s="202">
        <f t="shared" si="42"/>
        <v>0</v>
      </c>
      <c r="CS10" s="204"/>
      <c r="CT10" s="202">
        <f aca="true" t="shared" si="43" ref="CT10:DC10">$X$10*G10</f>
        <v>0</v>
      </c>
      <c r="CU10" s="202">
        <f t="shared" si="43"/>
        <v>0</v>
      </c>
      <c r="CV10" s="202">
        <f t="shared" si="43"/>
        <v>0</v>
      </c>
      <c r="CW10" s="202">
        <f t="shared" si="43"/>
        <v>0</v>
      </c>
      <c r="CX10" s="202">
        <f t="shared" si="43"/>
        <v>0</v>
      </c>
      <c r="CY10" s="202">
        <f t="shared" si="43"/>
        <v>0</v>
      </c>
      <c r="CZ10" s="202">
        <f t="shared" si="43"/>
        <v>0</v>
      </c>
      <c r="DA10" s="202">
        <f t="shared" si="43"/>
        <v>0</v>
      </c>
      <c r="DB10" s="202">
        <f t="shared" si="43"/>
        <v>0</v>
      </c>
      <c r="DC10" s="202">
        <f t="shared" si="43"/>
        <v>0</v>
      </c>
      <c r="DD10" s="204"/>
      <c r="DE10" s="202">
        <f aca="true" t="shared" si="44" ref="DE10:DN10">$Y$10*G10</f>
        <v>0</v>
      </c>
      <c r="DF10" s="202">
        <f t="shared" si="44"/>
        <v>0</v>
      </c>
      <c r="DG10" s="202">
        <f t="shared" si="44"/>
        <v>0</v>
      </c>
      <c r="DH10" s="202">
        <f t="shared" si="44"/>
        <v>0</v>
      </c>
      <c r="DI10" s="202">
        <f t="shared" si="44"/>
        <v>0</v>
      </c>
      <c r="DJ10" s="202">
        <f t="shared" si="44"/>
        <v>0</v>
      </c>
      <c r="DK10" s="202">
        <f t="shared" si="44"/>
        <v>0</v>
      </c>
      <c r="DL10" s="202">
        <f t="shared" si="44"/>
        <v>0</v>
      </c>
      <c r="DM10" s="202">
        <f t="shared" si="44"/>
        <v>0</v>
      </c>
      <c r="DN10" s="202">
        <f t="shared" si="44"/>
        <v>0</v>
      </c>
      <c r="DO10" s="204"/>
      <c r="DP10" s="202">
        <f aca="true" t="shared" si="45" ref="DP10:DY10">$Z$10*G10</f>
        <v>0</v>
      </c>
      <c r="DQ10" s="202">
        <f t="shared" si="45"/>
        <v>0</v>
      </c>
      <c r="DR10" s="202">
        <f t="shared" si="45"/>
        <v>0</v>
      </c>
      <c r="DS10" s="202">
        <f t="shared" si="45"/>
        <v>0</v>
      </c>
      <c r="DT10" s="202">
        <f t="shared" si="45"/>
        <v>0</v>
      </c>
      <c r="DU10" s="202">
        <f t="shared" si="45"/>
        <v>0</v>
      </c>
      <c r="DV10" s="202">
        <f t="shared" si="45"/>
        <v>0</v>
      </c>
      <c r="DW10" s="202">
        <f t="shared" si="45"/>
        <v>0</v>
      </c>
      <c r="DX10" s="202">
        <f t="shared" si="45"/>
        <v>0</v>
      </c>
      <c r="DY10" s="202">
        <f t="shared" si="45"/>
        <v>0</v>
      </c>
      <c r="DZ10" s="204"/>
      <c r="EA10" s="202">
        <f aca="true" t="shared" si="46" ref="EA10:EJ10">$AA$10*G10</f>
        <v>0</v>
      </c>
      <c r="EB10" s="202">
        <f t="shared" si="46"/>
        <v>0</v>
      </c>
      <c r="EC10" s="202">
        <f t="shared" si="46"/>
        <v>0</v>
      </c>
      <c r="ED10" s="202">
        <f t="shared" si="46"/>
        <v>0</v>
      </c>
      <c r="EE10" s="202">
        <f t="shared" si="46"/>
        <v>0</v>
      </c>
      <c r="EF10" s="202">
        <f t="shared" si="46"/>
        <v>0</v>
      </c>
      <c r="EG10" s="202">
        <f t="shared" si="46"/>
        <v>0</v>
      </c>
      <c r="EH10" s="202">
        <f t="shared" si="46"/>
        <v>0</v>
      </c>
      <c r="EI10" s="202">
        <f t="shared" si="46"/>
        <v>0</v>
      </c>
      <c r="EJ10" s="202">
        <f t="shared" si="46"/>
        <v>0</v>
      </c>
      <c r="EK10" s="204"/>
      <c r="EL10" s="202">
        <f aca="true" t="shared" si="47" ref="EL10:EU10">$AB$10*G10</f>
        <v>0</v>
      </c>
      <c r="EM10" s="202">
        <f t="shared" si="47"/>
        <v>0</v>
      </c>
      <c r="EN10" s="202">
        <f t="shared" si="47"/>
        <v>0</v>
      </c>
      <c r="EO10" s="202">
        <f t="shared" si="47"/>
        <v>0</v>
      </c>
      <c r="EP10" s="202">
        <f t="shared" si="47"/>
        <v>0</v>
      </c>
      <c r="EQ10" s="202">
        <f t="shared" si="47"/>
        <v>0</v>
      </c>
      <c r="ER10" s="202">
        <f t="shared" si="47"/>
        <v>0</v>
      </c>
      <c r="ES10" s="202">
        <f t="shared" si="47"/>
        <v>0</v>
      </c>
      <c r="ET10" s="202">
        <f t="shared" si="47"/>
        <v>0</v>
      </c>
      <c r="EU10" s="202">
        <f t="shared" si="47"/>
        <v>0</v>
      </c>
      <c r="EV10" s="204"/>
      <c r="EW10" s="202">
        <f aca="true" t="shared" si="48" ref="EW10:FF10">$AC$10*G10</f>
        <v>0</v>
      </c>
      <c r="EX10" s="202">
        <f t="shared" si="48"/>
        <v>0</v>
      </c>
      <c r="EY10" s="202">
        <f t="shared" si="48"/>
        <v>0</v>
      </c>
      <c r="EZ10" s="202">
        <f t="shared" si="48"/>
        <v>0</v>
      </c>
      <c r="FA10" s="202">
        <f t="shared" si="48"/>
        <v>0</v>
      </c>
      <c r="FB10" s="202">
        <f t="shared" si="48"/>
        <v>0</v>
      </c>
      <c r="FC10" s="202">
        <f t="shared" si="48"/>
        <v>0</v>
      </c>
      <c r="FD10" s="202">
        <f t="shared" si="48"/>
        <v>0</v>
      </c>
      <c r="FE10" s="202">
        <f t="shared" si="48"/>
        <v>0</v>
      </c>
      <c r="FF10" s="202">
        <f t="shared" si="48"/>
        <v>0</v>
      </c>
      <c r="FG10" s="205"/>
    </row>
    <row r="11" spans="2:163" s="201" customFormat="1" ht="12.75">
      <c r="B11" s="202"/>
      <c r="C11" s="202"/>
      <c r="D11" s="202"/>
      <c r="E11" s="202"/>
      <c r="F11" s="202"/>
      <c r="G11" s="202"/>
      <c r="H11" s="202"/>
      <c r="I11" s="202"/>
      <c r="J11" s="202"/>
      <c r="K11" s="202"/>
      <c r="L11" s="202"/>
      <c r="M11" s="202"/>
      <c r="N11" s="202"/>
      <c r="O11" s="202"/>
      <c r="P11" s="231"/>
      <c r="Q11" s="203"/>
      <c r="R11" s="232"/>
      <c r="S11" s="179"/>
      <c r="T11" s="179"/>
      <c r="U11" s="179"/>
      <c r="V11" s="179"/>
      <c r="W11" s="179"/>
      <c r="X11" s="179"/>
      <c r="Y11" s="179"/>
      <c r="Z11" s="179"/>
      <c r="AA11" s="179"/>
      <c r="AB11" s="179"/>
      <c r="AC11" s="179"/>
      <c r="AD11" s="233">
        <f t="shared" si="0"/>
        <v>0</v>
      </c>
      <c r="AE11" s="204"/>
      <c r="AF11" s="202">
        <f aca="true" t="shared" si="49" ref="AF11:AO11">$R$11*G11</f>
        <v>0</v>
      </c>
      <c r="AG11" s="202">
        <f t="shared" si="49"/>
        <v>0</v>
      </c>
      <c r="AH11" s="202">
        <f t="shared" si="49"/>
        <v>0</v>
      </c>
      <c r="AI11" s="202">
        <f t="shared" si="49"/>
        <v>0</v>
      </c>
      <c r="AJ11" s="202">
        <f t="shared" si="49"/>
        <v>0</v>
      </c>
      <c r="AK11" s="202">
        <f t="shared" si="49"/>
        <v>0</v>
      </c>
      <c r="AL11" s="202">
        <f t="shared" si="49"/>
        <v>0</v>
      </c>
      <c r="AM11" s="202">
        <f t="shared" si="49"/>
        <v>0</v>
      </c>
      <c r="AN11" s="202">
        <f t="shared" si="49"/>
        <v>0</v>
      </c>
      <c r="AO11" s="202">
        <f t="shared" si="49"/>
        <v>0</v>
      </c>
      <c r="AP11" s="204"/>
      <c r="AQ11" s="202">
        <f aca="true" t="shared" si="50" ref="AQ11:AZ11">$S$11*G11</f>
        <v>0</v>
      </c>
      <c r="AR11" s="202">
        <f t="shared" si="50"/>
        <v>0</v>
      </c>
      <c r="AS11" s="202">
        <f t="shared" si="50"/>
        <v>0</v>
      </c>
      <c r="AT11" s="202">
        <f t="shared" si="50"/>
        <v>0</v>
      </c>
      <c r="AU11" s="202">
        <f t="shared" si="50"/>
        <v>0</v>
      </c>
      <c r="AV11" s="202">
        <f t="shared" si="50"/>
        <v>0</v>
      </c>
      <c r="AW11" s="202">
        <f t="shared" si="50"/>
        <v>0</v>
      </c>
      <c r="AX11" s="202">
        <f t="shared" si="50"/>
        <v>0</v>
      </c>
      <c r="AY11" s="202">
        <f t="shared" si="50"/>
        <v>0</v>
      </c>
      <c r="AZ11" s="202">
        <f t="shared" si="50"/>
        <v>0</v>
      </c>
      <c r="BA11" s="204"/>
      <c r="BB11" s="202">
        <f aca="true" t="shared" si="51" ref="BB11:BK11">$T$11*G11</f>
        <v>0</v>
      </c>
      <c r="BC11" s="202">
        <f t="shared" si="51"/>
        <v>0</v>
      </c>
      <c r="BD11" s="202">
        <f t="shared" si="51"/>
        <v>0</v>
      </c>
      <c r="BE11" s="202">
        <f t="shared" si="51"/>
        <v>0</v>
      </c>
      <c r="BF11" s="202">
        <f t="shared" si="51"/>
        <v>0</v>
      </c>
      <c r="BG11" s="202">
        <f t="shared" si="51"/>
        <v>0</v>
      </c>
      <c r="BH11" s="202">
        <f t="shared" si="51"/>
        <v>0</v>
      </c>
      <c r="BI11" s="202">
        <f t="shared" si="51"/>
        <v>0</v>
      </c>
      <c r="BJ11" s="202">
        <f t="shared" si="51"/>
        <v>0</v>
      </c>
      <c r="BK11" s="202">
        <f t="shared" si="51"/>
        <v>0</v>
      </c>
      <c r="BL11" s="205"/>
      <c r="BM11" s="202">
        <f aca="true" t="shared" si="52" ref="BM11:BV11">$U$11*G11</f>
        <v>0</v>
      </c>
      <c r="BN11" s="202">
        <f t="shared" si="52"/>
        <v>0</v>
      </c>
      <c r="BO11" s="202">
        <f t="shared" si="52"/>
        <v>0</v>
      </c>
      <c r="BP11" s="202">
        <f t="shared" si="52"/>
        <v>0</v>
      </c>
      <c r="BQ11" s="202">
        <f t="shared" si="52"/>
        <v>0</v>
      </c>
      <c r="BR11" s="202">
        <f t="shared" si="52"/>
        <v>0</v>
      </c>
      <c r="BS11" s="202">
        <f t="shared" si="52"/>
        <v>0</v>
      </c>
      <c r="BT11" s="202">
        <f t="shared" si="52"/>
        <v>0</v>
      </c>
      <c r="BU11" s="202">
        <f t="shared" si="52"/>
        <v>0</v>
      </c>
      <c r="BV11" s="202">
        <f t="shared" si="52"/>
        <v>0</v>
      </c>
      <c r="BW11" s="204"/>
      <c r="BX11" s="202">
        <f aca="true" t="shared" si="53" ref="BX11:CG11">$V$11*G11</f>
        <v>0</v>
      </c>
      <c r="BY11" s="202">
        <f t="shared" si="53"/>
        <v>0</v>
      </c>
      <c r="BZ11" s="202">
        <f t="shared" si="53"/>
        <v>0</v>
      </c>
      <c r="CA11" s="202">
        <f t="shared" si="53"/>
        <v>0</v>
      </c>
      <c r="CB11" s="202">
        <f t="shared" si="53"/>
        <v>0</v>
      </c>
      <c r="CC11" s="202">
        <f t="shared" si="53"/>
        <v>0</v>
      </c>
      <c r="CD11" s="202">
        <f t="shared" si="53"/>
        <v>0</v>
      </c>
      <c r="CE11" s="202">
        <f t="shared" si="53"/>
        <v>0</v>
      </c>
      <c r="CF11" s="202">
        <f t="shared" si="53"/>
        <v>0</v>
      </c>
      <c r="CG11" s="202">
        <f t="shared" si="53"/>
        <v>0</v>
      </c>
      <c r="CH11" s="204"/>
      <c r="CI11" s="202">
        <f aca="true" t="shared" si="54" ref="CI11:CR11">$W$11*G11</f>
        <v>0</v>
      </c>
      <c r="CJ11" s="202">
        <f t="shared" si="54"/>
        <v>0</v>
      </c>
      <c r="CK11" s="202">
        <f t="shared" si="54"/>
        <v>0</v>
      </c>
      <c r="CL11" s="202">
        <f t="shared" si="54"/>
        <v>0</v>
      </c>
      <c r="CM11" s="202">
        <f t="shared" si="54"/>
        <v>0</v>
      </c>
      <c r="CN11" s="202">
        <f t="shared" si="54"/>
        <v>0</v>
      </c>
      <c r="CO11" s="202">
        <f t="shared" si="54"/>
        <v>0</v>
      </c>
      <c r="CP11" s="202">
        <f t="shared" si="54"/>
        <v>0</v>
      </c>
      <c r="CQ11" s="202">
        <f t="shared" si="54"/>
        <v>0</v>
      </c>
      <c r="CR11" s="202">
        <f t="shared" si="54"/>
        <v>0</v>
      </c>
      <c r="CS11" s="204"/>
      <c r="CT11" s="202">
        <f aca="true" t="shared" si="55" ref="CT11:DC11">$X$11*G11</f>
        <v>0</v>
      </c>
      <c r="CU11" s="202">
        <f t="shared" si="55"/>
        <v>0</v>
      </c>
      <c r="CV11" s="202">
        <f t="shared" si="55"/>
        <v>0</v>
      </c>
      <c r="CW11" s="202">
        <f t="shared" si="55"/>
        <v>0</v>
      </c>
      <c r="CX11" s="202">
        <f t="shared" si="55"/>
        <v>0</v>
      </c>
      <c r="CY11" s="202">
        <f t="shared" si="55"/>
        <v>0</v>
      </c>
      <c r="CZ11" s="202">
        <f t="shared" si="55"/>
        <v>0</v>
      </c>
      <c r="DA11" s="202">
        <f t="shared" si="55"/>
        <v>0</v>
      </c>
      <c r="DB11" s="202">
        <f t="shared" si="55"/>
        <v>0</v>
      </c>
      <c r="DC11" s="202">
        <f t="shared" si="55"/>
        <v>0</v>
      </c>
      <c r="DD11" s="204"/>
      <c r="DE11" s="202">
        <f aca="true" t="shared" si="56" ref="DE11:DN11">$Y$11*G11</f>
        <v>0</v>
      </c>
      <c r="DF11" s="202">
        <f t="shared" si="56"/>
        <v>0</v>
      </c>
      <c r="DG11" s="202">
        <f t="shared" si="56"/>
        <v>0</v>
      </c>
      <c r="DH11" s="202">
        <f t="shared" si="56"/>
        <v>0</v>
      </c>
      <c r="DI11" s="202">
        <f t="shared" si="56"/>
        <v>0</v>
      </c>
      <c r="DJ11" s="202">
        <f t="shared" si="56"/>
        <v>0</v>
      </c>
      <c r="DK11" s="202">
        <f t="shared" si="56"/>
        <v>0</v>
      </c>
      <c r="DL11" s="202">
        <f t="shared" si="56"/>
        <v>0</v>
      </c>
      <c r="DM11" s="202">
        <f t="shared" si="56"/>
        <v>0</v>
      </c>
      <c r="DN11" s="202">
        <f t="shared" si="56"/>
        <v>0</v>
      </c>
      <c r="DO11" s="204"/>
      <c r="DP11" s="202">
        <f aca="true" t="shared" si="57" ref="DP11:DY11">$Z$11*G11</f>
        <v>0</v>
      </c>
      <c r="DQ11" s="202">
        <f t="shared" si="57"/>
        <v>0</v>
      </c>
      <c r="DR11" s="202">
        <f t="shared" si="57"/>
        <v>0</v>
      </c>
      <c r="DS11" s="202">
        <f t="shared" si="57"/>
        <v>0</v>
      </c>
      <c r="DT11" s="202">
        <f t="shared" si="57"/>
        <v>0</v>
      </c>
      <c r="DU11" s="202">
        <f t="shared" si="57"/>
        <v>0</v>
      </c>
      <c r="DV11" s="202">
        <f t="shared" si="57"/>
        <v>0</v>
      </c>
      <c r="DW11" s="202">
        <f t="shared" si="57"/>
        <v>0</v>
      </c>
      <c r="DX11" s="202">
        <f t="shared" si="57"/>
        <v>0</v>
      </c>
      <c r="DY11" s="202">
        <f t="shared" si="57"/>
        <v>0</v>
      </c>
      <c r="DZ11" s="204"/>
      <c r="EA11" s="202">
        <f aca="true" t="shared" si="58" ref="EA11:EJ11">$AA$11*G11</f>
        <v>0</v>
      </c>
      <c r="EB11" s="202">
        <f t="shared" si="58"/>
        <v>0</v>
      </c>
      <c r="EC11" s="202">
        <f t="shared" si="58"/>
        <v>0</v>
      </c>
      <c r="ED11" s="202">
        <f t="shared" si="58"/>
        <v>0</v>
      </c>
      <c r="EE11" s="202">
        <f t="shared" si="58"/>
        <v>0</v>
      </c>
      <c r="EF11" s="202">
        <f t="shared" si="58"/>
        <v>0</v>
      </c>
      <c r="EG11" s="202">
        <f t="shared" si="58"/>
        <v>0</v>
      </c>
      <c r="EH11" s="202">
        <f t="shared" si="58"/>
        <v>0</v>
      </c>
      <c r="EI11" s="202">
        <f t="shared" si="58"/>
        <v>0</v>
      </c>
      <c r="EJ11" s="202">
        <f t="shared" si="58"/>
        <v>0</v>
      </c>
      <c r="EK11" s="204"/>
      <c r="EL11" s="202">
        <f aca="true" t="shared" si="59" ref="EL11:EU11">$AB$11*G11</f>
        <v>0</v>
      </c>
      <c r="EM11" s="202">
        <f t="shared" si="59"/>
        <v>0</v>
      </c>
      <c r="EN11" s="202">
        <f t="shared" si="59"/>
        <v>0</v>
      </c>
      <c r="EO11" s="202">
        <f t="shared" si="59"/>
        <v>0</v>
      </c>
      <c r="EP11" s="202">
        <f t="shared" si="59"/>
        <v>0</v>
      </c>
      <c r="EQ11" s="202">
        <f t="shared" si="59"/>
        <v>0</v>
      </c>
      <c r="ER11" s="202">
        <f t="shared" si="59"/>
        <v>0</v>
      </c>
      <c r="ES11" s="202">
        <f t="shared" si="59"/>
        <v>0</v>
      </c>
      <c r="ET11" s="202">
        <f t="shared" si="59"/>
        <v>0</v>
      </c>
      <c r="EU11" s="202">
        <f t="shared" si="59"/>
        <v>0</v>
      </c>
      <c r="EV11" s="204"/>
      <c r="EW11" s="202">
        <f aca="true" t="shared" si="60" ref="EW11:FF11">$AC$11*G11</f>
        <v>0</v>
      </c>
      <c r="EX11" s="202">
        <f t="shared" si="60"/>
        <v>0</v>
      </c>
      <c r="EY11" s="202">
        <f t="shared" si="60"/>
        <v>0</v>
      </c>
      <c r="EZ11" s="202">
        <f t="shared" si="60"/>
        <v>0</v>
      </c>
      <c r="FA11" s="202">
        <f t="shared" si="60"/>
        <v>0</v>
      </c>
      <c r="FB11" s="202">
        <f t="shared" si="60"/>
        <v>0</v>
      </c>
      <c r="FC11" s="202">
        <f t="shared" si="60"/>
        <v>0</v>
      </c>
      <c r="FD11" s="202">
        <f t="shared" si="60"/>
        <v>0</v>
      </c>
      <c r="FE11" s="202">
        <f t="shared" si="60"/>
        <v>0</v>
      </c>
      <c r="FF11" s="202">
        <f t="shared" si="60"/>
        <v>0</v>
      </c>
      <c r="FG11" s="205"/>
    </row>
    <row r="12" spans="2:163" s="201" customFormat="1" ht="12.75">
      <c r="B12" s="202"/>
      <c r="C12" s="202"/>
      <c r="D12" s="202"/>
      <c r="E12" s="202"/>
      <c r="F12" s="202"/>
      <c r="G12" s="202"/>
      <c r="H12" s="202"/>
      <c r="I12" s="202"/>
      <c r="J12" s="202"/>
      <c r="K12" s="202"/>
      <c r="L12" s="202"/>
      <c r="M12" s="202"/>
      <c r="N12" s="202"/>
      <c r="O12" s="202"/>
      <c r="P12" s="231"/>
      <c r="Q12" s="203"/>
      <c r="R12" s="232"/>
      <c r="S12" s="179"/>
      <c r="T12" s="179"/>
      <c r="U12" s="179"/>
      <c r="V12" s="179"/>
      <c r="W12" s="179"/>
      <c r="X12" s="179"/>
      <c r="Y12" s="179"/>
      <c r="Z12" s="179"/>
      <c r="AA12" s="179"/>
      <c r="AB12" s="179"/>
      <c r="AC12" s="179"/>
      <c r="AD12" s="233">
        <f t="shared" si="0"/>
        <v>0</v>
      </c>
      <c r="AE12" s="204"/>
      <c r="AF12" s="202">
        <f aca="true" t="shared" si="61" ref="AF12:AO12">$R$12*G12</f>
        <v>0</v>
      </c>
      <c r="AG12" s="202">
        <f t="shared" si="61"/>
        <v>0</v>
      </c>
      <c r="AH12" s="202">
        <f t="shared" si="61"/>
        <v>0</v>
      </c>
      <c r="AI12" s="202">
        <f t="shared" si="61"/>
        <v>0</v>
      </c>
      <c r="AJ12" s="202">
        <f t="shared" si="61"/>
        <v>0</v>
      </c>
      <c r="AK12" s="202">
        <f t="shared" si="61"/>
        <v>0</v>
      </c>
      <c r="AL12" s="202">
        <f t="shared" si="61"/>
        <v>0</v>
      </c>
      <c r="AM12" s="202">
        <f t="shared" si="61"/>
        <v>0</v>
      </c>
      <c r="AN12" s="202">
        <f t="shared" si="61"/>
        <v>0</v>
      </c>
      <c r="AO12" s="202">
        <f t="shared" si="61"/>
        <v>0</v>
      </c>
      <c r="AP12" s="204"/>
      <c r="AQ12" s="202">
        <f aca="true" t="shared" si="62" ref="AQ12:AZ12">$S$12*G12</f>
        <v>0</v>
      </c>
      <c r="AR12" s="202">
        <f t="shared" si="62"/>
        <v>0</v>
      </c>
      <c r="AS12" s="202">
        <f t="shared" si="62"/>
        <v>0</v>
      </c>
      <c r="AT12" s="202">
        <f t="shared" si="62"/>
        <v>0</v>
      </c>
      <c r="AU12" s="202">
        <f t="shared" si="62"/>
        <v>0</v>
      </c>
      <c r="AV12" s="202">
        <f t="shared" si="62"/>
        <v>0</v>
      </c>
      <c r="AW12" s="202">
        <f t="shared" si="62"/>
        <v>0</v>
      </c>
      <c r="AX12" s="202">
        <f t="shared" si="62"/>
        <v>0</v>
      </c>
      <c r="AY12" s="202">
        <f t="shared" si="62"/>
        <v>0</v>
      </c>
      <c r="AZ12" s="202">
        <f t="shared" si="62"/>
        <v>0</v>
      </c>
      <c r="BA12" s="204"/>
      <c r="BB12" s="202">
        <f aca="true" t="shared" si="63" ref="BB12:BK12">$T$12*G12</f>
        <v>0</v>
      </c>
      <c r="BC12" s="202">
        <f t="shared" si="63"/>
        <v>0</v>
      </c>
      <c r="BD12" s="202">
        <f t="shared" si="63"/>
        <v>0</v>
      </c>
      <c r="BE12" s="202">
        <f t="shared" si="63"/>
        <v>0</v>
      </c>
      <c r="BF12" s="202">
        <f t="shared" si="63"/>
        <v>0</v>
      </c>
      <c r="BG12" s="202">
        <f t="shared" si="63"/>
        <v>0</v>
      </c>
      <c r="BH12" s="202">
        <f t="shared" si="63"/>
        <v>0</v>
      </c>
      <c r="BI12" s="202">
        <f t="shared" si="63"/>
        <v>0</v>
      </c>
      <c r="BJ12" s="202">
        <f t="shared" si="63"/>
        <v>0</v>
      </c>
      <c r="BK12" s="202">
        <f t="shared" si="63"/>
        <v>0</v>
      </c>
      <c r="BL12" s="205"/>
      <c r="BM12" s="202">
        <f aca="true" t="shared" si="64" ref="BM12:BV12">$U$12*G12</f>
        <v>0</v>
      </c>
      <c r="BN12" s="202">
        <f t="shared" si="64"/>
        <v>0</v>
      </c>
      <c r="BO12" s="202">
        <f t="shared" si="64"/>
        <v>0</v>
      </c>
      <c r="BP12" s="202">
        <f t="shared" si="64"/>
        <v>0</v>
      </c>
      <c r="BQ12" s="202">
        <f t="shared" si="64"/>
        <v>0</v>
      </c>
      <c r="BR12" s="202">
        <f t="shared" si="64"/>
        <v>0</v>
      </c>
      <c r="BS12" s="202">
        <f t="shared" si="64"/>
        <v>0</v>
      </c>
      <c r="BT12" s="202">
        <f t="shared" si="64"/>
        <v>0</v>
      </c>
      <c r="BU12" s="202">
        <f t="shared" si="64"/>
        <v>0</v>
      </c>
      <c r="BV12" s="202">
        <f t="shared" si="64"/>
        <v>0</v>
      </c>
      <c r="BW12" s="204"/>
      <c r="BX12" s="202">
        <f aca="true" t="shared" si="65" ref="BX12:CG12">$V$12*G12</f>
        <v>0</v>
      </c>
      <c r="BY12" s="202">
        <f t="shared" si="65"/>
        <v>0</v>
      </c>
      <c r="BZ12" s="202">
        <f t="shared" si="65"/>
        <v>0</v>
      </c>
      <c r="CA12" s="202">
        <f t="shared" si="65"/>
        <v>0</v>
      </c>
      <c r="CB12" s="202">
        <f t="shared" si="65"/>
        <v>0</v>
      </c>
      <c r="CC12" s="202">
        <f t="shared" si="65"/>
        <v>0</v>
      </c>
      <c r="CD12" s="202">
        <f t="shared" si="65"/>
        <v>0</v>
      </c>
      <c r="CE12" s="202">
        <f t="shared" si="65"/>
        <v>0</v>
      </c>
      <c r="CF12" s="202">
        <f t="shared" si="65"/>
        <v>0</v>
      </c>
      <c r="CG12" s="202">
        <f t="shared" si="65"/>
        <v>0</v>
      </c>
      <c r="CH12" s="204"/>
      <c r="CI12" s="202">
        <f aca="true" t="shared" si="66" ref="CI12:CR12">$W$12*G12</f>
        <v>0</v>
      </c>
      <c r="CJ12" s="202">
        <f t="shared" si="66"/>
        <v>0</v>
      </c>
      <c r="CK12" s="202">
        <f t="shared" si="66"/>
        <v>0</v>
      </c>
      <c r="CL12" s="202">
        <f t="shared" si="66"/>
        <v>0</v>
      </c>
      <c r="CM12" s="202">
        <f t="shared" si="66"/>
        <v>0</v>
      </c>
      <c r="CN12" s="202">
        <f t="shared" si="66"/>
        <v>0</v>
      </c>
      <c r="CO12" s="202">
        <f t="shared" si="66"/>
        <v>0</v>
      </c>
      <c r="CP12" s="202">
        <f t="shared" si="66"/>
        <v>0</v>
      </c>
      <c r="CQ12" s="202">
        <f t="shared" si="66"/>
        <v>0</v>
      </c>
      <c r="CR12" s="202">
        <f t="shared" si="66"/>
        <v>0</v>
      </c>
      <c r="CS12" s="204"/>
      <c r="CT12" s="202">
        <f aca="true" t="shared" si="67" ref="CT12:DC12">$X$12*G12</f>
        <v>0</v>
      </c>
      <c r="CU12" s="202">
        <f t="shared" si="67"/>
        <v>0</v>
      </c>
      <c r="CV12" s="202">
        <f t="shared" si="67"/>
        <v>0</v>
      </c>
      <c r="CW12" s="202">
        <f t="shared" si="67"/>
        <v>0</v>
      </c>
      <c r="CX12" s="202">
        <f t="shared" si="67"/>
        <v>0</v>
      </c>
      <c r="CY12" s="202">
        <f t="shared" si="67"/>
        <v>0</v>
      </c>
      <c r="CZ12" s="202">
        <f t="shared" si="67"/>
        <v>0</v>
      </c>
      <c r="DA12" s="202">
        <f t="shared" si="67"/>
        <v>0</v>
      </c>
      <c r="DB12" s="202">
        <f t="shared" si="67"/>
        <v>0</v>
      </c>
      <c r="DC12" s="202">
        <f t="shared" si="67"/>
        <v>0</v>
      </c>
      <c r="DD12" s="204"/>
      <c r="DE12" s="202">
        <f aca="true" t="shared" si="68" ref="DE12:DN12">$Y$12*G12</f>
        <v>0</v>
      </c>
      <c r="DF12" s="202">
        <f t="shared" si="68"/>
        <v>0</v>
      </c>
      <c r="DG12" s="202">
        <f t="shared" si="68"/>
        <v>0</v>
      </c>
      <c r="DH12" s="202">
        <f t="shared" si="68"/>
        <v>0</v>
      </c>
      <c r="DI12" s="202">
        <f t="shared" si="68"/>
        <v>0</v>
      </c>
      <c r="DJ12" s="202">
        <f t="shared" si="68"/>
        <v>0</v>
      </c>
      <c r="DK12" s="202">
        <f t="shared" si="68"/>
        <v>0</v>
      </c>
      <c r="DL12" s="202">
        <f t="shared" si="68"/>
        <v>0</v>
      </c>
      <c r="DM12" s="202">
        <f t="shared" si="68"/>
        <v>0</v>
      </c>
      <c r="DN12" s="202">
        <f t="shared" si="68"/>
        <v>0</v>
      </c>
      <c r="DO12" s="204"/>
      <c r="DP12" s="202">
        <f aca="true" t="shared" si="69" ref="DP12:DY12">$Z$12*G12</f>
        <v>0</v>
      </c>
      <c r="DQ12" s="202">
        <f t="shared" si="69"/>
        <v>0</v>
      </c>
      <c r="DR12" s="202">
        <f t="shared" si="69"/>
        <v>0</v>
      </c>
      <c r="DS12" s="202">
        <f t="shared" si="69"/>
        <v>0</v>
      </c>
      <c r="DT12" s="202">
        <f t="shared" si="69"/>
        <v>0</v>
      </c>
      <c r="DU12" s="202">
        <f t="shared" si="69"/>
        <v>0</v>
      </c>
      <c r="DV12" s="202">
        <f t="shared" si="69"/>
        <v>0</v>
      </c>
      <c r="DW12" s="202">
        <f t="shared" si="69"/>
        <v>0</v>
      </c>
      <c r="DX12" s="202">
        <f t="shared" si="69"/>
        <v>0</v>
      </c>
      <c r="DY12" s="202">
        <f t="shared" si="69"/>
        <v>0</v>
      </c>
      <c r="DZ12" s="204"/>
      <c r="EA12" s="202">
        <f aca="true" t="shared" si="70" ref="EA12:EJ12">$AA$12*G12</f>
        <v>0</v>
      </c>
      <c r="EB12" s="202">
        <f t="shared" si="70"/>
        <v>0</v>
      </c>
      <c r="EC12" s="202">
        <f t="shared" si="70"/>
        <v>0</v>
      </c>
      <c r="ED12" s="202">
        <f t="shared" si="70"/>
        <v>0</v>
      </c>
      <c r="EE12" s="202">
        <f t="shared" si="70"/>
        <v>0</v>
      </c>
      <c r="EF12" s="202">
        <f t="shared" si="70"/>
        <v>0</v>
      </c>
      <c r="EG12" s="202">
        <f t="shared" si="70"/>
        <v>0</v>
      </c>
      <c r="EH12" s="202">
        <f t="shared" si="70"/>
        <v>0</v>
      </c>
      <c r="EI12" s="202">
        <f t="shared" si="70"/>
        <v>0</v>
      </c>
      <c r="EJ12" s="202">
        <f t="shared" si="70"/>
        <v>0</v>
      </c>
      <c r="EK12" s="204"/>
      <c r="EL12" s="202">
        <f aca="true" t="shared" si="71" ref="EL12:EU12">$AB$12*G12</f>
        <v>0</v>
      </c>
      <c r="EM12" s="202">
        <f t="shared" si="71"/>
        <v>0</v>
      </c>
      <c r="EN12" s="202">
        <f t="shared" si="71"/>
        <v>0</v>
      </c>
      <c r="EO12" s="202">
        <f t="shared" si="71"/>
        <v>0</v>
      </c>
      <c r="EP12" s="202">
        <f t="shared" si="71"/>
        <v>0</v>
      </c>
      <c r="EQ12" s="202">
        <f t="shared" si="71"/>
        <v>0</v>
      </c>
      <c r="ER12" s="202">
        <f t="shared" si="71"/>
        <v>0</v>
      </c>
      <c r="ES12" s="202">
        <f t="shared" si="71"/>
        <v>0</v>
      </c>
      <c r="ET12" s="202">
        <f t="shared" si="71"/>
        <v>0</v>
      </c>
      <c r="EU12" s="202">
        <f t="shared" si="71"/>
        <v>0</v>
      </c>
      <c r="EV12" s="204"/>
      <c r="EW12" s="202">
        <f aca="true" t="shared" si="72" ref="EW12:FF12">$AC$12*G12</f>
        <v>0</v>
      </c>
      <c r="EX12" s="202">
        <f t="shared" si="72"/>
        <v>0</v>
      </c>
      <c r="EY12" s="202">
        <f t="shared" si="72"/>
        <v>0</v>
      </c>
      <c r="EZ12" s="202">
        <f t="shared" si="72"/>
        <v>0</v>
      </c>
      <c r="FA12" s="202">
        <f t="shared" si="72"/>
        <v>0</v>
      </c>
      <c r="FB12" s="202">
        <f t="shared" si="72"/>
        <v>0</v>
      </c>
      <c r="FC12" s="202">
        <f t="shared" si="72"/>
        <v>0</v>
      </c>
      <c r="FD12" s="202">
        <f t="shared" si="72"/>
        <v>0</v>
      </c>
      <c r="FE12" s="202">
        <f t="shared" si="72"/>
        <v>0</v>
      </c>
      <c r="FF12" s="202">
        <f t="shared" si="72"/>
        <v>0</v>
      </c>
      <c r="FG12" s="205"/>
    </row>
    <row r="13" spans="2:163" s="201" customFormat="1" ht="12.75">
      <c r="B13" s="202"/>
      <c r="C13" s="202"/>
      <c r="D13" s="202"/>
      <c r="E13" s="202"/>
      <c r="F13" s="202"/>
      <c r="G13" s="202"/>
      <c r="H13" s="202"/>
      <c r="I13" s="202"/>
      <c r="J13" s="202"/>
      <c r="K13" s="202"/>
      <c r="L13" s="202"/>
      <c r="M13" s="202"/>
      <c r="N13" s="202"/>
      <c r="O13" s="202"/>
      <c r="P13" s="231"/>
      <c r="Q13" s="203"/>
      <c r="R13" s="232"/>
      <c r="S13" s="179"/>
      <c r="T13" s="179"/>
      <c r="U13" s="179"/>
      <c r="V13" s="179"/>
      <c r="W13" s="179"/>
      <c r="X13" s="179"/>
      <c r="Y13" s="179"/>
      <c r="Z13" s="179"/>
      <c r="AA13" s="179"/>
      <c r="AB13" s="179"/>
      <c r="AC13" s="179"/>
      <c r="AD13" s="233">
        <f t="shared" si="0"/>
        <v>0</v>
      </c>
      <c r="AE13" s="204"/>
      <c r="AF13" s="202">
        <f aca="true" t="shared" si="73" ref="AF13:AO13">$R$13*G13</f>
        <v>0</v>
      </c>
      <c r="AG13" s="202">
        <f t="shared" si="73"/>
        <v>0</v>
      </c>
      <c r="AH13" s="202">
        <f t="shared" si="73"/>
        <v>0</v>
      </c>
      <c r="AI13" s="202">
        <f t="shared" si="73"/>
        <v>0</v>
      </c>
      <c r="AJ13" s="202">
        <f t="shared" si="73"/>
        <v>0</v>
      </c>
      <c r="AK13" s="202">
        <f t="shared" si="73"/>
        <v>0</v>
      </c>
      <c r="AL13" s="202">
        <f t="shared" si="73"/>
        <v>0</v>
      </c>
      <c r="AM13" s="202">
        <f t="shared" si="73"/>
        <v>0</v>
      </c>
      <c r="AN13" s="202">
        <f t="shared" si="73"/>
        <v>0</v>
      </c>
      <c r="AO13" s="202">
        <f t="shared" si="73"/>
        <v>0</v>
      </c>
      <c r="AP13" s="204"/>
      <c r="AQ13" s="202">
        <f aca="true" t="shared" si="74" ref="AQ13:AZ13">$S$13*G13</f>
        <v>0</v>
      </c>
      <c r="AR13" s="202">
        <f t="shared" si="74"/>
        <v>0</v>
      </c>
      <c r="AS13" s="202">
        <f t="shared" si="74"/>
        <v>0</v>
      </c>
      <c r="AT13" s="202">
        <f t="shared" si="74"/>
        <v>0</v>
      </c>
      <c r="AU13" s="202">
        <f t="shared" si="74"/>
        <v>0</v>
      </c>
      <c r="AV13" s="202">
        <f t="shared" si="74"/>
        <v>0</v>
      </c>
      <c r="AW13" s="202">
        <f t="shared" si="74"/>
        <v>0</v>
      </c>
      <c r="AX13" s="202">
        <f t="shared" si="74"/>
        <v>0</v>
      </c>
      <c r="AY13" s="202">
        <f t="shared" si="74"/>
        <v>0</v>
      </c>
      <c r="AZ13" s="202">
        <f t="shared" si="74"/>
        <v>0</v>
      </c>
      <c r="BA13" s="204"/>
      <c r="BB13" s="202">
        <f aca="true" t="shared" si="75" ref="BB13:BK13">$T$13*G13</f>
        <v>0</v>
      </c>
      <c r="BC13" s="202">
        <f t="shared" si="75"/>
        <v>0</v>
      </c>
      <c r="BD13" s="202">
        <f t="shared" si="75"/>
        <v>0</v>
      </c>
      <c r="BE13" s="202">
        <f t="shared" si="75"/>
        <v>0</v>
      </c>
      <c r="BF13" s="202">
        <f t="shared" si="75"/>
        <v>0</v>
      </c>
      <c r="BG13" s="202">
        <f t="shared" si="75"/>
        <v>0</v>
      </c>
      <c r="BH13" s="202">
        <f t="shared" si="75"/>
        <v>0</v>
      </c>
      <c r="BI13" s="202">
        <f t="shared" si="75"/>
        <v>0</v>
      </c>
      <c r="BJ13" s="202">
        <f t="shared" si="75"/>
        <v>0</v>
      </c>
      <c r="BK13" s="202">
        <f t="shared" si="75"/>
        <v>0</v>
      </c>
      <c r="BL13" s="205"/>
      <c r="BM13" s="202">
        <f aca="true" t="shared" si="76" ref="BM13:BV13">$U$13*G13</f>
        <v>0</v>
      </c>
      <c r="BN13" s="202">
        <f t="shared" si="76"/>
        <v>0</v>
      </c>
      <c r="BO13" s="202">
        <f t="shared" si="76"/>
        <v>0</v>
      </c>
      <c r="BP13" s="202">
        <f t="shared" si="76"/>
        <v>0</v>
      </c>
      <c r="BQ13" s="202">
        <f t="shared" si="76"/>
        <v>0</v>
      </c>
      <c r="BR13" s="202">
        <f t="shared" si="76"/>
        <v>0</v>
      </c>
      <c r="BS13" s="202">
        <f t="shared" si="76"/>
        <v>0</v>
      </c>
      <c r="BT13" s="202">
        <f t="shared" si="76"/>
        <v>0</v>
      </c>
      <c r="BU13" s="202">
        <f t="shared" si="76"/>
        <v>0</v>
      </c>
      <c r="BV13" s="202">
        <f t="shared" si="76"/>
        <v>0</v>
      </c>
      <c r="BW13" s="204"/>
      <c r="BX13" s="202">
        <f aca="true" t="shared" si="77" ref="BX13:CG13">$V$13*G13</f>
        <v>0</v>
      </c>
      <c r="BY13" s="202">
        <f t="shared" si="77"/>
        <v>0</v>
      </c>
      <c r="BZ13" s="202">
        <f t="shared" si="77"/>
        <v>0</v>
      </c>
      <c r="CA13" s="202">
        <f t="shared" si="77"/>
        <v>0</v>
      </c>
      <c r="CB13" s="202">
        <f t="shared" si="77"/>
        <v>0</v>
      </c>
      <c r="CC13" s="202">
        <f t="shared" si="77"/>
        <v>0</v>
      </c>
      <c r="CD13" s="202">
        <f t="shared" si="77"/>
        <v>0</v>
      </c>
      <c r="CE13" s="202">
        <f t="shared" si="77"/>
        <v>0</v>
      </c>
      <c r="CF13" s="202">
        <f t="shared" si="77"/>
        <v>0</v>
      </c>
      <c r="CG13" s="202">
        <f t="shared" si="77"/>
        <v>0</v>
      </c>
      <c r="CH13" s="204"/>
      <c r="CI13" s="202">
        <f aca="true" t="shared" si="78" ref="CI13:CR13">$W$13*G13</f>
        <v>0</v>
      </c>
      <c r="CJ13" s="202">
        <f t="shared" si="78"/>
        <v>0</v>
      </c>
      <c r="CK13" s="202">
        <f t="shared" si="78"/>
        <v>0</v>
      </c>
      <c r="CL13" s="202">
        <f t="shared" si="78"/>
        <v>0</v>
      </c>
      <c r="CM13" s="202">
        <f t="shared" si="78"/>
        <v>0</v>
      </c>
      <c r="CN13" s="202">
        <f t="shared" si="78"/>
        <v>0</v>
      </c>
      <c r="CO13" s="202">
        <f t="shared" si="78"/>
        <v>0</v>
      </c>
      <c r="CP13" s="202">
        <f t="shared" si="78"/>
        <v>0</v>
      </c>
      <c r="CQ13" s="202">
        <f t="shared" si="78"/>
        <v>0</v>
      </c>
      <c r="CR13" s="202">
        <f t="shared" si="78"/>
        <v>0</v>
      </c>
      <c r="CS13" s="204"/>
      <c r="CT13" s="202">
        <f aca="true" t="shared" si="79" ref="CT13:DC13">$X$13*G13</f>
        <v>0</v>
      </c>
      <c r="CU13" s="202">
        <f t="shared" si="79"/>
        <v>0</v>
      </c>
      <c r="CV13" s="202">
        <f t="shared" si="79"/>
        <v>0</v>
      </c>
      <c r="CW13" s="202">
        <f t="shared" si="79"/>
        <v>0</v>
      </c>
      <c r="CX13" s="202">
        <f t="shared" si="79"/>
        <v>0</v>
      </c>
      <c r="CY13" s="202">
        <f t="shared" si="79"/>
        <v>0</v>
      </c>
      <c r="CZ13" s="202">
        <f t="shared" si="79"/>
        <v>0</v>
      </c>
      <c r="DA13" s="202">
        <f t="shared" si="79"/>
        <v>0</v>
      </c>
      <c r="DB13" s="202">
        <f t="shared" si="79"/>
        <v>0</v>
      </c>
      <c r="DC13" s="202">
        <f t="shared" si="79"/>
        <v>0</v>
      </c>
      <c r="DD13" s="204"/>
      <c r="DE13" s="202">
        <f aca="true" t="shared" si="80" ref="DE13:DN13">$Y$13*G13</f>
        <v>0</v>
      </c>
      <c r="DF13" s="202">
        <f t="shared" si="80"/>
        <v>0</v>
      </c>
      <c r="DG13" s="202">
        <f t="shared" si="80"/>
        <v>0</v>
      </c>
      <c r="DH13" s="202">
        <f t="shared" si="80"/>
        <v>0</v>
      </c>
      <c r="DI13" s="202">
        <f t="shared" si="80"/>
        <v>0</v>
      </c>
      <c r="DJ13" s="202">
        <f t="shared" si="80"/>
        <v>0</v>
      </c>
      <c r="DK13" s="202">
        <f t="shared" si="80"/>
        <v>0</v>
      </c>
      <c r="DL13" s="202">
        <f t="shared" si="80"/>
        <v>0</v>
      </c>
      <c r="DM13" s="202">
        <f t="shared" si="80"/>
        <v>0</v>
      </c>
      <c r="DN13" s="202">
        <f t="shared" si="80"/>
        <v>0</v>
      </c>
      <c r="DO13" s="204"/>
      <c r="DP13" s="202">
        <f aca="true" t="shared" si="81" ref="DP13:DY13">$Z$13*G13</f>
        <v>0</v>
      </c>
      <c r="DQ13" s="202">
        <f t="shared" si="81"/>
        <v>0</v>
      </c>
      <c r="DR13" s="202">
        <f t="shared" si="81"/>
        <v>0</v>
      </c>
      <c r="DS13" s="202">
        <f t="shared" si="81"/>
        <v>0</v>
      </c>
      <c r="DT13" s="202">
        <f t="shared" si="81"/>
        <v>0</v>
      </c>
      <c r="DU13" s="202">
        <f t="shared" si="81"/>
        <v>0</v>
      </c>
      <c r="DV13" s="202">
        <f t="shared" si="81"/>
        <v>0</v>
      </c>
      <c r="DW13" s="202">
        <f t="shared" si="81"/>
        <v>0</v>
      </c>
      <c r="DX13" s="202">
        <f t="shared" si="81"/>
        <v>0</v>
      </c>
      <c r="DY13" s="202">
        <f t="shared" si="81"/>
        <v>0</v>
      </c>
      <c r="DZ13" s="204"/>
      <c r="EA13" s="202">
        <f aca="true" t="shared" si="82" ref="EA13:EJ13">$AA$13*G13</f>
        <v>0</v>
      </c>
      <c r="EB13" s="202">
        <f t="shared" si="82"/>
        <v>0</v>
      </c>
      <c r="EC13" s="202">
        <f t="shared" si="82"/>
        <v>0</v>
      </c>
      <c r="ED13" s="202">
        <f t="shared" si="82"/>
        <v>0</v>
      </c>
      <c r="EE13" s="202">
        <f t="shared" si="82"/>
        <v>0</v>
      </c>
      <c r="EF13" s="202">
        <f t="shared" si="82"/>
        <v>0</v>
      </c>
      <c r="EG13" s="202">
        <f t="shared" si="82"/>
        <v>0</v>
      </c>
      <c r="EH13" s="202">
        <f t="shared" si="82"/>
        <v>0</v>
      </c>
      <c r="EI13" s="202">
        <f t="shared" si="82"/>
        <v>0</v>
      </c>
      <c r="EJ13" s="202">
        <f t="shared" si="82"/>
        <v>0</v>
      </c>
      <c r="EK13" s="204"/>
      <c r="EL13" s="202">
        <f aca="true" t="shared" si="83" ref="EL13:EU13">$AB$13*G13</f>
        <v>0</v>
      </c>
      <c r="EM13" s="202">
        <f t="shared" si="83"/>
        <v>0</v>
      </c>
      <c r="EN13" s="202">
        <f t="shared" si="83"/>
        <v>0</v>
      </c>
      <c r="EO13" s="202">
        <f t="shared" si="83"/>
        <v>0</v>
      </c>
      <c r="EP13" s="202">
        <f t="shared" si="83"/>
        <v>0</v>
      </c>
      <c r="EQ13" s="202">
        <f t="shared" si="83"/>
        <v>0</v>
      </c>
      <c r="ER13" s="202">
        <f t="shared" si="83"/>
        <v>0</v>
      </c>
      <c r="ES13" s="202">
        <f t="shared" si="83"/>
        <v>0</v>
      </c>
      <c r="ET13" s="202">
        <f t="shared" si="83"/>
        <v>0</v>
      </c>
      <c r="EU13" s="202">
        <f t="shared" si="83"/>
        <v>0</v>
      </c>
      <c r="EV13" s="204"/>
      <c r="EW13" s="202">
        <f aca="true" t="shared" si="84" ref="EW13:FF13">$AC$13*G13</f>
        <v>0</v>
      </c>
      <c r="EX13" s="202">
        <f t="shared" si="84"/>
        <v>0</v>
      </c>
      <c r="EY13" s="202">
        <f t="shared" si="84"/>
        <v>0</v>
      </c>
      <c r="EZ13" s="202">
        <f t="shared" si="84"/>
        <v>0</v>
      </c>
      <c r="FA13" s="202">
        <f t="shared" si="84"/>
        <v>0</v>
      </c>
      <c r="FB13" s="202">
        <f t="shared" si="84"/>
        <v>0</v>
      </c>
      <c r="FC13" s="202">
        <f t="shared" si="84"/>
        <v>0</v>
      </c>
      <c r="FD13" s="202">
        <f t="shared" si="84"/>
        <v>0</v>
      </c>
      <c r="FE13" s="202">
        <f t="shared" si="84"/>
        <v>0</v>
      </c>
      <c r="FF13" s="202">
        <f t="shared" si="84"/>
        <v>0</v>
      </c>
      <c r="FG13" s="205"/>
    </row>
    <row r="14" spans="2:163" s="201" customFormat="1" ht="12.75">
      <c r="B14" s="202"/>
      <c r="C14" s="202"/>
      <c r="D14" s="202"/>
      <c r="E14" s="202"/>
      <c r="F14" s="202"/>
      <c r="G14" s="202"/>
      <c r="H14" s="202"/>
      <c r="I14" s="202"/>
      <c r="J14" s="202"/>
      <c r="K14" s="202"/>
      <c r="L14" s="202"/>
      <c r="M14" s="202"/>
      <c r="N14" s="202"/>
      <c r="O14" s="202"/>
      <c r="P14" s="231"/>
      <c r="Q14" s="203"/>
      <c r="R14" s="232"/>
      <c r="S14" s="179"/>
      <c r="T14" s="179"/>
      <c r="U14" s="179"/>
      <c r="V14" s="179"/>
      <c r="W14" s="179"/>
      <c r="X14" s="179"/>
      <c r="Y14" s="179"/>
      <c r="Z14" s="179"/>
      <c r="AA14" s="179"/>
      <c r="AB14" s="179"/>
      <c r="AC14" s="179"/>
      <c r="AD14" s="233">
        <f t="shared" si="0"/>
        <v>0</v>
      </c>
      <c r="AE14" s="204"/>
      <c r="AF14" s="202">
        <f aca="true" t="shared" si="85" ref="AF14:AO14">$R$14*G14</f>
        <v>0</v>
      </c>
      <c r="AG14" s="202">
        <f t="shared" si="85"/>
        <v>0</v>
      </c>
      <c r="AH14" s="202">
        <f t="shared" si="85"/>
        <v>0</v>
      </c>
      <c r="AI14" s="202">
        <f t="shared" si="85"/>
        <v>0</v>
      </c>
      <c r="AJ14" s="202">
        <f t="shared" si="85"/>
        <v>0</v>
      </c>
      <c r="AK14" s="202">
        <f t="shared" si="85"/>
        <v>0</v>
      </c>
      <c r="AL14" s="202">
        <f t="shared" si="85"/>
        <v>0</v>
      </c>
      <c r="AM14" s="202">
        <f t="shared" si="85"/>
        <v>0</v>
      </c>
      <c r="AN14" s="202">
        <f t="shared" si="85"/>
        <v>0</v>
      </c>
      <c r="AO14" s="202">
        <f t="shared" si="85"/>
        <v>0</v>
      </c>
      <c r="AP14" s="204"/>
      <c r="AQ14" s="202">
        <f aca="true" t="shared" si="86" ref="AQ14:AZ14">$S$14*G14</f>
        <v>0</v>
      </c>
      <c r="AR14" s="202">
        <f t="shared" si="86"/>
        <v>0</v>
      </c>
      <c r="AS14" s="202">
        <f t="shared" si="86"/>
        <v>0</v>
      </c>
      <c r="AT14" s="202">
        <f t="shared" si="86"/>
        <v>0</v>
      </c>
      <c r="AU14" s="202">
        <f t="shared" si="86"/>
        <v>0</v>
      </c>
      <c r="AV14" s="202">
        <f t="shared" si="86"/>
        <v>0</v>
      </c>
      <c r="AW14" s="202">
        <f t="shared" si="86"/>
        <v>0</v>
      </c>
      <c r="AX14" s="202">
        <f t="shared" si="86"/>
        <v>0</v>
      </c>
      <c r="AY14" s="202">
        <f t="shared" si="86"/>
        <v>0</v>
      </c>
      <c r="AZ14" s="202">
        <f t="shared" si="86"/>
        <v>0</v>
      </c>
      <c r="BA14" s="204"/>
      <c r="BB14" s="202">
        <f aca="true" t="shared" si="87" ref="BB14:BK14">$T$14*G14</f>
        <v>0</v>
      </c>
      <c r="BC14" s="202">
        <f t="shared" si="87"/>
        <v>0</v>
      </c>
      <c r="BD14" s="202">
        <f t="shared" si="87"/>
        <v>0</v>
      </c>
      <c r="BE14" s="202">
        <f t="shared" si="87"/>
        <v>0</v>
      </c>
      <c r="BF14" s="202">
        <f t="shared" si="87"/>
        <v>0</v>
      </c>
      <c r="BG14" s="202">
        <f t="shared" si="87"/>
        <v>0</v>
      </c>
      <c r="BH14" s="202">
        <f t="shared" si="87"/>
        <v>0</v>
      </c>
      <c r="BI14" s="202">
        <f t="shared" si="87"/>
        <v>0</v>
      </c>
      <c r="BJ14" s="202">
        <f t="shared" si="87"/>
        <v>0</v>
      </c>
      <c r="BK14" s="202">
        <f t="shared" si="87"/>
        <v>0</v>
      </c>
      <c r="BL14" s="205"/>
      <c r="BM14" s="202">
        <f aca="true" t="shared" si="88" ref="BM14:BV14">$U$14*G14</f>
        <v>0</v>
      </c>
      <c r="BN14" s="202">
        <f t="shared" si="88"/>
        <v>0</v>
      </c>
      <c r="BO14" s="202">
        <f t="shared" si="88"/>
        <v>0</v>
      </c>
      <c r="BP14" s="202">
        <f t="shared" si="88"/>
        <v>0</v>
      </c>
      <c r="BQ14" s="202">
        <f t="shared" si="88"/>
        <v>0</v>
      </c>
      <c r="BR14" s="202">
        <f t="shared" si="88"/>
        <v>0</v>
      </c>
      <c r="BS14" s="202">
        <f t="shared" si="88"/>
        <v>0</v>
      </c>
      <c r="BT14" s="202">
        <f t="shared" si="88"/>
        <v>0</v>
      </c>
      <c r="BU14" s="202">
        <f t="shared" si="88"/>
        <v>0</v>
      </c>
      <c r="BV14" s="202">
        <f t="shared" si="88"/>
        <v>0</v>
      </c>
      <c r="BW14" s="204"/>
      <c r="BX14" s="202">
        <f aca="true" t="shared" si="89" ref="BX14:CG14">$V$14*G14</f>
        <v>0</v>
      </c>
      <c r="BY14" s="202">
        <f t="shared" si="89"/>
        <v>0</v>
      </c>
      <c r="BZ14" s="202">
        <f t="shared" si="89"/>
        <v>0</v>
      </c>
      <c r="CA14" s="202">
        <f t="shared" si="89"/>
        <v>0</v>
      </c>
      <c r="CB14" s="202">
        <f t="shared" si="89"/>
        <v>0</v>
      </c>
      <c r="CC14" s="202">
        <f t="shared" si="89"/>
        <v>0</v>
      </c>
      <c r="CD14" s="202">
        <f t="shared" si="89"/>
        <v>0</v>
      </c>
      <c r="CE14" s="202">
        <f t="shared" si="89"/>
        <v>0</v>
      </c>
      <c r="CF14" s="202">
        <f t="shared" si="89"/>
        <v>0</v>
      </c>
      <c r="CG14" s="202">
        <f t="shared" si="89"/>
        <v>0</v>
      </c>
      <c r="CH14" s="204"/>
      <c r="CI14" s="202">
        <f aca="true" t="shared" si="90" ref="CI14:CR14">$W$14*G14</f>
        <v>0</v>
      </c>
      <c r="CJ14" s="202">
        <f t="shared" si="90"/>
        <v>0</v>
      </c>
      <c r="CK14" s="202">
        <f t="shared" si="90"/>
        <v>0</v>
      </c>
      <c r="CL14" s="202">
        <f t="shared" si="90"/>
        <v>0</v>
      </c>
      <c r="CM14" s="202">
        <f t="shared" si="90"/>
        <v>0</v>
      </c>
      <c r="CN14" s="202">
        <f t="shared" si="90"/>
        <v>0</v>
      </c>
      <c r="CO14" s="202">
        <f t="shared" si="90"/>
        <v>0</v>
      </c>
      <c r="CP14" s="202">
        <f t="shared" si="90"/>
        <v>0</v>
      </c>
      <c r="CQ14" s="202">
        <f t="shared" si="90"/>
        <v>0</v>
      </c>
      <c r="CR14" s="202">
        <f t="shared" si="90"/>
        <v>0</v>
      </c>
      <c r="CS14" s="204"/>
      <c r="CT14" s="202">
        <f aca="true" t="shared" si="91" ref="CT14:DC14">$X$14*G14</f>
        <v>0</v>
      </c>
      <c r="CU14" s="202">
        <f t="shared" si="91"/>
        <v>0</v>
      </c>
      <c r="CV14" s="202">
        <f t="shared" si="91"/>
        <v>0</v>
      </c>
      <c r="CW14" s="202">
        <f t="shared" si="91"/>
        <v>0</v>
      </c>
      <c r="CX14" s="202">
        <f t="shared" si="91"/>
        <v>0</v>
      </c>
      <c r="CY14" s="202">
        <f t="shared" si="91"/>
        <v>0</v>
      </c>
      <c r="CZ14" s="202">
        <f t="shared" si="91"/>
        <v>0</v>
      </c>
      <c r="DA14" s="202">
        <f t="shared" si="91"/>
        <v>0</v>
      </c>
      <c r="DB14" s="202">
        <f t="shared" si="91"/>
        <v>0</v>
      </c>
      <c r="DC14" s="202">
        <f t="shared" si="91"/>
        <v>0</v>
      </c>
      <c r="DD14" s="204"/>
      <c r="DE14" s="202">
        <f aca="true" t="shared" si="92" ref="DE14:DN14">$Y$14*G14</f>
        <v>0</v>
      </c>
      <c r="DF14" s="202">
        <f t="shared" si="92"/>
        <v>0</v>
      </c>
      <c r="DG14" s="202">
        <f t="shared" si="92"/>
        <v>0</v>
      </c>
      <c r="DH14" s="202">
        <f t="shared" si="92"/>
        <v>0</v>
      </c>
      <c r="DI14" s="202">
        <f t="shared" si="92"/>
        <v>0</v>
      </c>
      <c r="DJ14" s="202">
        <f t="shared" si="92"/>
        <v>0</v>
      </c>
      <c r="DK14" s="202">
        <f t="shared" si="92"/>
        <v>0</v>
      </c>
      <c r="DL14" s="202">
        <f t="shared" si="92"/>
        <v>0</v>
      </c>
      <c r="DM14" s="202">
        <f t="shared" si="92"/>
        <v>0</v>
      </c>
      <c r="DN14" s="202">
        <f t="shared" si="92"/>
        <v>0</v>
      </c>
      <c r="DO14" s="204"/>
      <c r="DP14" s="202">
        <f aca="true" t="shared" si="93" ref="DP14:DY14">$Z$14*G14</f>
        <v>0</v>
      </c>
      <c r="DQ14" s="202">
        <f t="shared" si="93"/>
        <v>0</v>
      </c>
      <c r="DR14" s="202">
        <f t="shared" si="93"/>
        <v>0</v>
      </c>
      <c r="DS14" s="202">
        <f t="shared" si="93"/>
        <v>0</v>
      </c>
      <c r="DT14" s="202">
        <f t="shared" si="93"/>
        <v>0</v>
      </c>
      <c r="DU14" s="202">
        <f t="shared" si="93"/>
        <v>0</v>
      </c>
      <c r="DV14" s="202">
        <f t="shared" si="93"/>
        <v>0</v>
      </c>
      <c r="DW14" s="202">
        <f t="shared" si="93"/>
        <v>0</v>
      </c>
      <c r="DX14" s="202">
        <f t="shared" si="93"/>
        <v>0</v>
      </c>
      <c r="DY14" s="202">
        <f t="shared" si="93"/>
        <v>0</v>
      </c>
      <c r="DZ14" s="204"/>
      <c r="EA14" s="202">
        <f aca="true" t="shared" si="94" ref="EA14:EJ14">$AA$14*G14</f>
        <v>0</v>
      </c>
      <c r="EB14" s="202">
        <f t="shared" si="94"/>
        <v>0</v>
      </c>
      <c r="EC14" s="202">
        <f t="shared" si="94"/>
        <v>0</v>
      </c>
      <c r="ED14" s="202">
        <f t="shared" si="94"/>
        <v>0</v>
      </c>
      <c r="EE14" s="202">
        <f t="shared" si="94"/>
        <v>0</v>
      </c>
      <c r="EF14" s="202">
        <f t="shared" si="94"/>
        <v>0</v>
      </c>
      <c r="EG14" s="202">
        <f t="shared" si="94"/>
        <v>0</v>
      </c>
      <c r="EH14" s="202">
        <f t="shared" si="94"/>
        <v>0</v>
      </c>
      <c r="EI14" s="202">
        <f t="shared" si="94"/>
        <v>0</v>
      </c>
      <c r="EJ14" s="202">
        <f t="shared" si="94"/>
        <v>0</v>
      </c>
      <c r="EK14" s="204"/>
      <c r="EL14" s="202">
        <f aca="true" t="shared" si="95" ref="EL14:EU14">$AB$14*G14</f>
        <v>0</v>
      </c>
      <c r="EM14" s="202">
        <f t="shared" si="95"/>
        <v>0</v>
      </c>
      <c r="EN14" s="202">
        <f t="shared" si="95"/>
        <v>0</v>
      </c>
      <c r="EO14" s="202">
        <f t="shared" si="95"/>
        <v>0</v>
      </c>
      <c r="EP14" s="202">
        <f t="shared" si="95"/>
        <v>0</v>
      </c>
      <c r="EQ14" s="202">
        <f t="shared" si="95"/>
        <v>0</v>
      </c>
      <c r="ER14" s="202">
        <f t="shared" si="95"/>
        <v>0</v>
      </c>
      <c r="ES14" s="202">
        <f t="shared" si="95"/>
        <v>0</v>
      </c>
      <c r="ET14" s="202">
        <f t="shared" si="95"/>
        <v>0</v>
      </c>
      <c r="EU14" s="202">
        <f t="shared" si="95"/>
        <v>0</v>
      </c>
      <c r="EV14" s="204"/>
      <c r="EW14" s="202">
        <f aca="true" t="shared" si="96" ref="EW14:FF14">$AC$14*G14</f>
        <v>0</v>
      </c>
      <c r="EX14" s="202">
        <f t="shared" si="96"/>
        <v>0</v>
      </c>
      <c r="EY14" s="202">
        <f t="shared" si="96"/>
        <v>0</v>
      </c>
      <c r="EZ14" s="202">
        <f t="shared" si="96"/>
        <v>0</v>
      </c>
      <c r="FA14" s="202">
        <f t="shared" si="96"/>
        <v>0</v>
      </c>
      <c r="FB14" s="202">
        <f t="shared" si="96"/>
        <v>0</v>
      </c>
      <c r="FC14" s="202">
        <f t="shared" si="96"/>
        <v>0</v>
      </c>
      <c r="FD14" s="202">
        <f t="shared" si="96"/>
        <v>0</v>
      </c>
      <c r="FE14" s="202">
        <f t="shared" si="96"/>
        <v>0</v>
      </c>
      <c r="FF14" s="202">
        <f t="shared" si="96"/>
        <v>0</v>
      </c>
      <c r="FG14" s="205"/>
    </row>
    <row r="15" spans="2:163" s="201" customFormat="1" ht="12.75">
      <c r="B15" s="202"/>
      <c r="C15" s="202"/>
      <c r="D15" s="202"/>
      <c r="E15" s="202"/>
      <c r="F15" s="202"/>
      <c r="G15" s="202"/>
      <c r="H15" s="202"/>
      <c r="I15" s="202"/>
      <c r="J15" s="202"/>
      <c r="K15" s="202"/>
      <c r="L15" s="202"/>
      <c r="M15" s="202"/>
      <c r="N15" s="202"/>
      <c r="O15" s="202"/>
      <c r="P15" s="231"/>
      <c r="Q15" s="159" t="s">
        <v>95</v>
      </c>
      <c r="R15" s="232"/>
      <c r="S15" s="179"/>
      <c r="T15" s="179"/>
      <c r="U15" s="179"/>
      <c r="V15" s="179"/>
      <c r="W15" s="179"/>
      <c r="X15" s="179"/>
      <c r="Y15" s="179"/>
      <c r="Z15" s="179"/>
      <c r="AA15" s="179"/>
      <c r="AB15" s="179"/>
      <c r="AC15" s="179"/>
      <c r="AD15" s="233">
        <f t="shared" si="0"/>
        <v>0</v>
      </c>
      <c r="AE15" s="204"/>
      <c r="AF15" s="202">
        <f aca="true" t="shared" si="97" ref="AF15:AO15">$R$15*G15</f>
        <v>0</v>
      </c>
      <c r="AG15" s="202">
        <f t="shared" si="97"/>
        <v>0</v>
      </c>
      <c r="AH15" s="202">
        <f t="shared" si="97"/>
        <v>0</v>
      </c>
      <c r="AI15" s="202">
        <f t="shared" si="97"/>
        <v>0</v>
      </c>
      <c r="AJ15" s="202">
        <f t="shared" si="97"/>
        <v>0</v>
      </c>
      <c r="AK15" s="202">
        <f t="shared" si="97"/>
        <v>0</v>
      </c>
      <c r="AL15" s="202">
        <f t="shared" si="97"/>
        <v>0</v>
      </c>
      <c r="AM15" s="202">
        <f t="shared" si="97"/>
        <v>0</v>
      </c>
      <c r="AN15" s="202">
        <f t="shared" si="97"/>
        <v>0</v>
      </c>
      <c r="AO15" s="202">
        <f t="shared" si="97"/>
        <v>0</v>
      </c>
      <c r="AP15" s="204"/>
      <c r="AQ15" s="202">
        <f aca="true" t="shared" si="98" ref="AQ15:AZ15">$S$15*G15</f>
        <v>0</v>
      </c>
      <c r="AR15" s="202">
        <f t="shared" si="98"/>
        <v>0</v>
      </c>
      <c r="AS15" s="202">
        <f t="shared" si="98"/>
        <v>0</v>
      </c>
      <c r="AT15" s="202">
        <f t="shared" si="98"/>
        <v>0</v>
      </c>
      <c r="AU15" s="202">
        <f t="shared" si="98"/>
        <v>0</v>
      </c>
      <c r="AV15" s="202">
        <f t="shared" si="98"/>
        <v>0</v>
      </c>
      <c r="AW15" s="202">
        <f t="shared" si="98"/>
        <v>0</v>
      </c>
      <c r="AX15" s="202">
        <f t="shared" si="98"/>
        <v>0</v>
      </c>
      <c r="AY15" s="202">
        <f t="shared" si="98"/>
        <v>0</v>
      </c>
      <c r="AZ15" s="202">
        <f t="shared" si="98"/>
        <v>0</v>
      </c>
      <c r="BA15" s="204"/>
      <c r="BB15" s="202">
        <f aca="true" t="shared" si="99" ref="BB15:BK15">$T$15*G15</f>
        <v>0</v>
      </c>
      <c r="BC15" s="202">
        <f t="shared" si="99"/>
        <v>0</v>
      </c>
      <c r="BD15" s="202">
        <f t="shared" si="99"/>
        <v>0</v>
      </c>
      <c r="BE15" s="202">
        <f t="shared" si="99"/>
        <v>0</v>
      </c>
      <c r="BF15" s="202">
        <f t="shared" si="99"/>
        <v>0</v>
      </c>
      <c r="BG15" s="202">
        <f t="shared" si="99"/>
        <v>0</v>
      </c>
      <c r="BH15" s="202">
        <f t="shared" si="99"/>
        <v>0</v>
      </c>
      <c r="BI15" s="202">
        <f t="shared" si="99"/>
        <v>0</v>
      </c>
      <c r="BJ15" s="202">
        <f t="shared" si="99"/>
        <v>0</v>
      </c>
      <c r="BK15" s="202">
        <f t="shared" si="99"/>
        <v>0</v>
      </c>
      <c r="BL15" s="205"/>
      <c r="BM15" s="202">
        <f aca="true" t="shared" si="100" ref="BM15:BV15">$U$15*G15</f>
        <v>0</v>
      </c>
      <c r="BN15" s="202">
        <f t="shared" si="100"/>
        <v>0</v>
      </c>
      <c r="BO15" s="202">
        <f t="shared" si="100"/>
        <v>0</v>
      </c>
      <c r="BP15" s="202">
        <f t="shared" si="100"/>
        <v>0</v>
      </c>
      <c r="BQ15" s="202">
        <f t="shared" si="100"/>
        <v>0</v>
      </c>
      <c r="BR15" s="202">
        <f t="shared" si="100"/>
        <v>0</v>
      </c>
      <c r="BS15" s="202">
        <f t="shared" si="100"/>
        <v>0</v>
      </c>
      <c r="BT15" s="202">
        <f t="shared" si="100"/>
        <v>0</v>
      </c>
      <c r="BU15" s="202">
        <f t="shared" si="100"/>
        <v>0</v>
      </c>
      <c r="BV15" s="202">
        <f t="shared" si="100"/>
        <v>0</v>
      </c>
      <c r="BW15" s="204"/>
      <c r="BX15" s="202">
        <f aca="true" t="shared" si="101" ref="BX15:CG15">$V$15*G15</f>
        <v>0</v>
      </c>
      <c r="BY15" s="202">
        <f t="shared" si="101"/>
        <v>0</v>
      </c>
      <c r="BZ15" s="202">
        <f t="shared" si="101"/>
        <v>0</v>
      </c>
      <c r="CA15" s="202">
        <f t="shared" si="101"/>
        <v>0</v>
      </c>
      <c r="CB15" s="202">
        <f t="shared" si="101"/>
        <v>0</v>
      </c>
      <c r="CC15" s="202">
        <f t="shared" si="101"/>
        <v>0</v>
      </c>
      <c r="CD15" s="202">
        <f t="shared" si="101"/>
        <v>0</v>
      </c>
      <c r="CE15" s="202">
        <f t="shared" si="101"/>
        <v>0</v>
      </c>
      <c r="CF15" s="202">
        <f t="shared" si="101"/>
        <v>0</v>
      </c>
      <c r="CG15" s="202">
        <f t="shared" si="101"/>
        <v>0</v>
      </c>
      <c r="CH15" s="204"/>
      <c r="CI15" s="202">
        <f aca="true" t="shared" si="102" ref="CI15:CR15">$W$15*G15</f>
        <v>0</v>
      </c>
      <c r="CJ15" s="202">
        <f t="shared" si="102"/>
        <v>0</v>
      </c>
      <c r="CK15" s="202">
        <f t="shared" si="102"/>
        <v>0</v>
      </c>
      <c r="CL15" s="202">
        <f t="shared" si="102"/>
        <v>0</v>
      </c>
      <c r="CM15" s="202">
        <f t="shared" si="102"/>
        <v>0</v>
      </c>
      <c r="CN15" s="202">
        <f t="shared" si="102"/>
        <v>0</v>
      </c>
      <c r="CO15" s="202">
        <f t="shared" si="102"/>
        <v>0</v>
      </c>
      <c r="CP15" s="202">
        <f t="shared" si="102"/>
        <v>0</v>
      </c>
      <c r="CQ15" s="202">
        <f t="shared" si="102"/>
        <v>0</v>
      </c>
      <c r="CR15" s="202">
        <f t="shared" si="102"/>
        <v>0</v>
      </c>
      <c r="CS15" s="204"/>
      <c r="CT15" s="202">
        <f aca="true" t="shared" si="103" ref="CT15:DC15">$X$15*G15</f>
        <v>0</v>
      </c>
      <c r="CU15" s="202">
        <f t="shared" si="103"/>
        <v>0</v>
      </c>
      <c r="CV15" s="202">
        <f t="shared" si="103"/>
        <v>0</v>
      </c>
      <c r="CW15" s="202">
        <f t="shared" si="103"/>
        <v>0</v>
      </c>
      <c r="CX15" s="202">
        <f t="shared" si="103"/>
        <v>0</v>
      </c>
      <c r="CY15" s="202">
        <f t="shared" si="103"/>
        <v>0</v>
      </c>
      <c r="CZ15" s="202">
        <f t="shared" si="103"/>
        <v>0</v>
      </c>
      <c r="DA15" s="202">
        <f t="shared" si="103"/>
        <v>0</v>
      </c>
      <c r="DB15" s="202">
        <f t="shared" si="103"/>
        <v>0</v>
      </c>
      <c r="DC15" s="202">
        <f t="shared" si="103"/>
        <v>0</v>
      </c>
      <c r="DD15" s="204"/>
      <c r="DE15" s="202">
        <f aca="true" t="shared" si="104" ref="DE15:DN15">$Y$15*G15</f>
        <v>0</v>
      </c>
      <c r="DF15" s="202">
        <f t="shared" si="104"/>
        <v>0</v>
      </c>
      <c r="DG15" s="202">
        <f t="shared" si="104"/>
        <v>0</v>
      </c>
      <c r="DH15" s="202">
        <f t="shared" si="104"/>
        <v>0</v>
      </c>
      <c r="DI15" s="202">
        <f t="shared" si="104"/>
        <v>0</v>
      </c>
      <c r="DJ15" s="202">
        <f t="shared" si="104"/>
        <v>0</v>
      </c>
      <c r="DK15" s="202">
        <f t="shared" si="104"/>
        <v>0</v>
      </c>
      <c r="DL15" s="202">
        <f t="shared" si="104"/>
        <v>0</v>
      </c>
      <c r="DM15" s="202">
        <f t="shared" si="104"/>
        <v>0</v>
      </c>
      <c r="DN15" s="202">
        <f t="shared" si="104"/>
        <v>0</v>
      </c>
      <c r="DO15" s="204"/>
      <c r="DP15" s="202">
        <f aca="true" t="shared" si="105" ref="DP15:DY15">$Z$15*G15</f>
        <v>0</v>
      </c>
      <c r="DQ15" s="202">
        <f t="shared" si="105"/>
        <v>0</v>
      </c>
      <c r="DR15" s="202">
        <f t="shared" si="105"/>
        <v>0</v>
      </c>
      <c r="DS15" s="202">
        <f t="shared" si="105"/>
        <v>0</v>
      </c>
      <c r="DT15" s="202">
        <f t="shared" si="105"/>
        <v>0</v>
      </c>
      <c r="DU15" s="202">
        <f t="shared" si="105"/>
        <v>0</v>
      </c>
      <c r="DV15" s="202">
        <f t="shared" si="105"/>
        <v>0</v>
      </c>
      <c r="DW15" s="202">
        <f t="shared" si="105"/>
        <v>0</v>
      </c>
      <c r="DX15" s="202">
        <f t="shared" si="105"/>
        <v>0</v>
      </c>
      <c r="DY15" s="202">
        <f t="shared" si="105"/>
        <v>0</v>
      </c>
      <c r="DZ15" s="204"/>
      <c r="EA15" s="202">
        <f aca="true" t="shared" si="106" ref="EA15:EJ15">$AA$15*G15</f>
        <v>0</v>
      </c>
      <c r="EB15" s="202">
        <f t="shared" si="106"/>
        <v>0</v>
      </c>
      <c r="EC15" s="202">
        <f t="shared" si="106"/>
        <v>0</v>
      </c>
      <c r="ED15" s="202">
        <f t="shared" si="106"/>
        <v>0</v>
      </c>
      <c r="EE15" s="202">
        <f t="shared" si="106"/>
        <v>0</v>
      </c>
      <c r="EF15" s="202">
        <f t="shared" si="106"/>
        <v>0</v>
      </c>
      <c r="EG15" s="202">
        <f t="shared" si="106"/>
        <v>0</v>
      </c>
      <c r="EH15" s="202">
        <f t="shared" si="106"/>
        <v>0</v>
      </c>
      <c r="EI15" s="202">
        <f t="shared" si="106"/>
        <v>0</v>
      </c>
      <c r="EJ15" s="202">
        <f t="shared" si="106"/>
        <v>0</v>
      </c>
      <c r="EK15" s="204"/>
      <c r="EL15" s="202">
        <f aca="true" t="shared" si="107" ref="EL15:EU15">$AB$15*G15</f>
        <v>0</v>
      </c>
      <c r="EM15" s="202">
        <f t="shared" si="107"/>
        <v>0</v>
      </c>
      <c r="EN15" s="202">
        <f t="shared" si="107"/>
        <v>0</v>
      </c>
      <c r="EO15" s="202">
        <f t="shared" si="107"/>
        <v>0</v>
      </c>
      <c r="EP15" s="202">
        <f t="shared" si="107"/>
        <v>0</v>
      </c>
      <c r="EQ15" s="202">
        <f t="shared" si="107"/>
        <v>0</v>
      </c>
      <c r="ER15" s="202">
        <f t="shared" si="107"/>
        <v>0</v>
      </c>
      <c r="ES15" s="202">
        <f t="shared" si="107"/>
        <v>0</v>
      </c>
      <c r="ET15" s="202">
        <f t="shared" si="107"/>
        <v>0</v>
      </c>
      <c r="EU15" s="202">
        <f t="shared" si="107"/>
        <v>0</v>
      </c>
      <c r="EV15" s="204"/>
      <c r="EW15" s="202">
        <f aca="true" t="shared" si="108" ref="EW15:FF15">$AC$15*G15</f>
        <v>0</v>
      </c>
      <c r="EX15" s="202">
        <f t="shared" si="108"/>
        <v>0</v>
      </c>
      <c r="EY15" s="202">
        <f t="shared" si="108"/>
        <v>0</v>
      </c>
      <c r="EZ15" s="202">
        <f t="shared" si="108"/>
        <v>0</v>
      </c>
      <c r="FA15" s="202">
        <f t="shared" si="108"/>
        <v>0</v>
      </c>
      <c r="FB15" s="202">
        <f t="shared" si="108"/>
        <v>0</v>
      </c>
      <c r="FC15" s="202">
        <f t="shared" si="108"/>
        <v>0</v>
      </c>
      <c r="FD15" s="202">
        <f t="shared" si="108"/>
        <v>0</v>
      </c>
      <c r="FE15" s="202">
        <f t="shared" si="108"/>
        <v>0</v>
      </c>
      <c r="FF15" s="202">
        <f t="shared" si="108"/>
        <v>0</v>
      </c>
      <c r="FG15" s="205"/>
    </row>
    <row r="16" spans="4:163" s="201" customFormat="1" ht="12.75">
      <c r="D16" s="157" t="s">
        <v>50</v>
      </c>
      <c r="E16" s="157"/>
      <c r="F16" s="157"/>
      <c r="G16" s="202">
        <f aca="true" t="shared" si="109" ref="G16:P16">SUM(G7:G15)</f>
        <v>0</v>
      </c>
      <c r="H16" s="202">
        <f t="shared" si="109"/>
        <v>0</v>
      </c>
      <c r="I16" s="202">
        <f t="shared" si="109"/>
        <v>0</v>
      </c>
      <c r="J16" s="202">
        <f t="shared" si="109"/>
        <v>0</v>
      </c>
      <c r="K16" s="202">
        <f t="shared" si="109"/>
        <v>0</v>
      </c>
      <c r="L16" s="202">
        <f t="shared" si="109"/>
        <v>0</v>
      </c>
      <c r="M16" s="202">
        <f t="shared" si="109"/>
        <v>0</v>
      </c>
      <c r="N16" s="202">
        <f t="shared" si="109"/>
        <v>0</v>
      </c>
      <c r="O16" s="202">
        <f t="shared" si="109"/>
        <v>0</v>
      </c>
      <c r="P16" s="202">
        <f t="shared" si="109"/>
        <v>0</v>
      </c>
      <c r="Q16" s="202">
        <f>SUM(G16:P16)</f>
        <v>0</v>
      </c>
      <c r="R16" s="179"/>
      <c r="S16" s="179"/>
      <c r="T16" s="179"/>
      <c r="U16" s="179"/>
      <c r="V16" s="179"/>
      <c r="W16" s="179"/>
      <c r="X16" s="179"/>
      <c r="Y16" s="179"/>
      <c r="Z16" s="179"/>
      <c r="AA16" s="179"/>
      <c r="AB16" s="179"/>
      <c r="AC16" s="179"/>
      <c r="AD16" s="179"/>
      <c r="AE16" s="234"/>
      <c r="AF16" s="202">
        <f aca="true" t="shared" si="110" ref="AF16:AO16">SUM(AF7:AF15)</f>
        <v>0</v>
      </c>
      <c r="AG16" s="202">
        <f t="shared" si="110"/>
        <v>0</v>
      </c>
      <c r="AH16" s="202">
        <f t="shared" si="110"/>
        <v>0</v>
      </c>
      <c r="AI16" s="202">
        <f t="shared" si="110"/>
        <v>0</v>
      </c>
      <c r="AJ16" s="202">
        <f t="shared" si="110"/>
        <v>0</v>
      </c>
      <c r="AK16" s="202">
        <f t="shared" si="110"/>
        <v>0</v>
      </c>
      <c r="AL16" s="202">
        <f t="shared" si="110"/>
        <v>0</v>
      </c>
      <c r="AM16" s="202">
        <f t="shared" si="110"/>
        <v>0</v>
      </c>
      <c r="AN16" s="202">
        <f t="shared" si="110"/>
        <v>0</v>
      </c>
      <c r="AO16" s="202">
        <f t="shared" si="110"/>
        <v>0</v>
      </c>
      <c r="AP16" s="234"/>
      <c r="AQ16" s="202">
        <f aca="true" t="shared" si="111" ref="AQ16:AZ16">SUM(AQ7:AQ15)</f>
        <v>0</v>
      </c>
      <c r="AR16" s="202">
        <f t="shared" si="111"/>
        <v>0</v>
      </c>
      <c r="AS16" s="202">
        <f t="shared" si="111"/>
        <v>0</v>
      </c>
      <c r="AT16" s="202">
        <f t="shared" si="111"/>
        <v>0</v>
      </c>
      <c r="AU16" s="202">
        <f t="shared" si="111"/>
        <v>0</v>
      </c>
      <c r="AV16" s="202">
        <f t="shared" si="111"/>
        <v>0</v>
      </c>
      <c r="AW16" s="202">
        <f t="shared" si="111"/>
        <v>0</v>
      </c>
      <c r="AX16" s="202">
        <f t="shared" si="111"/>
        <v>0</v>
      </c>
      <c r="AY16" s="202">
        <f t="shared" si="111"/>
        <v>0</v>
      </c>
      <c r="AZ16" s="202">
        <f t="shared" si="111"/>
        <v>0</v>
      </c>
      <c r="BA16" s="234"/>
      <c r="BB16" s="202">
        <f aca="true" t="shared" si="112" ref="BB16:BK16">SUM(BB7:BB15)</f>
        <v>0</v>
      </c>
      <c r="BC16" s="202">
        <f t="shared" si="112"/>
        <v>0</v>
      </c>
      <c r="BD16" s="202">
        <f t="shared" si="112"/>
        <v>0</v>
      </c>
      <c r="BE16" s="202">
        <f t="shared" si="112"/>
        <v>0</v>
      </c>
      <c r="BF16" s="202">
        <f t="shared" si="112"/>
        <v>0</v>
      </c>
      <c r="BG16" s="202">
        <f t="shared" si="112"/>
        <v>0</v>
      </c>
      <c r="BH16" s="202">
        <f t="shared" si="112"/>
        <v>0</v>
      </c>
      <c r="BI16" s="202">
        <f t="shared" si="112"/>
        <v>0</v>
      </c>
      <c r="BJ16" s="202">
        <f t="shared" si="112"/>
        <v>0</v>
      </c>
      <c r="BK16" s="202">
        <f t="shared" si="112"/>
        <v>0</v>
      </c>
      <c r="BL16" s="235"/>
      <c r="BM16" s="202">
        <f aca="true" t="shared" si="113" ref="BM16:BV16">SUM(BM7:BM15)</f>
        <v>0</v>
      </c>
      <c r="BN16" s="202">
        <f t="shared" si="113"/>
        <v>0</v>
      </c>
      <c r="BO16" s="202">
        <f t="shared" si="113"/>
        <v>0</v>
      </c>
      <c r="BP16" s="202">
        <f t="shared" si="113"/>
        <v>0</v>
      </c>
      <c r="BQ16" s="202">
        <f t="shared" si="113"/>
        <v>0</v>
      </c>
      <c r="BR16" s="202">
        <f t="shared" si="113"/>
        <v>0</v>
      </c>
      <c r="BS16" s="202">
        <f t="shared" si="113"/>
        <v>0</v>
      </c>
      <c r="BT16" s="202">
        <f t="shared" si="113"/>
        <v>0</v>
      </c>
      <c r="BU16" s="202">
        <f t="shared" si="113"/>
        <v>0</v>
      </c>
      <c r="BV16" s="202">
        <f t="shared" si="113"/>
        <v>0</v>
      </c>
      <c r="BW16" s="234"/>
      <c r="BX16" s="202">
        <f aca="true" t="shared" si="114" ref="BX16:CG16">SUM(BX7:BX15)</f>
        <v>0</v>
      </c>
      <c r="BY16" s="202">
        <f t="shared" si="114"/>
        <v>0</v>
      </c>
      <c r="BZ16" s="202">
        <f t="shared" si="114"/>
        <v>0</v>
      </c>
      <c r="CA16" s="202">
        <f t="shared" si="114"/>
        <v>0</v>
      </c>
      <c r="CB16" s="202">
        <f t="shared" si="114"/>
        <v>0</v>
      </c>
      <c r="CC16" s="202">
        <f t="shared" si="114"/>
        <v>0</v>
      </c>
      <c r="CD16" s="202">
        <f t="shared" si="114"/>
        <v>0</v>
      </c>
      <c r="CE16" s="202">
        <f t="shared" si="114"/>
        <v>0</v>
      </c>
      <c r="CF16" s="202">
        <f t="shared" si="114"/>
        <v>0</v>
      </c>
      <c r="CG16" s="202">
        <f t="shared" si="114"/>
        <v>0</v>
      </c>
      <c r="CH16" s="234"/>
      <c r="CI16" s="202">
        <f aca="true" t="shared" si="115" ref="CI16:CR16">SUM(CI7:CI15)</f>
        <v>0</v>
      </c>
      <c r="CJ16" s="202">
        <f t="shared" si="115"/>
        <v>0</v>
      </c>
      <c r="CK16" s="202">
        <f t="shared" si="115"/>
        <v>0</v>
      </c>
      <c r="CL16" s="202">
        <f t="shared" si="115"/>
        <v>0</v>
      </c>
      <c r="CM16" s="202">
        <f t="shared" si="115"/>
        <v>0</v>
      </c>
      <c r="CN16" s="202">
        <f t="shared" si="115"/>
        <v>0</v>
      </c>
      <c r="CO16" s="202">
        <f t="shared" si="115"/>
        <v>0</v>
      </c>
      <c r="CP16" s="202">
        <f t="shared" si="115"/>
        <v>0</v>
      </c>
      <c r="CQ16" s="202">
        <f t="shared" si="115"/>
        <v>0</v>
      </c>
      <c r="CR16" s="202">
        <f t="shared" si="115"/>
        <v>0</v>
      </c>
      <c r="CS16" s="234"/>
      <c r="CT16" s="202">
        <f aca="true" t="shared" si="116" ref="CT16:DC16">SUM(CT7:CT15)</f>
        <v>0</v>
      </c>
      <c r="CU16" s="202">
        <f t="shared" si="116"/>
        <v>0</v>
      </c>
      <c r="CV16" s="202">
        <f t="shared" si="116"/>
        <v>0</v>
      </c>
      <c r="CW16" s="202">
        <f t="shared" si="116"/>
        <v>0</v>
      </c>
      <c r="CX16" s="202">
        <f t="shared" si="116"/>
        <v>0</v>
      </c>
      <c r="CY16" s="202">
        <f t="shared" si="116"/>
        <v>0</v>
      </c>
      <c r="CZ16" s="202">
        <f t="shared" si="116"/>
        <v>0</v>
      </c>
      <c r="DA16" s="202">
        <f t="shared" si="116"/>
        <v>0</v>
      </c>
      <c r="DB16" s="202">
        <f t="shared" si="116"/>
        <v>0</v>
      </c>
      <c r="DC16" s="202">
        <f t="shared" si="116"/>
        <v>0</v>
      </c>
      <c r="DD16" s="234"/>
      <c r="DE16" s="202">
        <f aca="true" t="shared" si="117" ref="DE16:DN16">SUM(DE7:DE15)</f>
        <v>0</v>
      </c>
      <c r="DF16" s="202">
        <f t="shared" si="117"/>
        <v>0</v>
      </c>
      <c r="DG16" s="202">
        <f t="shared" si="117"/>
        <v>0</v>
      </c>
      <c r="DH16" s="202">
        <f t="shared" si="117"/>
        <v>0</v>
      </c>
      <c r="DI16" s="202">
        <f t="shared" si="117"/>
        <v>0</v>
      </c>
      <c r="DJ16" s="202">
        <f t="shared" si="117"/>
        <v>0</v>
      </c>
      <c r="DK16" s="202">
        <f t="shared" si="117"/>
        <v>0</v>
      </c>
      <c r="DL16" s="202">
        <f t="shared" si="117"/>
        <v>0</v>
      </c>
      <c r="DM16" s="202">
        <f t="shared" si="117"/>
        <v>0</v>
      </c>
      <c r="DN16" s="202">
        <f t="shared" si="117"/>
        <v>0</v>
      </c>
      <c r="DO16" s="234"/>
      <c r="DP16" s="202">
        <f aca="true" t="shared" si="118" ref="DP16:DY16">SUM(DP7:DP15)</f>
        <v>0</v>
      </c>
      <c r="DQ16" s="202">
        <f t="shared" si="118"/>
        <v>0</v>
      </c>
      <c r="DR16" s="202">
        <f t="shared" si="118"/>
        <v>0</v>
      </c>
      <c r="DS16" s="202">
        <f t="shared" si="118"/>
        <v>0</v>
      </c>
      <c r="DT16" s="202">
        <f t="shared" si="118"/>
        <v>0</v>
      </c>
      <c r="DU16" s="202">
        <f t="shared" si="118"/>
        <v>0</v>
      </c>
      <c r="DV16" s="202">
        <f t="shared" si="118"/>
        <v>0</v>
      </c>
      <c r="DW16" s="202">
        <f t="shared" si="118"/>
        <v>0</v>
      </c>
      <c r="DX16" s="202">
        <f t="shared" si="118"/>
        <v>0</v>
      </c>
      <c r="DY16" s="202">
        <f t="shared" si="118"/>
        <v>0</v>
      </c>
      <c r="DZ16" s="234"/>
      <c r="EA16" s="202">
        <f aca="true" t="shared" si="119" ref="EA16:EJ16">SUM(EA7:EA15)</f>
        <v>0</v>
      </c>
      <c r="EB16" s="202">
        <f t="shared" si="119"/>
        <v>0</v>
      </c>
      <c r="EC16" s="202">
        <f t="shared" si="119"/>
        <v>0</v>
      </c>
      <c r="ED16" s="202">
        <f t="shared" si="119"/>
        <v>0</v>
      </c>
      <c r="EE16" s="202">
        <f t="shared" si="119"/>
        <v>0</v>
      </c>
      <c r="EF16" s="202">
        <f t="shared" si="119"/>
        <v>0</v>
      </c>
      <c r="EG16" s="202">
        <f t="shared" si="119"/>
        <v>0</v>
      </c>
      <c r="EH16" s="202">
        <f t="shared" si="119"/>
        <v>0</v>
      </c>
      <c r="EI16" s="202">
        <f t="shared" si="119"/>
        <v>0</v>
      </c>
      <c r="EJ16" s="202">
        <f t="shared" si="119"/>
        <v>0</v>
      </c>
      <c r="EK16" s="234"/>
      <c r="EL16" s="202">
        <f aca="true" t="shared" si="120" ref="EL16:EU16">SUM(EL7:EL15)</f>
        <v>0</v>
      </c>
      <c r="EM16" s="202">
        <f t="shared" si="120"/>
        <v>0</v>
      </c>
      <c r="EN16" s="202">
        <f t="shared" si="120"/>
        <v>0</v>
      </c>
      <c r="EO16" s="202">
        <f t="shared" si="120"/>
        <v>0</v>
      </c>
      <c r="EP16" s="202">
        <f t="shared" si="120"/>
        <v>0</v>
      </c>
      <c r="EQ16" s="202">
        <f t="shared" si="120"/>
        <v>0</v>
      </c>
      <c r="ER16" s="202">
        <f t="shared" si="120"/>
        <v>0</v>
      </c>
      <c r="ES16" s="202">
        <f t="shared" si="120"/>
        <v>0</v>
      </c>
      <c r="ET16" s="202">
        <f t="shared" si="120"/>
        <v>0</v>
      </c>
      <c r="EU16" s="202">
        <f t="shared" si="120"/>
        <v>0</v>
      </c>
      <c r="EV16" s="234"/>
      <c r="EW16" s="202">
        <f aca="true" t="shared" si="121" ref="EW16:FF16">SUM(EW7:EW15)</f>
        <v>0</v>
      </c>
      <c r="EX16" s="202">
        <f t="shared" si="121"/>
        <v>0</v>
      </c>
      <c r="EY16" s="202">
        <f t="shared" si="121"/>
        <v>0</v>
      </c>
      <c r="EZ16" s="202">
        <f t="shared" si="121"/>
        <v>0</v>
      </c>
      <c r="FA16" s="202">
        <f t="shared" si="121"/>
        <v>0</v>
      </c>
      <c r="FB16" s="202">
        <f t="shared" si="121"/>
        <v>0</v>
      </c>
      <c r="FC16" s="202">
        <f t="shared" si="121"/>
        <v>0</v>
      </c>
      <c r="FD16" s="202">
        <f t="shared" si="121"/>
        <v>0</v>
      </c>
      <c r="FE16" s="202">
        <f t="shared" si="121"/>
        <v>0</v>
      </c>
      <c r="FF16" s="202">
        <f t="shared" si="121"/>
        <v>0</v>
      </c>
      <c r="FG16" s="235"/>
    </row>
  </sheetData>
  <sheetProtection/>
  <mergeCells count="14">
    <mergeCell ref="EA4:EJ4"/>
    <mergeCell ref="CT4:DC4"/>
    <mergeCell ref="DE4:DN4"/>
    <mergeCell ref="DP4:DY4"/>
    <mergeCell ref="EW4:FF4"/>
    <mergeCell ref="EL4:EU4"/>
    <mergeCell ref="BX4:CG4"/>
    <mergeCell ref="CI4:CR4"/>
    <mergeCell ref="G4:P4"/>
    <mergeCell ref="R4:AD4"/>
    <mergeCell ref="AF4:AO4"/>
    <mergeCell ref="AQ4:AZ4"/>
    <mergeCell ref="BB4:BK4"/>
    <mergeCell ref="BM4:BV4"/>
  </mergeCells>
  <printOptions/>
  <pageMargins left="0.7" right="0.7" top="0.75" bottom="0.75" header="0.3" footer="0.3"/>
  <pageSetup horizontalDpi="1200" verticalDpi="1200" orientation="landscape" paperSize="8" scale="40"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A4:F43"/>
  <sheetViews>
    <sheetView zoomScalePageLayoutView="0" workbookViewId="0" topLeftCell="A13">
      <selection activeCell="C42" sqref="C42"/>
    </sheetView>
  </sheetViews>
  <sheetFormatPr defaultColWidth="9.00390625" defaultRowHeight="12.75"/>
  <cols>
    <col min="2" max="2" width="17.50390625" style="0" customWidth="1"/>
    <col min="3" max="3" width="50.75390625" style="0" customWidth="1"/>
    <col min="4" max="4" width="15.00390625" style="0" customWidth="1"/>
    <col min="6" max="6" width="24.25390625" style="0" customWidth="1"/>
  </cols>
  <sheetData>
    <row r="4" spans="3:4" ht="12.75">
      <c r="C4" s="69" t="s">
        <v>89</v>
      </c>
      <c r="D4" s="69" t="s">
        <v>88</v>
      </c>
    </row>
    <row r="5" spans="3:4" ht="12.75">
      <c r="C5" s="155" t="s">
        <v>3</v>
      </c>
      <c r="D5" s="150"/>
    </row>
    <row r="6" spans="3:4" ht="12.75">
      <c r="C6" s="25" t="s">
        <v>165</v>
      </c>
      <c r="D6" s="236">
        <f>'Whole Project'!EW7</f>
        <v>876200</v>
      </c>
    </row>
    <row r="7" spans="3:4" ht="12.75">
      <c r="C7" s="25" t="s">
        <v>166</v>
      </c>
      <c r="D7" s="236">
        <f>'Whole Project'!EW8+'Whole Project'!EW9+'Whole Project'!EW10</f>
        <v>498061.7730751583</v>
      </c>
    </row>
    <row r="8" spans="3:4" ht="12.75">
      <c r="C8" s="25" t="s">
        <v>184</v>
      </c>
      <c r="D8" s="236">
        <f>'Whole Project'!EW11+'Whole Project'!EW15+'Whole Project'!EW16</f>
        <v>479629.510497238</v>
      </c>
    </row>
    <row r="9" spans="3:4" ht="12.75">
      <c r="C9" s="25" t="s">
        <v>167</v>
      </c>
      <c r="D9" s="236">
        <f>'Whole Project'!EW12</f>
        <v>461999.99999999994</v>
      </c>
    </row>
    <row r="10" spans="3:4" ht="12.75">
      <c r="C10" s="25" t="s">
        <v>185</v>
      </c>
      <c r="D10" s="236">
        <f>'Whole Project'!EW13+'Whole Project'!EW14+'Whole Project'!EW17</f>
        <v>282000</v>
      </c>
    </row>
    <row r="11" spans="3:4" ht="12.75">
      <c r="C11" s="25" t="s">
        <v>168</v>
      </c>
      <c r="D11" s="236">
        <f>'Whole Project'!EW18</f>
        <v>377820</v>
      </c>
    </row>
    <row r="12" spans="1:4" ht="12.75">
      <c r="A12" t="s">
        <v>162</v>
      </c>
      <c r="C12" s="25" t="s">
        <v>169</v>
      </c>
      <c r="D12" s="236">
        <f>'Whole Project'!EW19</f>
        <v>79131</v>
      </c>
    </row>
    <row r="13" spans="3:4" ht="12.75">
      <c r="C13" s="155" t="s">
        <v>4</v>
      </c>
      <c r="D13" s="239"/>
    </row>
    <row r="14" spans="3:4" ht="12.75">
      <c r="C14" s="25" t="s">
        <v>170</v>
      </c>
      <c r="D14" s="236">
        <f>'Whole Project'!EX7</f>
        <v>277550</v>
      </c>
    </row>
    <row r="15" spans="3:4" ht="12.75">
      <c r="C15" s="25" t="s">
        <v>171</v>
      </c>
      <c r="D15" s="236">
        <f>'Whole Project'!EX8</f>
        <v>54949.58234210512</v>
      </c>
    </row>
    <row r="16" spans="3:4" ht="12.75">
      <c r="C16" s="25" t="s">
        <v>204</v>
      </c>
      <c r="D16" s="236">
        <f>'Whole Project'!EX9</f>
        <v>352000</v>
      </c>
    </row>
    <row r="17" spans="3:4" ht="12.75">
      <c r="C17" s="25" t="s">
        <v>172</v>
      </c>
      <c r="D17" s="236">
        <f>'Whole Project'!EX10</f>
        <v>113659</v>
      </c>
    </row>
    <row r="18" spans="3:4" ht="12.75">
      <c r="C18" s="25" t="s">
        <v>173</v>
      </c>
      <c r="D18" s="236">
        <f>'Whole Project'!EX12</f>
        <v>332500</v>
      </c>
    </row>
    <row r="19" spans="3:4" ht="12.75">
      <c r="C19" s="25" t="s">
        <v>174</v>
      </c>
      <c r="D19" s="236">
        <f>'Whole Project'!EX18</f>
        <v>310500</v>
      </c>
    </row>
    <row r="20" spans="2:4" ht="12.75">
      <c r="B20" s="153"/>
      <c r="C20" s="155" t="s">
        <v>5</v>
      </c>
      <c r="D20" s="238"/>
    </row>
    <row r="21" spans="2:4" ht="12.75">
      <c r="B21" s="153"/>
      <c r="C21" s="25" t="s">
        <v>175</v>
      </c>
      <c r="D21" s="236">
        <f>'Whole Project'!EY10</f>
        <v>167865.6</v>
      </c>
    </row>
    <row r="22" spans="2:4" ht="12.75">
      <c r="B22" s="153"/>
      <c r="C22" s="25" t="s">
        <v>176</v>
      </c>
      <c r="D22" s="236">
        <f>'Whole Project'!EY18</f>
        <v>777060</v>
      </c>
    </row>
    <row r="23" spans="3:4" ht="12.75">
      <c r="C23" s="25" t="s">
        <v>169</v>
      </c>
      <c r="D23" s="236">
        <f>'Whole Project'!EY19</f>
        <v>82368</v>
      </c>
    </row>
    <row r="24" spans="2:4" ht="12.75">
      <c r="B24" s="153"/>
      <c r="C24" s="155" t="s">
        <v>6</v>
      </c>
      <c r="D24" s="238"/>
    </row>
    <row r="25" spans="2:4" ht="12.75">
      <c r="B25" s="153"/>
      <c r="C25" s="25" t="s">
        <v>177</v>
      </c>
      <c r="D25" s="236">
        <f>'Whole Project'!EZ7</f>
        <v>142350</v>
      </c>
    </row>
    <row r="26" spans="2:4" ht="11.25" customHeight="1">
      <c r="B26" s="153"/>
      <c r="C26" s="25" t="s">
        <v>178</v>
      </c>
      <c r="D26" s="236">
        <f>'Whole Project'!EZ12</f>
        <v>105000</v>
      </c>
    </row>
    <row r="27" spans="2:4" ht="11.25" customHeight="1">
      <c r="B27" s="153"/>
      <c r="C27" s="25" t="s">
        <v>179</v>
      </c>
      <c r="D27" s="236">
        <f>'Whole Project'!EZ18</f>
        <v>18000</v>
      </c>
    </row>
    <row r="28" spans="2:4" ht="11.25" customHeight="1">
      <c r="B28" s="153"/>
      <c r="C28" s="25" t="s">
        <v>180</v>
      </c>
      <c r="D28" s="236">
        <f>'Whole Project'!EZ17</f>
        <v>45000</v>
      </c>
    </row>
    <row r="29" spans="2:4" ht="11.25" customHeight="1">
      <c r="B29" s="153"/>
      <c r="C29" s="25" t="s">
        <v>186</v>
      </c>
      <c r="D29" s="236">
        <f>'Whole Project'!FF18</f>
        <v>135000</v>
      </c>
    </row>
    <row r="30" spans="2:4" ht="12.75">
      <c r="B30" s="153"/>
      <c r="C30" s="155" t="s">
        <v>10</v>
      </c>
      <c r="D30" s="238"/>
    </row>
    <row r="31" spans="2:4" ht="12.75">
      <c r="B31" s="153"/>
      <c r="C31" s="25"/>
      <c r="D31" s="236"/>
    </row>
    <row r="32" spans="3:4" ht="12.75">
      <c r="C32" s="155" t="s">
        <v>7</v>
      </c>
      <c r="D32" s="238"/>
    </row>
    <row r="33" spans="3:4" ht="12.75">
      <c r="C33" s="25" t="s">
        <v>7</v>
      </c>
      <c r="D33" s="236">
        <f>'Whole Project'!FB20</f>
        <v>113603.13408549974</v>
      </c>
    </row>
    <row r="34" spans="3:4" ht="12.75">
      <c r="C34" s="155" t="s">
        <v>8</v>
      </c>
      <c r="D34" s="237"/>
    </row>
    <row r="35" spans="3:4" ht="12.75">
      <c r="C35" s="155" t="s">
        <v>13</v>
      </c>
      <c r="D35" s="238"/>
    </row>
    <row r="36" spans="3:4" ht="12.75">
      <c r="C36" s="25" t="s">
        <v>163</v>
      </c>
      <c r="D36" s="236">
        <f>'Whole Project'!FD20</f>
        <v>437030</v>
      </c>
    </row>
    <row r="37" spans="3:4" ht="12.75">
      <c r="C37" s="155" t="s">
        <v>38</v>
      </c>
      <c r="D37" s="238"/>
    </row>
    <row r="38" spans="3:6" ht="12.75">
      <c r="C38" s="25" t="s">
        <v>38</v>
      </c>
      <c r="D38" s="236">
        <f>'Whole Project'!FE20</f>
        <v>90000</v>
      </c>
      <c r="F38" s="193"/>
    </row>
    <row r="39" spans="3:6" ht="12.75">
      <c r="C39" s="155" t="s">
        <v>12</v>
      </c>
      <c r="D39" s="238"/>
      <c r="F39" s="193"/>
    </row>
    <row r="40" spans="3:6" ht="12.75">
      <c r="C40" s="25" t="s">
        <v>164</v>
      </c>
      <c r="D40" s="236">
        <f>'Whole Project'!FF19</f>
        <v>7150</v>
      </c>
      <c r="F40" s="193"/>
    </row>
    <row r="41" spans="3:4" ht="12.75">
      <c r="C41" s="25" t="s">
        <v>161</v>
      </c>
      <c r="D41" s="236">
        <f>'Whole Project'!FF17+'Whole Project'!FF13</f>
        <v>291600</v>
      </c>
    </row>
    <row r="42" spans="3:5" ht="12.75">
      <c r="C42" s="154" t="s">
        <v>2</v>
      </c>
      <c r="D42" s="240">
        <f>SUM(D6:D41)</f>
        <v>6908027.600000001</v>
      </c>
      <c r="E42" s="152" t="str">
        <f>IF(D42='Second Tier Funding Request'!H79,"OK","ERROR")</f>
        <v>OK</v>
      </c>
    </row>
    <row r="43" ht="12.75">
      <c r="B43" s="153"/>
    </row>
  </sheetData>
  <sheetProtection/>
  <printOptions/>
  <pageMargins left="0.7" right="0.7" top="0.75" bottom="0.75" header="0.3" footer="0.3"/>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Submission Spreadsheet</dc:title>
  <dc:subject/>
  <dc:creator>Mark Askew</dc:creator>
  <cp:keywords/>
  <dc:description/>
  <cp:lastModifiedBy>Cristiano Marantes</cp:lastModifiedBy>
  <cp:lastPrinted>2011-08-19T09:11:07Z</cp:lastPrinted>
  <dcterms:created xsi:type="dcterms:W3CDTF">2010-06-21T17:03:04Z</dcterms:created>
  <dcterms:modified xsi:type="dcterms:W3CDTF">2011-11-22T23:17:17Z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0x0101001B29A5457858BB40B9775B98A0F7A817004E7D1D8ED91DCA4A81E0AC3D7B482ABD</vt:lpwstr>
  </property>
  <property fmtid="{D5CDD505-2E9C-101B-9397-08002B2CF9AE}" pid="3" name="Order">
    <vt:r8>7698900</vt:r8>
  </property>
  <property fmtid="{D5CDD505-2E9C-101B-9397-08002B2CF9AE}" pid="4" name="::">
    <vt:lpwstr>- Subsidiary Document</vt:lpwstr>
  </property>
  <property fmtid="{D5CDD505-2E9C-101B-9397-08002B2CF9AE}" pid="5" name=":">
    <vt:lpwstr>20111125 LCNF UKPN plug and play second tier submission documents</vt:lpwstr>
  </property>
  <property fmtid="{D5CDD505-2E9C-101B-9397-08002B2CF9AE}" pid="6" name="Classification">
    <vt:lpwstr>Unclassified</vt:lpwstr>
  </property>
  <property fmtid="{D5CDD505-2E9C-101B-9397-08002B2CF9AE}" pid="7" name="_Status">
    <vt:lpwstr>Final and Sent to Registry</vt:lpwstr>
  </property>
  <property fmtid="{D5CDD505-2E9C-101B-9397-08002B2CF9AE}" pid="8" name="Organisation">
    <vt:lpwstr>Choose an Organisation</vt:lpwstr>
  </property>
  <property fmtid="{D5CDD505-2E9C-101B-9397-08002B2CF9AE}" pid="9" name="Descriptor">
    <vt:lpwstr/>
  </property>
  <property fmtid="{D5CDD505-2E9C-101B-9397-08002B2CF9AE}" pid="10" name="Applicable Start Date">
    <vt:lpwstr>2010-08-25T00:00:00Z</vt:lpwstr>
  </property>
  <property fmtid="{D5CDD505-2E9C-101B-9397-08002B2CF9AE}" pid="11" name="Applicable Duration">
    <vt:lpwstr>-</vt:lpwstr>
  </property>
  <property fmtid="{D5CDD505-2E9C-101B-9397-08002B2CF9AE}" pid="12" name="ContentType">
    <vt:lpwstr>Other</vt:lpwstr>
  </property>
  <property fmtid="{D5CDD505-2E9C-101B-9397-08002B2CF9AE}" pid="13" name="Ref No">
    <vt:lpwstr/>
  </property>
  <property fmtid="{D5CDD505-2E9C-101B-9397-08002B2CF9AE}" pid="14" name="Ref No New">
    <vt:lpwstr/>
  </property>
  <property fmtid="{D5CDD505-2E9C-101B-9397-08002B2CF9AE}" pid="15" name="Overview">
    <vt:lpwstr/>
  </property>
  <property fmtid="{D5CDD505-2E9C-101B-9397-08002B2CF9AE}" pid="16" name="Publication Date:">
    <vt:lpwstr>2011-11-24T00:00:00Z</vt:lpwstr>
  </property>
  <property fmtid="{D5CDD505-2E9C-101B-9397-08002B2CF9AE}" pid="17" name="Work Area">
    <vt:lpwstr>Electricity Distribution</vt:lpwstr>
  </property>
  <property fmtid="{D5CDD505-2E9C-101B-9397-08002B2CF9AE}" pid="18" name="xd_Signature">
    <vt:lpwstr/>
  </property>
  <property fmtid="{D5CDD505-2E9C-101B-9397-08002B2CF9AE}" pid="19" name="display_urn:schemas-microsoft-com:office:office#Editor">
    <vt:lpwstr>Sian Bailey</vt:lpwstr>
  </property>
  <property fmtid="{D5CDD505-2E9C-101B-9397-08002B2CF9AE}" pid="20" name="TemplateUrl">
    <vt:lpwstr/>
  </property>
  <property fmtid="{D5CDD505-2E9C-101B-9397-08002B2CF9AE}" pid="21" name="xd_ProgID">
    <vt:lpwstr/>
  </property>
  <property fmtid="{D5CDD505-2E9C-101B-9397-08002B2CF9AE}" pid="22" name="Closing Date">
    <vt:lpwstr/>
  </property>
  <property fmtid="{D5CDD505-2E9C-101B-9397-08002B2CF9AE}" pid="23" name="Keywords-">
    <vt:lpwstr/>
  </property>
  <property fmtid="{D5CDD505-2E9C-101B-9397-08002B2CF9AE}" pid="24" name="PublishingExpirationDate">
    <vt:lpwstr/>
  </property>
  <property fmtid="{D5CDD505-2E9C-101B-9397-08002B2CF9AE}" pid="25" name="PublishingStartDate">
    <vt:lpwstr/>
  </property>
  <property fmtid="{D5CDD505-2E9C-101B-9397-08002B2CF9AE}" pid="26" name="display_urn:schemas-microsoft-com:office:office#Author">
    <vt:lpwstr>Sian Bailey</vt:lpwstr>
  </property>
  <property fmtid="{D5CDD505-2E9C-101B-9397-08002B2CF9AE}" pid="27" name="PublishingContactName">
    <vt:lpwstr/>
  </property>
  <property fmtid="{D5CDD505-2E9C-101B-9397-08002B2CF9AE}" pid="28" name="PublishingContactEmail">
    <vt:lpwstr/>
  </property>
  <property fmtid="{D5CDD505-2E9C-101B-9397-08002B2CF9AE}" pid="29" name="_SourceUrl">
    <vt:lpwstr/>
  </property>
  <property fmtid="{D5CDD505-2E9C-101B-9397-08002B2CF9AE}" pid="30" name="_SharedFileIndex">
    <vt:lpwstr/>
  </property>
  <property fmtid="{D5CDD505-2E9C-101B-9397-08002B2CF9AE}" pid="31" name="Select Correct Content Type Above">
    <vt:lpwstr/>
  </property>
  <property fmtid="{D5CDD505-2E9C-101B-9397-08002B2CF9AE}" pid="32" name="Contact telephone number">
    <vt:lpwstr/>
  </property>
</Properties>
</file>