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hidePivotFieldList="1"/>
  <xr:revisionPtr revIDLastSave="2854" documentId="8_{571039FC-7C43-4CCD-95F9-88D8F727F53B}" xr6:coauthVersionLast="47" xr6:coauthVersionMax="47" xr10:uidLastSave="{A418656E-3755-4265-B740-CF8B6F160F43}"/>
  <bookViews>
    <workbookView xWindow="43080" yWindow="-120" windowWidth="29040" windowHeight="15720" tabRatio="716" xr2:uid="{9541CE46-AB32-4248-A7B4-CC3BFD7DB5E0}"/>
  </bookViews>
  <sheets>
    <sheet name="Information" sheetId="9" r:id="rId1"/>
    <sheet name="Scheme Years" sheetId="27" r:id="rId2"/>
    <sheet name="Fig 2.1" sheetId="4" r:id="rId3"/>
    <sheet name="Fig 2.2" sheetId="13" r:id="rId4"/>
    <sheet name="Fig 2.3" sheetId="21" r:id="rId5"/>
    <sheet name="Fig 2.4" sheetId="14" r:id="rId6"/>
    <sheet name="Fig 2.5" sheetId="6" r:id="rId7"/>
    <sheet name="Fig 3.1" sheetId="15" r:id="rId8"/>
    <sheet name="Fig 3.2" sheetId="16" r:id="rId9"/>
    <sheet name="Fig 3.3" sheetId="17" r:id="rId10"/>
    <sheet name="Fig 4.1" sheetId="10" r:id="rId11"/>
    <sheet name="Fig 4.2" sheetId="26" r:id="rId12"/>
    <sheet name="Fig 4.3" sheetId="18" r:id="rId13"/>
    <sheet name="Fig 4.4" sheetId="11" r:id="rId14"/>
    <sheet name="Fig 4.5" sheetId="28" r:id="rId15"/>
    <sheet name="Fig 5.1" sheetId="12" r:id="rId16"/>
    <sheet name="Fig A1.1" sheetId="24" r:id="rId17"/>
    <sheet name="Fig A1.2" sheetId="25" r:id="rId18"/>
  </sheets>
  <definedNames>
    <definedName name="_xlnm._FilterDatabase" localSheetId="4" hidden="1">'Fig 2.3'!$F$34:$H$34</definedName>
    <definedName name="_xlnm._FilterDatabase" localSheetId="5" hidden="1">'Fig 2.4'!$B$144:$C$154</definedName>
    <definedName name="_xlnm._FilterDatabase" localSheetId="6" hidden="1">'Fig 2.5'!$G$69:$I$69</definedName>
    <definedName name="_xlnm._FilterDatabase" localSheetId="12" hidden="1">'Fig 4.3'!$Q$9:$S$14</definedName>
    <definedName name="_xlnm._FilterDatabase" localSheetId="16" hidden="1">'Fig A1.1'!$N$7:$W$7</definedName>
    <definedName name="_xlnm._FilterDatabase" localSheetId="17" hidden="1">'Fig A1.2'!$O$7:$Y$7</definedName>
    <definedName name="_ftnref1" localSheetId="9">'Fig 3.3'!$G$8</definedName>
    <definedName name="a">'Fig 3.1'!$B$8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7" l="1"/>
  <c r="D54" i="16"/>
  <c r="E54" i="16"/>
  <c r="F54" i="16"/>
  <c r="E55" i="15"/>
  <c r="F55" i="15"/>
  <c r="D55" i="15"/>
  <c r="D35" i="4"/>
  <c r="D36" i="4" l="1"/>
  <c r="I23" i="24"/>
  <c r="E23" i="24"/>
  <c r="C23" i="24"/>
  <c r="G23" i="24"/>
  <c r="H23" i="24"/>
  <c r="K23" i="24"/>
  <c r="C12" i="28"/>
  <c r="G11" i="11"/>
  <c r="G9" i="11"/>
  <c r="G10" i="11"/>
  <c r="G8" i="11"/>
  <c r="E12" i="11"/>
  <c r="F9" i="10"/>
  <c r="H9" i="10"/>
  <c r="C18" i="17"/>
  <c r="C54" i="16"/>
  <c r="F53" i="16"/>
  <c r="D53" i="16"/>
  <c r="C55" i="15"/>
  <c r="F54" i="15"/>
  <c r="D54" i="15"/>
  <c r="D53" i="15"/>
  <c r="E137" i="14" l="1"/>
  <c r="D137" i="14"/>
  <c r="D66" i="14"/>
  <c r="D65" i="14"/>
  <c r="D40" i="21"/>
  <c r="C45" i="21"/>
  <c r="D37" i="13"/>
  <c r="C40" i="21"/>
  <c r="C37" i="13"/>
  <c r="C41" i="13" s="1"/>
  <c r="C45" i="4" l="1"/>
  <c r="C39" i="4"/>
  <c r="C62" i="6" l="1"/>
  <c r="D34" i="13" l="1"/>
  <c r="D33" i="13"/>
  <c r="L23" i="25"/>
  <c r="D35" i="13" l="1"/>
  <c r="D36" i="13"/>
  <c r="D38" i="13"/>
  <c r="D39" i="13"/>
  <c r="D40" i="13"/>
  <c r="D39" i="4"/>
  <c r="K23" i="25"/>
  <c r="J23" i="25"/>
  <c r="I23" i="25"/>
  <c r="H23" i="25"/>
  <c r="G23" i="25"/>
  <c r="F23" i="25"/>
  <c r="E23" i="25"/>
  <c r="D23" i="25"/>
  <c r="C23" i="25"/>
  <c r="J23" i="24" l="1"/>
  <c r="F23" i="24"/>
  <c r="D23" i="24"/>
  <c r="C43" i="18"/>
  <c r="D37" i="18" l="1"/>
  <c r="D42" i="18"/>
  <c r="D40" i="18"/>
  <c r="D38" i="18"/>
  <c r="D39" i="18"/>
  <c r="D41" i="18"/>
  <c r="D43" i="18" l="1"/>
  <c r="F12" i="11"/>
  <c r="G12" i="11"/>
  <c r="D12" i="11"/>
  <c r="C12" i="11"/>
  <c r="J53" i="6" l="1"/>
  <c r="J54" i="6"/>
  <c r="J55" i="6"/>
  <c r="J56" i="6"/>
  <c r="J57" i="6"/>
  <c r="J58" i="6"/>
  <c r="J59" i="6"/>
  <c r="J60" i="6"/>
  <c r="J61" i="6"/>
  <c r="I54" i="6"/>
  <c r="I55" i="6"/>
  <c r="I56" i="6"/>
  <c r="I57" i="6"/>
  <c r="I58" i="6"/>
  <c r="I59" i="6"/>
  <c r="I60" i="6"/>
  <c r="I61" i="6"/>
  <c r="I53" i="6"/>
  <c r="D41" i="13"/>
  <c r="D41" i="21" l="1"/>
  <c r="D43" i="21"/>
  <c r="J62" i="6"/>
  <c r="J63" i="6" s="1"/>
  <c r="I62" i="6"/>
  <c r="I63" i="6" s="1"/>
  <c r="F9" i="26" l="1"/>
  <c r="H9" i="26"/>
  <c r="E24" i="17"/>
  <c r="E18" i="17"/>
  <c r="E25" i="17" s="1"/>
  <c r="G11" i="17" l="1"/>
  <c r="G14" i="17"/>
  <c r="G13" i="17"/>
  <c r="G9" i="17"/>
  <c r="G10" i="17"/>
  <c r="G16" i="17"/>
  <c r="G15" i="17"/>
  <c r="G12" i="17"/>
  <c r="G17" i="17"/>
  <c r="D18" i="17"/>
  <c r="G62" i="6"/>
  <c r="G63" i="6" s="1"/>
  <c r="H62" i="6"/>
  <c r="H63" i="6" s="1"/>
  <c r="F62" i="6"/>
  <c r="F63" i="6" s="1"/>
  <c r="E62" i="6"/>
  <c r="E63" i="6" s="1"/>
  <c r="D62" i="6"/>
  <c r="D63" i="6" s="1"/>
  <c r="C63" i="6"/>
  <c r="G18" i="17" l="1"/>
  <c r="F40" i="15" l="1"/>
  <c r="D40" i="15"/>
  <c r="F39" i="16"/>
  <c r="D39" i="16"/>
  <c r="D40" i="16" l="1"/>
  <c r="D41" i="16" s="1"/>
  <c r="D42" i="16" s="1"/>
  <c r="D43" i="16" s="1"/>
  <c r="D44" i="16" s="1"/>
  <c r="D45" i="16" s="1"/>
  <c r="D46" i="16" s="1"/>
  <c r="D47" i="16" s="1"/>
  <c r="D48" i="16" s="1"/>
  <c r="D49" i="16" s="1"/>
  <c r="D50" i="16" s="1"/>
  <c r="D51" i="16" s="1"/>
  <c r="D52" i="16" s="1"/>
  <c r="D41" i="15" l="1"/>
  <c r="D42" i="15" s="1"/>
  <c r="D43" i="15" s="1"/>
  <c r="F41" i="15"/>
  <c r="F42" i="15" s="1"/>
  <c r="F43" i="15" s="1"/>
  <c r="F44" i="15" s="1"/>
  <c r="F45" i="15" s="1"/>
  <c r="F46" i="15" s="1"/>
  <c r="F47" i="15" s="1"/>
  <c r="F48" i="15" s="1"/>
  <c r="F40" i="16"/>
  <c r="F41" i="16" s="1"/>
  <c r="F42" i="16" s="1"/>
  <c r="D44" i="15" l="1"/>
  <c r="D45" i="15" s="1"/>
  <c r="D46" i="15" s="1"/>
  <c r="D47" i="15" s="1"/>
  <c r="D48" i="15" s="1"/>
  <c r="D49" i="15" s="1"/>
  <c r="D50" i="15" s="1"/>
  <c r="D51" i="15" s="1"/>
  <c r="D52" i="15" s="1"/>
  <c r="F49" i="15"/>
  <c r="F50" i="15" s="1"/>
  <c r="F51" i="15" s="1"/>
  <c r="F52" i="15" s="1"/>
  <c r="F53" i="15" s="1"/>
  <c r="F43" i="16"/>
  <c r="F44" i="16" l="1"/>
  <c r="F45" i="16" l="1"/>
  <c r="F46" i="16" l="1"/>
  <c r="F47" i="16" l="1"/>
  <c r="D37" i="21" l="1"/>
  <c r="D38" i="21"/>
  <c r="D39" i="21"/>
  <c r="D42" i="21"/>
  <c r="D44" i="21"/>
  <c r="D35" i="21"/>
  <c r="D36" i="21"/>
  <c r="F48" i="16"/>
  <c r="D45" i="21" l="1"/>
  <c r="F49" i="16"/>
  <c r="F50" i="16" l="1"/>
  <c r="F51" i="16" s="1"/>
  <c r="F52" i="16" s="1"/>
  <c r="D37" i="4" l="1"/>
  <c r="D38" i="4"/>
  <c r="D40" i="4"/>
  <c r="D41" i="4"/>
  <c r="D42" i="4"/>
  <c r="D43" i="4"/>
  <c r="D44" i="4"/>
  <c r="D45" i="4" l="1"/>
</calcChain>
</file>

<file path=xl/sharedStrings.xml><?xml version="1.0" encoding="utf-8"?>
<sst xmlns="http://schemas.openxmlformats.org/spreadsheetml/2006/main" count="480" uniqueCount="353">
  <si>
    <t>Non-Domestic Renewable Heat Incentive (NDRHI) 2025 to 2026 Annual Report Dataset  (Scheme Year 12)</t>
  </si>
  <si>
    <t>Data Appendix</t>
  </si>
  <si>
    <t>This workbook provides access to the figures used to produce the charts and tables in the NDHRI Scheme Year 12 (SY12) Annual Report.</t>
  </si>
  <si>
    <t>This workbook is intended to be read in conjunction with the information presented in the Annual Report.</t>
  </si>
  <si>
    <t>Table of Contents</t>
  </si>
  <si>
    <t>Chapter 1 : About the Scheme</t>
  </si>
  <si>
    <t>No figures.</t>
  </si>
  <si>
    <t>Chapter 2: Profile of NDRHI generators</t>
  </si>
  <si>
    <t>Figure 2.1: Proportion of accreditations by technology type since the start of the scheme</t>
  </si>
  <si>
    <t>Figure 2.2: Eligible heat uses for accredited installations</t>
  </si>
  <si>
    <t>Figure 2.3: System type replaced for all accredited installations</t>
  </si>
  <si>
    <t xml:space="preserve">Figure 2.4: UK SIC for accredited installations </t>
  </si>
  <si>
    <t>Figure 2.5: Total accredited capacity by country</t>
  </si>
  <si>
    <t>Chapter 3: Payments and Heat Generation</t>
  </si>
  <si>
    <t>Figure 3.1: NDRHI annual heat generated and payments made (excluding biomethane)</t>
  </si>
  <si>
    <t>Figure 3.2: NDRHI biomethane - annual volume of gas injected and payments made</t>
  </si>
  <si>
    <t xml:space="preserve">Figure 3.3: NDRHI lifetime payments made, heat generated and gas injected by technology </t>
  </si>
  <si>
    <t>Chapter 4: Monitoring compliance</t>
  </si>
  <si>
    <t>Figure 4.1: NDRHI statistical audit activity in SY15 and SY14</t>
  </si>
  <si>
    <t xml:space="preserve">Figure 4.2: NDRHI targeted audit activity in SY15 and SY14 </t>
  </si>
  <si>
    <t xml:space="preserve">Figure 4.3: The 5 most common reasons for material non-compliance in SY15 </t>
  </si>
  <si>
    <t xml:space="preserve">Figure 4.4: Compliance cases closed in SY15 (2025 to 2026) </t>
  </si>
  <si>
    <t>Figure 4.5: Total debt recovered in SY15 (2025 to 2026)</t>
  </si>
  <si>
    <t>Chapter 5: Our Administration</t>
  </si>
  <si>
    <t>Figure 5.1: Ofgem NDRHI Delivery Performance</t>
  </si>
  <si>
    <t>Chapter 6: Looking Forward</t>
  </si>
  <si>
    <t>Appendices</t>
  </si>
  <si>
    <t>Figure A1.1: Installed capacity (MW) by region and technology</t>
  </si>
  <si>
    <t>Figure A1.2: Accredited installations by region and technology</t>
  </si>
  <si>
    <t>Version Control</t>
  </si>
  <si>
    <t>Date Published</t>
  </si>
  <si>
    <t>Changes</t>
  </si>
  <si>
    <t>v1.0</t>
  </si>
  <si>
    <t>NDRHI scheme years</t>
  </si>
  <si>
    <t xml:space="preserve">In the annual report and this dataset we often refer to Scheme Years (SY). </t>
  </si>
  <si>
    <t>The table below provides information on the period covered by each NDRHI scheme year.</t>
  </si>
  <si>
    <t>NDRHI Scheme Year</t>
  </si>
  <si>
    <t>Period</t>
  </si>
  <si>
    <t>Scheme Year 1 (SY1)</t>
  </si>
  <si>
    <t>28 November 2011 to 31 March 2012</t>
  </si>
  <si>
    <t>Scheme Year 2 (SY2)</t>
  </si>
  <si>
    <t>1 April 2012 to 31 March 2013</t>
  </si>
  <si>
    <t>Scheme Year 3 (SY3)</t>
  </si>
  <si>
    <t>1 April 2013 to 31 March 2014</t>
  </si>
  <si>
    <t>Scheme Year 4 (SY4)</t>
  </si>
  <si>
    <t>1 April 2014 to 31 March 2015</t>
  </si>
  <si>
    <t>Scheme Year 5 (SY5)</t>
  </si>
  <si>
    <t>1 April 2015 to 31 March 2016</t>
  </si>
  <si>
    <t>Scheme Year 6 (SY6)</t>
  </si>
  <si>
    <t>1 April 2016 to 31 March 2017</t>
  </si>
  <si>
    <t>Scheme Year 7 (SY7)</t>
  </si>
  <si>
    <t>1 April 2017 to 31 March 2018</t>
  </si>
  <si>
    <t>Scheme Year 8 (SY8)</t>
  </si>
  <si>
    <t>1 April 2018 to 31 March 2019</t>
  </si>
  <si>
    <t>Scheme Year 9 (SY9)</t>
  </si>
  <si>
    <t>1 April 2019 to 31 March 2020</t>
  </si>
  <si>
    <t>Scheme Year 10 (SY10)</t>
  </si>
  <si>
    <t>1 April 2020 to 31 March 2021</t>
  </si>
  <si>
    <t>Scheme Year 11 (SY11)</t>
  </si>
  <si>
    <t>1 April 2021 to 31 March 2022</t>
  </si>
  <si>
    <t>Scheme Year 12 (SY12)</t>
  </si>
  <si>
    <t>1 April 2022 to 31 March 2023</t>
  </si>
  <si>
    <t>Scheme Year 13 (SY13)</t>
  </si>
  <si>
    <t>1 April 2023 to 31 March 2024</t>
  </si>
  <si>
    <t>Scheme Year 14 (SY14)</t>
  </si>
  <si>
    <t>1 April 2024 to 31 March 2025</t>
  </si>
  <si>
    <t>Scheme Year 15 (SY15)</t>
  </si>
  <si>
    <t>1 April 2025 to 31 March 2026</t>
  </si>
  <si>
    <t>Return to information tab</t>
  </si>
  <si>
    <t>The pie chart shows that of all accredited installations since the start of the scheme: 76.95% are solid biomass boilers,</t>
  </si>
  <si>
    <t>12.43% are ground source heat pumps (GSHP),  3.63% are air source heat pumps (ASHP), and 3.45% are biogas.</t>
  </si>
  <si>
    <t xml:space="preserve">In the Other category are: solar thermal (1.46%), water source heat pumps (WSHP) (0.90%), biomethane (0.75%), </t>
  </si>
  <si>
    <t xml:space="preserve">solid biomass CHP (0.41%) and solid biomass in waste (0.03%). </t>
  </si>
  <si>
    <t>Technology type</t>
  </si>
  <si>
    <t>Total accreditations</t>
  </si>
  <si>
    <t>% of total accreditations</t>
  </si>
  <si>
    <t>Solid Biomass Boiler</t>
  </si>
  <si>
    <t>GSHP</t>
  </si>
  <si>
    <t>ASHP</t>
  </si>
  <si>
    <t>Biogas</t>
  </si>
  <si>
    <t>Other</t>
  </si>
  <si>
    <t>Other: Solar Thermal</t>
  </si>
  <si>
    <t>Other: WSHP</t>
  </si>
  <si>
    <t>Other: Biomethane</t>
  </si>
  <si>
    <t>Other: Solid Biomass CHP</t>
  </si>
  <si>
    <t>Other: Waste</t>
  </si>
  <si>
    <t>Total</t>
  </si>
  <si>
    <t>Figure 2.2: Eligible heat uses for accredited installations*</t>
  </si>
  <si>
    <t xml:space="preserve">The pie chart shows the proportion of stated eligible heat use for accredited installations. Space and water heating account for 61.0% of installations, </t>
  </si>
  <si>
    <t>followed by space heating only (19.0%), process heating only (9.8%), and combined space, water and process heating (5.9%). The remaining</t>
  </si>
  <si>
    <t>Other' (4.3%) category comprises space and process heating (2.6%), water heating only (1.5%), and water and process heating (0.2%).</t>
  </si>
  <si>
    <t>Eligible heat use</t>
  </si>
  <si>
    <t>Number of installations</t>
  </si>
  <si>
    <t>% Total</t>
  </si>
  <si>
    <t>Space and water heating</t>
  </si>
  <si>
    <t>Space heating only</t>
  </si>
  <si>
    <t>Process heating only</t>
  </si>
  <si>
    <t>Space, water and process heating</t>
  </si>
  <si>
    <t>Other: Space and process heating</t>
  </si>
  <si>
    <t>Other: Water heating only</t>
  </si>
  <si>
    <t>Other: Water heating and process heating</t>
  </si>
  <si>
    <t>*Note, this excludes biomethane installations as they do not directly generate heat.</t>
  </si>
  <si>
    <t xml:space="preserve">The pie chart shows the system type replaced for all accredited installations since the start of the scheme. The largest proportion is </t>
  </si>
  <si>
    <t xml:space="preserve">‘None or not specified’ with 10,411 installations. Second to this is Oil, accounting for 5,548 installations. Gas is third, accounting for </t>
  </si>
  <si>
    <t>2,238 installations. This is then followed by Electric (1,533) and Complex (1,427). The Other category on this chart</t>
  </si>
  <si>
    <t xml:space="preserve">consists of Biomass (936), Other (327), Coal (117) and Heat Pump (101). </t>
  </si>
  <si>
    <t>Category</t>
  </si>
  <si>
    <t>Scheme lifetime</t>
  </si>
  <si>
    <t>None or not specified</t>
  </si>
  <si>
    <t>Oil</t>
  </si>
  <si>
    <t>Gas</t>
  </si>
  <si>
    <t>Electric</t>
  </si>
  <si>
    <t>Complex</t>
  </si>
  <si>
    <t>Other: Biomass</t>
  </si>
  <si>
    <t>Other: Undetermined</t>
  </si>
  <si>
    <t>Other: Coal</t>
  </si>
  <si>
    <t>Other: Heat Pump</t>
  </si>
  <si>
    <t xml:space="preserve">Figure 2.4: UK SIC* for accredited installations </t>
  </si>
  <si>
    <t xml:space="preserve">The clustered bar chart shows installations with a SIC for ‘Accommodation’ are the most frequent (7,141 with 830 MW installed capacity). </t>
  </si>
  <si>
    <t>However, the ‘Crop and animal production, hunting and related activities’ SIC has a greater total installed capacity of (2,212 MW with 5,993 installations).</t>
  </si>
  <si>
    <t>*SIC: Standard Industrial Classification</t>
  </si>
  <si>
    <t>UK SIC 2007 classification codes</t>
  </si>
  <si>
    <t>https://www.ons.gov.uk/methodology/classificationsandstandards/ukstandardindustrialclassificationofeconomicactivities/uksic2007</t>
  </si>
  <si>
    <t>Accredited capacity and number of installations by SIC sector (top 10 sectors highlighted)</t>
  </si>
  <si>
    <t>Code</t>
  </si>
  <si>
    <t>Industry sector</t>
  </si>
  <si>
    <t>Capacity (MW)</t>
  </si>
  <si>
    <t>Number of Installations</t>
  </si>
  <si>
    <t>Crop and animal production, 
hunting and related services</t>
  </si>
  <si>
    <t>Accommodation</t>
  </si>
  <si>
    <t>Manufacture of wood and products
of wood/cork, exc. furniture</t>
  </si>
  <si>
    <t>Forestry and logging</t>
  </si>
  <si>
    <t>Education</t>
  </si>
  <si>
    <t>Waste collection, treatment 
and disposal; materials recovery</t>
  </si>
  <si>
    <t>Other manufacturing</t>
  </si>
  <si>
    <t>Manufacture of food products</t>
  </si>
  <si>
    <t>Retail trade, except of motor
vehicles and motorcycles</t>
  </si>
  <si>
    <t>Electricity, gas, steam
and air conditioning supply</t>
  </si>
  <si>
    <t>n/a</t>
  </si>
  <si>
    <t>All other categories combined</t>
  </si>
  <si>
    <t>Manufacture of chemicals and chemical products</t>
  </si>
  <si>
    <t>Office administrative, office support and other business support activities</t>
  </si>
  <si>
    <t>Manufacture of furniture</t>
  </si>
  <si>
    <t>Sports activities and amusement and recreation activities</t>
  </si>
  <si>
    <t>Manufacture of beverages</t>
  </si>
  <si>
    <t>Residential care activities</t>
  </si>
  <si>
    <t>Human health activities</t>
  </si>
  <si>
    <t>Warehousing and support activities for transportation</t>
  </si>
  <si>
    <t>Repair and installation of machinery and equipment</t>
  </si>
  <si>
    <t>Manufacture of basic pharmaceutical products and pharmaceutical preparations</t>
  </si>
  <si>
    <t>Rental and leasing activities</t>
  </si>
  <si>
    <t>Real estate activities</t>
  </si>
  <si>
    <t>Food and beverage service activities</t>
  </si>
  <si>
    <t>Manufacture of paper and paper products</t>
  </si>
  <si>
    <t>Libraries, archives, museums and other cultural activities</t>
  </si>
  <si>
    <t>Manufacture of fabricated metal products, except machinery and equipment</t>
  </si>
  <si>
    <t>Specialized construction activities</t>
  </si>
  <si>
    <t>Wholesale trade, except of motor vehicles and motorcycles</t>
  </si>
  <si>
    <t>Other mining and quarrying</t>
  </si>
  <si>
    <t>Other personal service activities</t>
  </si>
  <si>
    <t>Services to buildings and landscape activities</t>
  </si>
  <si>
    <t>Fishing and aquaculture</t>
  </si>
  <si>
    <t>Construction of buildings</t>
  </si>
  <si>
    <t>Manufacture of machinery and equipment n.e.c.</t>
  </si>
  <si>
    <t>Activities of head offices; management consultancy activities</t>
  </si>
  <si>
    <t>Public administration and defence; compulsory social security</t>
  </si>
  <si>
    <t>Remediation activities and other waste management services</t>
  </si>
  <si>
    <t>Wholesale and retail trade and repair of motor vehicles and motorcycles</t>
  </si>
  <si>
    <t>Creative, arts and entertainment activities</t>
  </si>
  <si>
    <t>Employment activities</t>
  </si>
  <si>
    <t>Land transport and transport via pipelines</t>
  </si>
  <si>
    <t>Civil engineering</t>
  </si>
  <si>
    <t>Activities of membership organizations</t>
  </si>
  <si>
    <t>Undifferentiated goods- and services-producing activities of 
private households for own use</t>
  </si>
  <si>
    <t>Manufacture of motor vehicles, trailers and semi-trailers</t>
  </si>
  <si>
    <t>Scientific research and development</t>
  </si>
  <si>
    <t>Manufacture of rubber and plastics products</t>
  </si>
  <si>
    <t>Manufacture of other transport equipment</t>
  </si>
  <si>
    <t>Other professional, scientific and technical activities</t>
  </si>
  <si>
    <t>Financial service activities, except insurance and pension funding</t>
  </si>
  <si>
    <t>Manufacture of other non-metallic mineral products</t>
  </si>
  <si>
    <t>Activities of households as employers of domestic personnel</t>
  </si>
  <si>
    <t>Veterinary activities</t>
  </si>
  <si>
    <t>Air transport</t>
  </si>
  <si>
    <t>Motion picture, video and television programme production, sound recording
and music publishing activities</t>
  </si>
  <si>
    <t>Social work activities without accommodation</t>
  </si>
  <si>
    <t>Manufacture of textiles</t>
  </si>
  <si>
    <t>Printing and reproduction of recorded media</t>
  </si>
  <si>
    <t>Manufacture of computer, electronic and optical products</t>
  </si>
  <si>
    <t>Sewerage</t>
  </si>
  <si>
    <t>Manufacture of basic metals</t>
  </si>
  <si>
    <t>Architectural and engineering activities; technical testing and analysis</t>
  </si>
  <si>
    <t>Travel agency, tour operator, reservation service and related activities</t>
  </si>
  <si>
    <t>Manufacture of electrical equipment</t>
  </si>
  <si>
    <t>Manufacture of leather and related products</t>
  </si>
  <si>
    <t>Computer programming, consultancy and related activities</t>
  </si>
  <si>
    <t>Water transport</t>
  </si>
  <si>
    <t>Postal and courier activities</t>
  </si>
  <si>
    <t>Manufacture of coke and refined petroleum products</t>
  </si>
  <si>
    <t>Publishing activities</t>
  </si>
  <si>
    <t>Water collection, treatment and supply</t>
  </si>
  <si>
    <t>Telecommunications</t>
  </si>
  <si>
    <t>Mining support service activities</t>
  </si>
  <si>
    <t>Legal and accounting activities</t>
  </si>
  <si>
    <t>Activities of extraterritorial organizations and bodies</t>
  </si>
  <si>
    <t>Repair of computers and personal and household goods</t>
  </si>
  <si>
    <t>Information service activities</t>
  </si>
  <si>
    <t>Programming and broadcasting activities</t>
  </si>
  <si>
    <t>Security and investigation activities</t>
  </si>
  <si>
    <t>Advertising and market research</t>
  </si>
  <si>
    <t>Manufacture of wearing apparel</t>
  </si>
  <si>
    <t>Activities auxiliary to financial service and insurance activities</t>
  </si>
  <si>
    <t xml:space="preserve">The map shows that systems have been accredited across Great Britain as follows: England 4,492.6 MW (73.0%) of installed capacity with 16,256 (71.8%) installations; </t>
  </si>
  <si>
    <t>Scotland 1,180.6 MW (19.2%) installed capacity with 4,253 (18.8%) installations; Wales 480.2 MW (7.8%) installed capacity with 2,129 (9.4%) installations.</t>
  </si>
  <si>
    <t>England</t>
  </si>
  <si>
    <t>Scotland</t>
  </si>
  <si>
    <t>Wales</t>
  </si>
  <si>
    <t>GB</t>
  </si>
  <si>
    <t xml:space="preserve">Technology type </t>
  </si>
  <si>
    <t>Solid Biomass CHP</t>
  </si>
  <si>
    <t>WSHP</t>
  </si>
  <si>
    <t>Waste</t>
  </si>
  <si>
    <t>Solar Thermal</t>
  </si>
  <si>
    <t>Biomethane</t>
  </si>
  <si>
    <t>% UK Total</t>
  </si>
  <si>
    <t xml:space="preserve">Pie charts on the map are the top technology types by country, in terms of capacity; the relevant categories are highlighted in the table. </t>
  </si>
  <si>
    <t>Figure 3.1: NDRHI annual heat generated and payments made (ex. biomethane)</t>
  </si>
  <si>
    <t>The clustered column chart shows payments and the associated heat generated under the scheme since launch.</t>
  </si>
  <si>
    <t>Both have grown significantly, from around £10,000 and 0.1 GWh in SY1, to a peak of £670.7 million in payments and 11,240 GWh generation in SY15.</t>
  </si>
  <si>
    <t>Scheme Year (SY)</t>
  </si>
  <si>
    <t>Heat generated (GWh)</t>
  </si>
  <si>
    <t>Cumulative heat generation (GWh)</t>
  </si>
  <si>
    <t>Payments made (£m)</t>
  </si>
  <si>
    <t>Cumulative payments (£m)</t>
  </si>
  <si>
    <t>SY1 (2011-12)</t>
  </si>
  <si>
    <t>SY2 (2012-13)</t>
  </si>
  <si>
    <t>SY3 (2013-14)</t>
  </si>
  <si>
    <t>SY4 (2014-15)</t>
  </si>
  <si>
    <t>SY5 (2015-16)</t>
  </si>
  <si>
    <t>SY6 (2016-17)</t>
  </si>
  <si>
    <t>SY7 (2017-18)</t>
  </si>
  <si>
    <t>SY8 (2018-19)</t>
  </si>
  <si>
    <t>SY9 (2019-20)</t>
  </si>
  <si>
    <t>SY10 (2020-21)</t>
  </si>
  <si>
    <t>SY11 (2021-22)</t>
  </si>
  <si>
    <t>SY12 (2022-23)</t>
  </si>
  <si>
    <t>SY13 (2023-24)</t>
  </si>
  <si>
    <t>SY14 (2024-25)</t>
  </si>
  <si>
    <t>SY15 (2025-26)</t>
  </si>
  <si>
    <t xml:space="preserve">The clustered column chart shows both the volume of gas injected and associated payments made under the scheme since SY2 when </t>
  </si>
  <si>
    <t xml:space="preserve">biomethane was first injected under the NDRHI scheme. Both have grown significantly from around 500,000 m3 injected and </t>
  </si>
  <si>
    <t xml:space="preserve">£400,000 paid in SY2, to a peak volume of 418.4 million m3 in SY12 and a peak amount paid of £411.1 million in SY15. </t>
  </si>
  <si>
    <t>Scheme Year of payment (SY)</t>
  </si>
  <si>
    <t>Volume of gas injected (Millions of m³)</t>
  </si>
  <si>
    <r>
      <t>Cumulative volume of gas injected (millions of m</t>
    </r>
    <r>
      <rPr>
        <b/>
        <vertAlign val="superscript"/>
        <sz val="12"/>
        <color theme="1"/>
        <rFont val="Aptos"/>
        <family val="2"/>
      </rPr>
      <t>3</t>
    </r>
    <r>
      <rPr>
        <b/>
        <sz val="12"/>
        <color theme="1"/>
        <rFont val="Aptos"/>
        <family val="2"/>
      </rPr>
      <t>)</t>
    </r>
  </si>
  <si>
    <t>Amount Paid (£m)</t>
  </si>
  <si>
    <t xml:space="preserve">Figure 3.3: NDRHI lifetime payments made, heat generated, and gas injected by technology </t>
  </si>
  <si>
    <t>Technology Type</t>
  </si>
  <si>
    <t>Payments (£m)</t>
  </si>
  <si>
    <t>Heat generation (GWh)</t>
  </si>
  <si>
    <r>
      <t>Volume of gas injected (m</t>
    </r>
    <r>
      <rPr>
        <b/>
        <vertAlign val="superscript"/>
        <sz val="12"/>
        <color rgb="FF000000"/>
        <rFont val="Aptos"/>
        <family val="2"/>
      </rPr>
      <t>3</t>
    </r>
    <r>
      <rPr>
        <b/>
        <sz val="12"/>
        <color rgb="FF000000"/>
        <rFont val="Aptos"/>
        <family val="2"/>
      </rPr>
      <t>)</t>
    </r>
  </si>
  <si>
    <t>Heat generated (% total)*</t>
  </si>
  <si>
    <t>-</t>
  </si>
  <si>
    <t xml:space="preserve">*Note, biomethane installations do not directly generate heat. We do however calculate the equivalence of the volume of gas </t>
  </si>
  <si>
    <t xml:space="preserve">injected to heat generation (volume*10.75), which has been used to display biomethane's contributions relative to heat generating </t>
  </si>
  <si>
    <t xml:space="preserve">technologies. </t>
  </si>
  <si>
    <t>Biomethane's equivalence in heat generation (GWh)</t>
  </si>
  <si>
    <t>Total heat generated on scheme inc. biomethane (GWh)</t>
  </si>
  <si>
    <t xml:space="preserve"> </t>
  </si>
  <si>
    <t xml:space="preserve">Figure 4.1: NDRHI statistical audit activity in SY15 and SY14 </t>
  </si>
  <si>
    <t>Closed Audits</t>
  </si>
  <si>
    <t>Compliant audits</t>
  </si>
  <si>
    <t>Non-compliant audits</t>
  </si>
  <si>
    <t>Non-compliance rate</t>
  </si>
  <si>
    <t>Material non-compliances</t>
  </si>
  <si>
    <t>Material non-compliance rate</t>
  </si>
  <si>
    <t>SY15 (2025 to 2026)</t>
  </si>
  <si>
    <t>SY14 (2024 to 2025)</t>
  </si>
  <si>
    <t>Figure 4.2: NDRHI targeted audit activity in SY15 and SY14</t>
  </si>
  <si>
    <t>Figure 4.3: The 5 most common reasons for material non-compliance in SY15</t>
  </si>
  <si>
    <t xml:space="preserve">The pie chart shows the 5 most common reasons for material non-compliance during SY15, as identified through our audit programme. </t>
  </si>
  <si>
    <t xml:space="preserve">The most common reason is ‘No evidence of annual biomass maintenance checks’, identified in 28% of instances of material non-compliance. </t>
  </si>
  <si>
    <t xml:space="preserve">Collectively, the 5 most common reasons shown here were listed against 60% of material non-compliance cases identified through our audit programme. </t>
  </si>
  <si>
    <t xml:space="preserve">There were 32 other non-compliance reasons that altogether account for the remaining 40% of instances. </t>
  </si>
  <si>
    <t>Reason for non-compliance</t>
  </si>
  <si>
    <t>Number of Instances</t>
  </si>
  <si>
    <t>% of all material non-compliances</t>
  </si>
  <si>
    <t>No evidence of annual biomass maintenance checks</t>
  </si>
  <si>
    <t>No evidence of sustainable fuel</t>
  </si>
  <si>
    <t>Meter has not been re-calibrated after 10+ years of accreditation</t>
  </si>
  <si>
    <t>Meter temperature probes not properly installed</t>
  </si>
  <si>
    <t>Eligible heat not declared</t>
  </si>
  <si>
    <t>Total*</t>
  </si>
  <si>
    <t>*It should be noted that a materially non-compliant case can have one or more reasons for material non-compliance listed against it.</t>
  </si>
  <si>
    <t xml:space="preserve">Figure 4.4: Compliance cases closed in SY15 </t>
  </si>
  <si>
    <t>Referral Source</t>
  </si>
  <si>
    <t>Cases closed</t>
  </si>
  <si>
    <t>Number of non-compliant cases</t>
  </si>
  <si>
    <t>Value of Prevented Error</t>
  </si>
  <si>
    <t>Value of Detected Error</t>
  </si>
  <si>
    <t xml:space="preserve">Total Error </t>
  </si>
  <si>
    <t>Operational</t>
  </si>
  <si>
    <t>Audit - Statistical</t>
  </si>
  <si>
    <t xml:space="preserve">Audit - Targeted </t>
  </si>
  <si>
    <t xml:space="preserve">Counter fraud/ Compliance  </t>
  </si>
  <si>
    <t xml:space="preserve">Figure 4.5: Total debt recovered in SY15 </t>
  </si>
  <si>
    <t>Debt recovery method</t>
  </si>
  <si>
    <t>Debt recovered</t>
  </si>
  <si>
    <t>Offsetting from ongoing payments</t>
  </si>
  <si>
    <t>Direct repayment: Repaid in full</t>
  </si>
  <si>
    <t>Direct Repayment: Repayment plan</t>
  </si>
  <si>
    <t>Direct repayment: Repaid to debt agency</t>
  </si>
  <si>
    <t>Performance indicator</t>
  </si>
  <si>
    <t>SY15 (2025 to 2024)</t>
  </si>
  <si>
    <t>Change</t>
  </si>
  <si>
    <r>
      <t>No. of application decisions</t>
    </r>
    <r>
      <rPr>
        <sz val="11"/>
        <color theme="1"/>
        <rFont val="Aptos"/>
        <family val="2"/>
      </rPr>
      <t> </t>
    </r>
  </si>
  <si>
    <t>Application decisions within 6 months</t>
  </si>
  <si>
    <t>7.8pp</t>
  </si>
  <si>
    <t>No. of payments made</t>
  </si>
  <si>
    <t>Payments made within 40 Working Days</t>
  </si>
  <si>
    <t>-2.5pp</t>
  </si>
  <si>
    <t>No. of amendment decisions</t>
  </si>
  <si>
    <t>Amendment decisions made within 6 months</t>
  </si>
  <si>
    <t>-6.1pp</t>
  </si>
  <si>
    <t>Enquiry emails received</t>
  </si>
  <si>
    <t>Enquiry emails responded to within 10 Working Days</t>
  </si>
  <si>
    <t>-0.6pp</t>
  </si>
  <si>
    <t>Calls received</t>
  </si>
  <si>
    <t>Abandoned call rate</t>
  </si>
  <si>
    <t>1.4pp</t>
  </si>
  <si>
    <t>Region</t>
  </si>
  <si>
    <t>Region total</t>
  </si>
  <si>
    <t xml:space="preserve">West Midlands </t>
  </si>
  <si>
    <t xml:space="preserve">East Midlands </t>
  </si>
  <si>
    <t>Yorkshire and The Humber</t>
  </si>
  <si>
    <t xml:space="preserve">South West </t>
  </si>
  <si>
    <t xml:space="preserve">North West </t>
  </si>
  <si>
    <t>East</t>
  </si>
  <si>
    <t xml:space="preserve">South East </t>
  </si>
  <si>
    <t>Southern Scotland</t>
  </si>
  <si>
    <t xml:space="preserve">North East </t>
  </si>
  <si>
    <t>Eastern Scotland</t>
  </si>
  <si>
    <t>Highlands and Islands</t>
  </si>
  <si>
    <t>North Eastern Scotland</t>
  </si>
  <si>
    <t>West Central Scotland</t>
  </si>
  <si>
    <t>London</t>
  </si>
  <si>
    <t>Grand Total</t>
  </si>
  <si>
    <t>Note, biomethane installations are excluded as they do not directly generate heat.</t>
  </si>
  <si>
    <t>Bio-Methane</t>
  </si>
  <si>
    <t>Region Total</t>
  </si>
  <si>
    <t>West Midlands</t>
  </si>
  <si>
    <t>East of England</t>
  </si>
  <si>
    <t>Payments 
(total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</si>
</sst>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* #,##0.00_);_(* \(#,##0.00\);_(* &quot;-&quot;??_);_(@_)"/>
    <numFmt numFmtId="165" formatCode="&quot;£&quot;#,##0_);[Red]\(&quot;£&quot;#,##0\)"/>
    <numFmt numFmtId="166" formatCode="_(&quot;£&quot;* #,##0.00_);_(&quot;£&quot;* \(#,##0.00\);_(&quot;£&quot;* &quot;-&quot;??_);_(@_)"/>
    <numFmt numFmtId="167" formatCode="0.0%"/>
    <numFmt numFmtId="168" formatCode="&quot;£&quot;#,##0.00"/>
    <numFmt numFmtId="169" formatCode="_-* #,##0_-;\-* #,##0_-;_-* &quot;-&quot;??_-;_-@_-"/>
    <numFmt numFmtId="170" formatCode="#,##0.0"/>
    <numFmt numFmtId="171" formatCode="_(* #,##0.0_);_(* \(#,##0.0\);_(* &quot;-&quot;??_);_(@_)"/>
    <numFmt numFmtId="172" formatCode="_(* #,##0_);_(* \(#,##0\);_(* &quot;-&quot;??_);_(@_)"/>
    <numFmt numFmtId="173" formatCode="0.000%"/>
    <numFmt numFmtId="174" formatCode="0.00000%"/>
    <numFmt numFmtId="175" formatCode="&quot;£&quot;#,##0"/>
    <numFmt numFmtId="176" formatCode="0.0"/>
    <numFmt numFmtId="177" formatCode="&quot;£&quot;#,##0.0"/>
  </numFmts>
  <fonts count="77">
    <font>
      <sz val="11"/>
      <color theme="1"/>
      <name val="Arial"/>
      <family val="2"/>
      <scheme val="minor"/>
    </font>
    <font>
      <sz val="10"/>
      <color theme="1"/>
      <name val="Verdana"/>
      <family val="2"/>
    </font>
    <font>
      <sz val="10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rgb="FF008554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1"/>
      <name val="CG Omega"/>
      <family val="2"/>
    </font>
    <font>
      <sz val="12"/>
      <color theme="1"/>
      <name val="Arial Narrow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u/>
      <sz val="11"/>
      <color theme="10"/>
      <name val="Arial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  <font>
      <sz val="8"/>
      <name val="Arial"/>
      <family val="2"/>
      <scheme val="minor"/>
    </font>
    <font>
      <b/>
      <sz val="11"/>
      <color theme="1"/>
      <name val="Verdana"/>
      <family val="2"/>
    </font>
    <font>
      <b/>
      <sz val="10"/>
      <color theme="0"/>
      <name val="Verdana"/>
      <family val="2"/>
    </font>
    <font>
      <sz val="11"/>
      <color rgb="FF006100"/>
      <name val="Arial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FF0000"/>
      <name val="Arial"/>
      <family val="2"/>
      <scheme val="minor"/>
    </font>
    <font>
      <sz val="12"/>
      <color rgb="FF000000"/>
      <name val="Aptos"/>
      <family val="2"/>
    </font>
    <font>
      <sz val="11"/>
      <color theme="1"/>
      <name val="Aptos"/>
      <family val="2"/>
    </font>
    <font>
      <b/>
      <sz val="14"/>
      <color theme="1"/>
      <name val="Aptos"/>
      <family val="2"/>
    </font>
    <font>
      <b/>
      <sz val="12"/>
      <color theme="1"/>
      <name val="Aptos"/>
      <family val="2"/>
    </font>
    <font>
      <sz val="10"/>
      <color rgb="FF000000"/>
      <name val="Aptos"/>
      <family val="2"/>
    </font>
    <font>
      <b/>
      <u/>
      <sz val="10"/>
      <color theme="1"/>
      <name val="Aptos"/>
      <family val="2"/>
    </font>
    <font>
      <sz val="11"/>
      <color rgb="FFCD1F45"/>
      <name val="Aptos"/>
      <family val="2"/>
    </font>
    <font>
      <b/>
      <sz val="10"/>
      <color theme="1"/>
      <name val="Aptos"/>
      <family val="2"/>
    </font>
    <font>
      <sz val="10"/>
      <color theme="1"/>
      <name val="Aptos"/>
      <family val="2"/>
    </font>
    <font>
      <u/>
      <sz val="10"/>
      <color theme="10"/>
      <name val="Aptos"/>
      <family val="2"/>
    </font>
    <font>
      <b/>
      <sz val="10"/>
      <name val="Aptos"/>
      <family val="2"/>
    </font>
    <font>
      <b/>
      <sz val="10"/>
      <color rgb="FFFF0000"/>
      <name val="Aptos"/>
      <family val="2"/>
    </font>
    <font>
      <sz val="11"/>
      <color rgb="FFFF0000"/>
      <name val="Aptos"/>
      <family val="2"/>
    </font>
    <font>
      <i/>
      <sz val="10"/>
      <color theme="1"/>
      <name val="Aptos"/>
      <family val="2"/>
    </font>
    <font>
      <b/>
      <sz val="11"/>
      <color theme="1"/>
      <name val="Aptos"/>
      <family val="2"/>
    </font>
    <font>
      <sz val="10"/>
      <color rgb="FFFF0000"/>
      <name val="Aptos"/>
      <family val="2"/>
    </font>
    <font>
      <sz val="10"/>
      <name val="Aptos"/>
      <family val="2"/>
    </font>
    <font>
      <b/>
      <sz val="11"/>
      <color rgb="FFFF0000"/>
      <name val="Aptos"/>
      <family val="2"/>
    </font>
    <font>
      <b/>
      <sz val="10"/>
      <color rgb="FF008554"/>
      <name val="Aptos"/>
      <family val="2"/>
    </font>
    <font>
      <b/>
      <sz val="10"/>
      <color rgb="FF000000"/>
      <name val="Aptos"/>
      <family val="2"/>
    </font>
    <font>
      <sz val="11"/>
      <color theme="1"/>
      <name val="Aptos"/>
      <family val="2"/>
    </font>
    <font>
      <b/>
      <sz val="10"/>
      <color theme="0"/>
      <name val="Aptos"/>
      <family val="2"/>
    </font>
    <font>
      <b/>
      <sz val="10"/>
      <color theme="1"/>
      <name val="Aptos"/>
      <family val="2"/>
    </font>
    <font>
      <sz val="11"/>
      <color theme="1"/>
      <name val="Verdana"/>
      <family val="2"/>
    </font>
    <font>
      <b/>
      <sz val="10"/>
      <color theme="0"/>
      <name val="Verdana"/>
      <family val="2"/>
    </font>
    <font>
      <sz val="11"/>
      <color theme="0"/>
      <name val="Verdana"/>
      <family val="2"/>
    </font>
    <font>
      <sz val="11"/>
      <color theme="0"/>
      <name val="Aptos"/>
      <family val="2"/>
    </font>
    <font>
      <b/>
      <sz val="10"/>
      <color theme="0"/>
      <name val="Aptos"/>
      <family val="2"/>
    </font>
    <font>
      <sz val="8"/>
      <color theme="1"/>
      <name val="Aptos"/>
      <family val="2"/>
    </font>
    <font>
      <u/>
      <sz val="11"/>
      <color theme="10"/>
      <name val="Aptos"/>
      <family val="2"/>
    </font>
    <font>
      <sz val="12"/>
      <color theme="1"/>
      <name val="Aptos"/>
      <family val="2"/>
    </font>
    <font>
      <b/>
      <sz val="12"/>
      <name val="Aptos"/>
      <family val="2"/>
    </font>
    <font>
      <sz val="12"/>
      <color theme="1"/>
      <name val="Aptos"/>
      <family val="2"/>
    </font>
    <font>
      <u/>
      <sz val="12"/>
      <color theme="10"/>
      <name val="Aptos"/>
      <family val="2"/>
    </font>
    <font>
      <u/>
      <sz val="12"/>
      <color theme="10"/>
      <name val="Aptos"/>
      <family val="2"/>
    </font>
    <font>
      <b/>
      <sz val="12"/>
      <name val="Aptos"/>
      <family val="2"/>
    </font>
    <font>
      <b/>
      <sz val="12"/>
      <color theme="1"/>
      <name val="Aptos"/>
      <family val="2"/>
    </font>
    <font>
      <b/>
      <sz val="12"/>
      <color rgb="FFFF0000"/>
      <name val="Aptos"/>
      <family val="2"/>
    </font>
    <font>
      <i/>
      <sz val="12"/>
      <color theme="1"/>
      <name val="Aptos"/>
      <family val="2"/>
    </font>
    <font>
      <sz val="12"/>
      <color rgb="FFFF0000"/>
      <name val="Aptos"/>
      <family val="2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b/>
      <sz val="12"/>
      <color rgb="FF000000"/>
      <name val="Aptos"/>
      <family val="2"/>
    </font>
    <font>
      <sz val="12"/>
      <name val="Aptos"/>
      <family val="2"/>
    </font>
    <font>
      <b/>
      <sz val="14"/>
      <name val="Aptos"/>
      <family val="2"/>
    </font>
    <font>
      <sz val="12"/>
      <color theme="1"/>
      <name val="Arial"/>
      <family val="2"/>
      <scheme val="minor"/>
    </font>
    <font>
      <u/>
      <sz val="12"/>
      <color theme="10"/>
      <name val="Verdana"/>
      <family val="2"/>
    </font>
    <font>
      <b/>
      <vertAlign val="superscript"/>
      <sz val="12"/>
      <color theme="1"/>
      <name val="Aptos"/>
      <family val="2"/>
    </font>
    <font>
      <b/>
      <vertAlign val="superscript"/>
      <sz val="12"/>
      <color rgb="FF000000"/>
      <name val="Aptos"/>
      <family val="2"/>
    </font>
    <font>
      <sz val="12"/>
      <color theme="1"/>
      <name val="Verdana"/>
      <family val="2"/>
    </font>
    <font>
      <sz val="11"/>
      <color theme="3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94D0AA"/>
        <bgColor indexed="64"/>
      </patternFill>
    </fill>
    <fill>
      <patternFill patternType="solid">
        <fgColor rgb="FF94D0AA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2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9" fillId="0" borderId="0"/>
    <xf numFmtId="0" fontId="7" fillId="0" borderId="0"/>
    <xf numFmtId="0" fontId="7" fillId="0" borderId="0"/>
    <xf numFmtId="0" fontId="13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2" fillId="3" borderId="0" applyNumberFormat="0" applyBorder="0" applyAlignment="0" applyProtection="0"/>
    <xf numFmtId="0" fontId="2" fillId="0" borderId="0"/>
    <xf numFmtId="0" fontId="23" fillId="0" borderId="0" applyNumberFormat="0" applyFill="0" applyBorder="0" applyAlignment="0" applyProtection="0"/>
    <xf numFmtId="0" fontId="2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4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15">
    <xf numFmtId="0" fontId="0" fillId="0" borderId="0" xfId="0"/>
    <xf numFmtId="10" fontId="0" fillId="0" borderId="0" xfId="1" applyNumberFormat="1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2" borderId="0" xfId="12" applyFont="1" applyFill="1"/>
    <xf numFmtId="0" fontId="11" fillId="0" borderId="0" xfId="0" applyFont="1" applyAlignment="1">
      <alignment vertical="center"/>
    </xf>
    <xf numFmtId="0" fontId="12" fillId="0" borderId="0" xfId="0" applyFont="1"/>
    <xf numFmtId="10" fontId="0" fillId="0" borderId="0" xfId="0" applyNumberFormat="1"/>
    <xf numFmtId="0" fontId="6" fillId="0" borderId="0" xfId="0" applyFont="1"/>
    <xf numFmtId="0" fontId="14" fillId="0" borderId="0" xfId="0" applyFont="1"/>
    <xf numFmtId="168" fontId="15" fillId="0" borderId="0" xfId="0" applyNumberFormat="1" applyFont="1"/>
    <xf numFmtId="0" fontId="15" fillId="0" borderId="0" xfId="0" applyFont="1"/>
    <xf numFmtId="0" fontId="15" fillId="0" borderId="0" xfId="0" applyFont="1" applyAlignment="1">
      <alignment horizontal="right"/>
    </xf>
    <xf numFmtId="3" fontId="15" fillId="0" borderId="0" xfId="0" applyNumberFormat="1" applyFont="1"/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/>
    <xf numFmtId="173" fontId="0" fillId="0" borderId="0" xfId="1" applyNumberFormat="1" applyFont="1"/>
    <xf numFmtId="0" fontId="20" fillId="0" borderId="0" xfId="0" applyFont="1"/>
    <xf numFmtId="166" fontId="0" fillId="0" borderId="0" xfId="15" applyFont="1"/>
    <xf numFmtId="3" fontId="12" fillId="0" borderId="0" xfId="0" applyNumberFormat="1" applyFont="1"/>
    <xf numFmtId="0" fontId="0" fillId="2" borderId="0" xfId="0" applyFill="1"/>
    <xf numFmtId="0" fontId="12" fillId="2" borderId="0" xfId="0" applyFont="1" applyFill="1"/>
    <xf numFmtId="3" fontId="0" fillId="0" borderId="0" xfId="0" applyNumberFormat="1"/>
    <xf numFmtId="164" fontId="0" fillId="0" borderId="0" xfId="0" applyNumberFormat="1"/>
    <xf numFmtId="175" fontId="0" fillId="0" borderId="0" xfId="0" applyNumberFormat="1"/>
    <xf numFmtId="168" fontId="1" fillId="2" borderId="0" xfId="0" applyNumberFormat="1" applyFont="1" applyFill="1"/>
    <xf numFmtId="0" fontId="12" fillId="0" borderId="0" xfId="0" applyFont="1" applyAlignment="1">
      <alignment vertical="center"/>
    </xf>
    <xf numFmtId="0" fontId="21" fillId="2" borderId="0" xfId="0" applyFont="1" applyFill="1" applyAlignment="1">
      <alignment horizontal="right" vertical="center"/>
    </xf>
    <xf numFmtId="171" fontId="1" fillId="2" borderId="0" xfId="2" applyNumberFormat="1" applyFont="1" applyFill="1" applyBorder="1"/>
    <xf numFmtId="171" fontId="1" fillId="2" borderId="0" xfId="0" applyNumberFormat="1" applyFont="1" applyFill="1"/>
    <xf numFmtId="0" fontId="21" fillId="2" borderId="0" xfId="2" applyNumberFormat="1" applyFont="1" applyFill="1" applyBorder="1" applyAlignment="1">
      <alignment horizontal="right" vertical="center"/>
    </xf>
    <xf numFmtId="167" fontId="0" fillId="0" borderId="0" xfId="1" applyNumberFormat="1" applyFont="1"/>
    <xf numFmtId="0" fontId="25" fillId="0" borderId="0" xfId="0" applyFont="1"/>
    <xf numFmtId="0" fontId="20" fillId="2" borderId="0" xfId="0" applyFont="1" applyFill="1"/>
    <xf numFmtId="0" fontId="20" fillId="2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4" fontId="12" fillId="0" borderId="0" xfId="0" applyNumberFormat="1" applyFont="1"/>
    <xf numFmtId="164" fontId="12" fillId="0" borderId="0" xfId="2" applyFont="1"/>
    <xf numFmtId="177" fontId="0" fillId="0" borderId="0" xfId="0" applyNumberFormat="1"/>
    <xf numFmtId="167" fontId="12" fillId="0" borderId="0" xfId="1" applyNumberFormat="1" applyFont="1"/>
    <xf numFmtId="8" fontId="26" fillId="7" borderId="0" xfId="0" applyNumberFormat="1" applyFont="1" applyFill="1" applyAlignment="1">
      <alignment horizontal="right" vertical="center"/>
    </xf>
    <xf numFmtId="0" fontId="4" fillId="8" borderId="0" xfId="0" applyFont="1" applyFill="1" applyAlignment="1">
      <alignment horizontal="left"/>
    </xf>
    <xf numFmtId="0" fontId="4" fillId="8" borderId="0" xfId="0" applyFont="1" applyFill="1"/>
    <xf numFmtId="0" fontId="0" fillId="2" borderId="0" xfId="0" applyFill="1" applyAlignment="1">
      <alignment horizontal="left"/>
    </xf>
    <xf numFmtId="0" fontId="27" fillId="0" borderId="0" xfId="0" applyFont="1"/>
    <xf numFmtId="0" fontId="28" fillId="0" borderId="0" xfId="12" applyFont="1" applyAlignment="1">
      <alignment horizontal="left"/>
    </xf>
    <xf numFmtId="0" fontId="28" fillId="2" borderId="0" xfId="12" applyFont="1" applyFill="1" applyAlignment="1">
      <alignment horizontal="left"/>
    </xf>
    <xf numFmtId="0" fontId="29" fillId="2" borderId="0" xfId="12" applyFont="1" applyFill="1" applyAlignment="1">
      <alignment horizontal="left"/>
    </xf>
    <xf numFmtId="0" fontId="27" fillId="2" borderId="0" xfId="12" applyFont="1" applyFill="1" applyAlignment="1">
      <alignment horizontal="center"/>
    </xf>
    <xf numFmtId="0" fontId="30" fillId="0" borderId="0" xfId="0" applyFont="1" applyAlignment="1">
      <alignment horizontal="left"/>
    </xf>
    <xf numFmtId="0" fontId="28" fillId="2" borderId="0" xfId="12" applyFont="1" applyFill="1"/>
    <xf numFmtId="0" fontId="31" fillId="0" borderId="0" xfId="0" applyFont="1"/>
    <xf numFmtId="0" fontId="32" fillId="0" borderId="0" xfId="0" applyFont="1" applyAlignment="1">
      <alignment horizontal="center"/>
    </xf>
    <xf numFmtId="0" fontId="33" fillId="0" borderId="0" xfId="0" applyFont="1"/>
    <xf numFmtId="0" fontId="34" fillId="0" borderId="0" xfId="0" applyFont="1"/>
    <xf numFmtId="0" fontId="37" fillId="0" borderId="0" xfId="0" applyFont="1"/>
    <xf numFmtId="0" fontId="27" fillId="2" borderId="0" xfId="0" applyFont="1" applyFill="1"/>
    <xf numFmtId="0" fontId="29" fillId="2" borderId="0" xfId="0" applyFont="1" applyFill="1"/>
    <xf numFmtId="0" fontId="34" fillId="2" borderId="0" xfId="0" applyFont="1" applyFill="1"/>
    <xf numFmtId="0" fontId="38" fillId="2" borderId="0" xfId="0" applyFont="1" applyFill="1"/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39" fillId="0" borderId="0" xfId="0" applyFont="1"/>
    <xf numFmtId="0" fontId="34" fillId="0" borderId="0" xfId="0" applyFont="1" applyAlignment="1">
      <alignment vertical="center"/>
    </xf>
    <xf numFmtId="0" fontId="34" fillId="0" borderId="0" xfId="14" applyFont="1" applyAlignment="1">
      <alignment vertical="center"/>
    </xf>
    <xf numFmtId="0" fontId="40" fillId="0" borderId="0" xfId="0" applyFont="1"/>
    <xf numFmtId="0" fontId="41" fillId="0" borderId="0" xfId="0" applyFont="1"/>
    <xf numFmtId="3" fontId="27" fillId="0" borderId="0" xfId="0" applyNumberFormat="1" applyFont="1"/>
    <xf numFmtId="3" fontId="33" fillId="2" borderId="0" xfId="1" applyNumberFormat="1" applyFont="1" applyFill="1" applyBorder="1" applyAlignment="1">
      <alignment horizontal="right" vertical="center"/>
    </xf>
    <xf numFmtId="0" fontId="35" fillId="0" borderId="0" xfId="14" applyFont="1"/>
    <xf numFmtId="167" fontId="27" fillId="0" borderId="0" xfId="0" applyNumberFormat="1" applyFont="1"/>
    <xf numFmtId="169" fontId="27" fillId="0" borderId="0" xfId="0" applyNumberFormat="1" applyFont="1"/>
    <xf numFmtId="0" fontId="36" fillId="2" borderId="0" xfId="0" applyFont="1" applyFill="1" applyAlignment="1">
      <alignment horizontal="left" vertical="center"/>
    </xf>
    <xf numFmtId="0" fontId="42" fillId="2" borderId="0" xfId="0" applyFont="1" applyFill="1" applyAlignment="1">
      <alignment horizontal="left" vertical="center"/>
    </xf>
    <xf numFmtId="0" fontId="43" fillId="0" borderId="0" xfId="0" applyFont="1"/>
    <xf numFmtId="0" fontId="44" fillId="0" borderId="0" xfId="0" applyFont="1" applyAlignment="1">
      <alignment vertical="center"/>
    </xf>
    <xf numFmtId="167" fontId="27" fillId="0" borderId="0" xfId="1" applyNumberFormat="1" applyFont="1" applyBorder="1"/>
    <xf numFmtId="10" fontId="27" fillId="0" borderId="0" xfId="0" applyNumberFormat="1" applyFont="1"/>
    <xf numFmtId="0" fontId="46" fillId="0" borderId="0" xfId="0" applyFont="1"/>
    <xf numFmtId="0" fontId="33" fillId="2" borderId="0" xfId="0" applyFont="1" applyFill="1" applyAlignment="1">
      <alignment horizontal="left"/>
    </xf>
    <xf numFmtId="0" fontId="27" fillId="0" borderId="0" xfId="0" applyFont="1" applyAlignment="1">
      <alignment vertical="center"/>
    </xf>
    <xf numFmtId="0" fontId="47" fillId="2" borderId="0" xfId="0" applyFont="1" applyFill="1" applyAlignment="1">
      <alignment vertical="center"/>
    </xf>
    <xf numFmtId="0" fontId="47" fillId="2" borderId="0" xfId="0" applyFont="1" applyFill="1" applyAlignment="1">
      <alignment horizontal="right" vertical="center"/>
    </xf>
    <xf numFmtId="0" fontId="49" fillId="0" borderId="0" xfId="0" applyFont="1"/>
    <xf numFmtId="0" fontId="50" fillId="2" borderId="0" xfId="2" applyNumberFormat="1" applyFont="1" applyFill="1" applyAlignment="1">
      <alignment horizontal="left"/>
    </xf>
    <xf numFmtId="0" fontId="50" fillId="2" borderId="0" xfId="2" applyNumberFormat="1" applyFont="1" applyFill="1" applyAlignment="1">
      <alignment vertical="center"/>
    </xf>
    <xf numFmtId="0" fontId="51" fillId="2" borderId="0" xfId="0" applyFont="1" applyFill="1"/>
    <xf numFmtId="0" fontId="52" fillId="2" borderId="0" xfId="0" applyFont="1" applyFill="1"/>
    <xf numFmtId="0" fontId="53" fillId="2" borderId="0" xfId="0" applyFont="1" applyFill="1"/>
    <xf numFmtId="0" fontId="48" fillId="2" borderId="0" xfId="0" applyFont="1" applyFill="1" applyAlignment="1">
      <alignment horizontal="left"/>
    </xf>
    <xf numFmtId="10" fontId="37" fillId="0" borderId="0" xfId="1" applyNumberFormat="1" applyFont="1"/>
    <xf numFmtId="10" fontId="27" fillId="0" borderId="0" xfId="1" applyNumberFormat="1" applyFont="1"/>
    <xf numFmtId="167" fontId="27" fillId="0" borderId="0" xfId="1" applyNumberFormat="1" applyFont="1"/>
    <xf numFmtId="168" fontId="27" fillId="0" borderId="0" xfId="0" applyNumberFormat="1" applyFont="1"/>
    <xf numFmtId="0" fontId="45" fillId="0" borderId="0" xfId="0" applyFont="1" applyAlignment="1">
      <alignment horizontal="left" vertical="center" wrapText="1"/>
    </xf>
    <xf numFmtId="167" fontId="30" fillId="0" borderId="0" xfId="0" applyNumberFormat="1" applyFont="1" applyAlignment="1">
      <alignment horizontal="right" vertical="center" wrapText="1"/>
    </xf>
    <xf numFmtId="0" fontId="27" fillId="0" borderId="0" xfId="0" applyFont="1" applyAlignment="1">
      <alignment horizontal="left"/>
    </xf>
    <xf numFmtId="0" fontId="54" fillId="0" borderId="0" xfId="0" applyFont="1" applyAlignment="1">
      <alignment vertical="center"/>
    </xf>
    <xf numFmtId="0" fontId="55" fillId="0" borderId="0" xfId="14" applyFont="1" applyAlignment="1">
      <alignment vertical="center"/>
    </xf>
    <xf numFmtId="168" fontId="34" fillId="2" borderId="0" xfId="0" applyNumberFormat="1" applyFont="1" applyFill="1"/>
    <xf numFmtId="9" fontId="27" fillId="0" borderId="0" xfId="1" applyFont="1"/>
    <xf numFmtId="4" fontId="56" fillId="0" borderId="0" xfId="0" applyNumberFormat="1" applyFont="1"/>
    <xf numFmtId="0" fontId="33" fillId="2" borderId="0" xfId="0" applyFont="1" applyFill="1" applyAlignment="1">
      <alignment vertical="center"/>
    </xf>
    <xf numFmtId="0" fontId="27" fillId="2" borderId="0" xfId="0" applyFont="1" applyFill="1" applyAlignment="1">
      <alignment horizontal="left"/>
    </xf>
    <xf numFmtId="167" fontId="27" fillId="2" borderId="0" xfId="1" applyNumberFormat="1" applyFont="1" applyFill="1"/>
    <xf numFmtId="167" fontId="27" fillId="2" borderId="0" xfId="0" applyNumberFormat="1" applyFont="1" applyFill="1"/>
    <xf numFmtId="0" fontId="29" fillId="0" borderId="0" xfId="0" applyFont="1"/>
    <xf numFmtId="0" fontId="28" fillId="0" borderId="0" xfId="0" applyFont="1"/>
    <xf numFmtId="0" fontId="57" fillId="0" borderId="0" xfId="14" applyFont="1" applyFill="1"/>
    <xf numFmtId="0" fontId="58" fillId="0" borderId="0" xfId="0" applyFont="1"/>
    <xf numFmtId="0" fontId="59" fillId="0" borderId="0" xfId="14" applyFont="1" applyFill="1"/>
    <xf numFmtId="0" fontId="59" fillId="2" borderId="0" xfId="14" applyFont="1" applyFill="1"/>
    <xf numFmtId="0" fontId="60" fillId="0" borderId="0" xfId="14" applyFont="1"/>
    <xf numFmtId="0" fontId="60" fillId="2" borderId="0" xfId="14" applyFont="1" applyFill="1"/>
    <xf numFmtId="0" fontId="61" fillId="0" borderId="0" xfId="14" applyFont="1"/>
    <xf numFmtId="0" fontId="60" fillId="0" borderId="0" xfId="14" applyFont="1" applyAlignment="1">
      <alignment vertical="center"/>
    </xf>
    <xf numFmtId="0" fontId="62" fillId="0" borderId="0" xfId="0" applyFont="1" applyAlignment="1">
      <alignment vertical="center"/>
    </xf>
    <xf numFmtId="0" fontId="62" fillId="0" borderId="0" xfId="0" applyFont="1"/>
    <xf numFmtId="0" fontId="56" fillId="0" borderId="0" xfId="0" applyFont="1"/>
    <xf numFmtId="0" fontId="58" fillId="2" borderId="0" xfId="12" applyFont="1" applyFill="1" applyAlignment="1">
      <alignment horizontal="center"/>
    </xf>
    <xf numFmtId="0" fontId="26" fillId="0" borderId="0" xfId="0" applyFont="1" applyAlignment="1">
      <alignment horizontal="left" vertical="top"/>
    </xf>
    <xf numFmtId="0" fontId="26" fillId="0" borderId="0" xfId="0" applyFont="1" applyAlignment="1">
      <alignment horizontal="left"/>
    </xf>
    <xf numFmtId="0" fontId="63" fillId="0" borderId="0" xfId="0" applyFont="1"/>
    <xf numFmtId="0" fontId="58" fillId="2" borderId="0" xfId="0" applyFont="1" applyFill="1"/>
    <xf numFmtId="0" fontId="28" fillId="2" borderId="0" xfId="0" applyFont="1" applyFill="1"/>
    <xf numFmtId="0" fontId="58" fillId="0" borderId="2" xfId="0" applyFont="1" applyBorder="1" applyAlignment="1">
      <alignment horizontal="center"/>
    </xf>
    <xf numFmtId="0" fontId="58" fillId="0" borderId="2" xfId="0" applyFont="1" applyBorder="1" applyAlignment="1">
      <alignment horizontal="center" vertical="center"/>
    </xf>
    <xf numFmtId="0" fontId="29" fillId="2" borderId="1" xfId="2" applyNumberFormat="1" applyFont="1" applyFill="1" applyBorder="1" applyAlignment="1">
      <alignment horizontal="left" vertical="center" wrapText="1"/>
    </xf>
    <xf numFmtId="0" fontId="58" fillId="2" borderId="1" xfId="2" applyNumberFormat="1" applyFont="1" applyFill="1" applyBorder="1" applyAlignment="1">
      <alignment horizontal="left" vertical="center" wrapText="1" indent="2"/>
    </xf>
    <xf numFmtId="0" fontId="28" fillId="0" borderId="0" xfId="0" applyFont="1" applyAlignment="1">
      <alignment vertical="center"/>
    </xf>
    <xf numFmtId="0" fontId="64" fillId="0" borderId="0" xfId="0" applyFont="1"/>
    <xf numFmtId="0" fontId="64" fillId="0" borderId="0" xfId="0" applyFont="1" applyAlignment="1">
      <alignment vertical="center"/>
    </xf>
    <xf numFmtId="3" fontId="58" fillId="0" borderId="0" xfId="0" applyNumberFormat="1" applyFont="1"/>
    <xf numFmtId="167" fontId="65" fillId="0" borderId="0" xfId="1" applyNumberFormat="1" applyFont="1"/>
    <xf numFmtId="0" fontId="59" fillId="0" borderId="0" xfId="14" applyFont="1"/>
    <xf numFmtId="0" fontId="64" fillId="0" borderId="0" xfId="0" applyFont="1" applyAlignment="1">
      <alignment horizontal="left"/>
    </xf>
    <xf numFmtId="0" fontId="64" fillId="0" borderId="0" xfId="0" applyFont="1" applyAlignment="1">
      <alignment vertical="top"/>
    </xf>
    <xf numFmtId="0" fontId="64" fillId="0" borderId="0" xfId="0" quotePrefix="1" applyFont="1"/>
    <xf numFmtId="0" fontId="65" fillId="0" borderId="0" xfId="0" applyFont="1"/>
    <xf numFmtId="0" fontId="55" fillId="0" borderId="0" xfId="14" applyFont="1"/>
    <xf numFmtId="3" fontId="69" fillId="0" borderId="2" xfId="32" applyNumberFormat="1" applyFont="1" applyBorder="1"/>
    <xf numFmtId="167" fontId="58" fillId="0" borderId="2" xfId="1" applyNumberFormat="1" applyFont="1" applyBorder="1"/>
    <xf numFmtId="0" fontId="26" fillId="0" borderId="2" xfId="0" applyFont="1" applyBorder="1" applyAlignment="1">
      <alignment horizontal="left" vertical="center" wrapText="1" indent="2"/>
    </xf>
    <xf numFmtId="3" fontId="29" fillId="0" borderId="0" xfId="0" applyNumberFormat="1" applyFont="1"/>
    <xf numFmtId="9" fontId="29" fillId="0" borderId="0" xfId="1" applyFont="1" applyBorder="1"/>
    <xf numFmtId="0" fontId="70" fillId="2" borderId="0" xfId="0" applyFont="1" applyFill="1" applyAlignment="1">
      <alignment horizontal="left" vertical="center"/>
    </xf>
    <xf numFmtId="0" fontId="69" fillId="6" borderId="2" xfId="0" applyFont="1" applyFill="1" applyBorder="1" applyAlignment="1">
      <alignment horizontal="left" vertical="center"/>
    </xf>
    <xf numFmtId="170" fontId="69" fillId="6" borderId="2" xfId="0" applyNumberFormat="1" applyFont="1" applyFill="1" applyBorder="1" applyAlignment="1">
      <alignment horizontal="right" vertical="center"/>
    </xf>
    <xf numFmtId="176" fontId="58" fillId="0" borderId="2" xfId="0" applyNumberFormat="1" applyFont="1" applyBorder="1"/>
    <xf numFmtId="0" fontId="29" fillId="5" borderId="3" xfId="0" applyFont="1" applyFill="1" applyBorder="1" applyAlignment="1">
      <alignment horizontal="right" vertical="center" wrapText="1"/>
    </xf>
    <xf numFmtId="0" fontId="29" fillId="5" borderId="4" xfId="0" applyFont="1" applyFill="1" applyBorder="1" applyAlignment="1">
      <alignment vertical="center" wrapText="1"/>
    </xf>
    <xf numFmtId="0" fontId="29" fillId="5" borderId="4" xfId="0" applyFont="1" applyFill="1" applyBorder="1" applyAlignment="1">
      <alignment horizontal="center" vertical="center" wrapText="1"/>
    </xf>
    <xf numFmtId="0" fontId="29" fillId="5" borderId="4" xfId="0" applyFont="1" applyFill="1" applyBorder="1" applyAlignment="1">
      <alignment horizontal="left" vertical="center" wrapText="1"/>
    </xf>
    <xf numFmtId="0" fontId="29" fillId="2" borderId="0" xfId="0" applyFont="1" applyFill="1" applyAlignment="1">
      <alignment horizontal="left"/>
    </xf>
    <xf numFmtId="172" fontId="58" fillId="2" borderId="0" xfId="20" applyNumberFormat="1" applyFont="1" applyFill="1" applyBorder="1" applyAlignment="1">
      <alignment wrapText="1"/>
    </xf>
    <xf numFmtId="172" fontId="58" fillId="2" borderId="0" xfId="0" applyNumberFormat="1" applyFont="1" applyFill="1"/>
    <xf numFmtId="0" fontId="29" fillId="2" borderId="2" xfId="2" applyNumberFormat="1" applyFont="1" applyFill="1" applyBorder="1" applyAlignment="1">
      <alignment horizontal="left" vertical="center"/>
    </xf>
    <xf numFmtId="170" fontId="58" fillId="0" borderId="2" xfId="0" applyNumberFormat="1" applyFont="1" applyBorder="1" applyAlignment="1">
      <alignment horizontal="right" vertical="center"/>
    </xf>
    <xf numFmtId="177" fontId="58" fillId="0" borderId="2" xfId="0" applyNumberFormat="1" applyFont="1" applyBorder="1" applyAlignment="1">
      <alignment horizontal="right" vertical="center"/>
    </xf>
    <xf numFmtId="170" fontId="29" fillId="0" borderId="2" xfId="0" applyNumberFormat="1" applyFont="1" applyBorder="1" applyAlignment="1">
      <alignment horizontal="right" vertical="center"/>
    </xf>
    <xf numFmtId="0" fontId="71" fillId="0" borderId="0" xfId="0" applyFont="1"/>
    <xf numFmtId="0" fontId="72" fillId="0" borderId="0" xfId="14" applyFont="1"/>
    <xf numFmtId="164" fontId="71" fillId="0" borderId="0" xfId="2" applyFont="1"/>
    <xf numFmtId="174" fontId="71" fillId="0" borderId="0" xfId="1" applyNumberFormat="1" applyFont="1"/>
    <xf numFmtId="170" fontId="69" fillId="0" borderId="2" xfId="0" applyNumberFormat="1" applyFont="1" applyBorder="1" applyAlignment="1">
      <alignment horizontal="right" vertical="center"/>
    </xf>
    <xf numFmtId="177" fontId="69" fillId="0" borderId="2" xfId="0" applyNumberFormat="1" applyFont="1" applyBorder="1" applyAlignment="1">
      <alignment horizontal="right" vertical="center"/>
    </xf>
    <xf numFmtId="170" fontId="57" fillId="0" borderId="2" xfId="0" applyNumberFormat="1" applyFont="1" applyBorder="1" applyAlignment="1">
      <alignment horizontal="right" vertical="center"/>
    </xf>
    <xf numFmtId="10" fontId="58" fillId="0" borderId="0" xfId="1" applyNumberFormat="1" applyFont="1"/>
    <xf numFmtId="167" fontId="58" fillId="0" borderId="0" xfId="1" applyNumberFormat="1" applyFont="1"/>
    <xf numFmtId="175" fontId="58" fillId="0" borderId="0" xfId="1" applyNumberFormat="1" applyFont="1"/>
    <xf numFmtId="0" fontId="66" fillId="4" borderId="2" xfId="0" applyFont="1" applyFill="1" applyBorder="1" applyAlignment="1">
      <alignment vertical="center"/>
    </xf>
    <xf numFmtId="0" fontId="68" fillId="4" borderId="6" xfId="0" applyFont="1" applyFill="1" applyBorder="1" applyAlignment="1">
      <alignment horizontal="right" vertical="center" wrapText="1"/>
    </xf>
    <xf numFmtId="0" fontId="29" fillId="0" borderId="3" xfId="0" applyFont="1" applyBorder="1" applyAlignment="1">
      <alignment vertical="center"/>
    </xf>
    <xf numFmtId="8" fontId="26" fillId="0" borderId="3" xfId="0" applyNumberFormat="1" applyFont="1" applyBorder="1" applyAlignment="1">
      <alignment horizontal="right" vertical="center"/>
    </xf>
    <xf numFmtId="167" fontId="26" fillId="0" borderId="3" xfId="0" applyNumberFormat="1" applyFont="1" applyBorder="1" applyAlignment="1">
      <alignment horizontal="right" vertical="center"/>
    </xf>
    <xf numFmtId="171" fontId="26" fillId="0" borderId="3" xfId="2" applyNumberFormat="1" applyFont="1" applyBorder="1" applyAlignment="1">
      <alignment horizontal="right" vertical="center"/>
    </xf>
    <xf numFmtId="0" fontId="26" fillId="0" borderId="3" xfId="0" applyFont="1" applyBorder="1" applyAlignment="1">
      <alignment horizontal="right" vertical="center"/>
    </xf>
    <xf numFmtId="167" fontId="26" fillId="0" borderId="2" xfId="0" applyNumberFormat="1" applyFont="1" applyBorder="1" applyAlignment="1">
      <alignment horizontal="right" vertical="center" wrapText="1"/>
    </xf>
    <xf numFmtId="3" fontId="26" fillId="0" borderId="3" xfId="0" applyNumberFormat="1" applyFont="1" applyBorder="1" applyAlignment="1">
      <alignment horizontal="right" vertical="center"/>
    </xf>
    <xf numFmtId="10" fontId="26" fillId="0" borderId="3" xfId="0" applyNumberFormat="1" applyFont="1" applyBorder="1" applyAlignment="1">
      <alignment horizontal="right" vertical="center"/>
    </xf>
    <xf numFmtId="10" fontId="26" fillId="0" borderId="2" xfId="0" applyNumberFormat="1" applyFont="1" applyBorder="1" applyAlignment="1">
      <alignment horizontal="right" vertical="center" wrapText="1"/>
    </xf>
    <xf numFmtId="0" fontId="29" fillId="0" borderId="6" xfId="0" applyFont="1" applyBorder="1" applyAlignment="1">
      <alignment vertical="center"/>
    </xf>
    <xf numFmtId="8" fontId="26" fillId="0" borderId="6" xfId="0" applyNumberFormat="1" applyFont="1" applyBorder="1" applyAlignment="1">
      <alignment horizontal="right" vertical="center"/>
    </xf>
    <xf numFmtId="167" fontId="26" fillId="0" borderId="6" xfId="0" applyNumberFormat="1" applyFont="1" applyBorder="1" applyAlignment="1">
      <alignment horizontal="right" vertical="center"/>
    </xf>
    <xf numFmtId="171" fontId="26" fillId="0" borderId="6" xfId="2" applyNumberFormat="1" applyFont="1" applyBorder="1" applyAlignment="1">
      <alignment horizontal="right" vertical="center"/>
    </xf>
    <xf numFmtId="0" fontId="26" fillId="0" borderId="6" xfId="0" applyFont="1" applyBorder="1" applyAlignment="1">
      <alignment horizontal="right" vertical="center"/>
    </xf>
    <xf numFmtId="0" fontId="68" fillId="4" borderId="2" xfId="0" applyFont="1" applyFill="1" applyBorder="1" applyAlignment="1">
      <alignment vertical="center"/>
    </xf>
    <xf numFmtId="8" fontId="68" fillId="0" borderId="3" xfId="0" applyNumberFormat="1" applyFont="1" applyBorder="1" applyAlignment="1">
      <alignment horizontal="right" vertical="center"/>
    </xf>
    <xf numFmtId="9" fontId="68" fillId="0" borderId="3" xfId="0" applyNumberFormat="1" applyFont="1" applyBorder="1" applyAlignment="1">
      <alignment horizontal="right" vertical="center"/>
    </xf>
    <xf numFmtId="171" fontId="68" fillId="0" borderId="3" xfId="2" applyNumberFormat="1" applyFont="1" applyBorder="1" applyAlignment="1">
      <alignment horizontal="right" vertical="center"/>
    </xf>
    <xf numFmtId="3" fontId="29" fillId="0" borderId="3" xfId="0" applyNumberFormat="1" applyFont="1" applyBorder="1" applyAlignment="1">
      <alignment horizontal="right" vertical="center"/>
    </xf>
    <xf numFmtId="9" fontId="68" fillId="0" borderId="2" xfId="0" applyNumberFormat="1" applyFont="1" applyBorder="1" applyAlignment="1">
      <alignment horizontal="right" vertical="center" wrapText="1"/>
    </xf>
    <xf numFmtId="0" fontId="57" fillId="0" borderId="0" xfId="0" applyFont="1"/>
    <xf numFmtId="168" fontId="58" fillId="0" borderId="0" xfId="0" applyNumberFormat="1" applyFont="1"/>
    <xf numFmtId="165" fontId="58" fillId="0" borderId="0" xfId="0" applyNumberFormat="1" applyFont="1"/>
    <xf numFmtId="168" fontId="29" fillId="0" borderId="0" xfId="0" applyNumberFormat="1" applyFont="1" applyAlignment="1">
      <alignment horizontal="right" vertical="center"/>
    </xf>
    <xf numFmtId="170" fontId="29" fillId="0" borderId="2" xfId="0" applyNumberFormat="1" applyFont="1" applyBorder="1"/>
    <xf numFmtId="0" fontId="75" fillId="0" borderId="0" xfId="0" applyFont="1"/>
    <xf numFmtId="0" fontId="29" fillId="4" borderId="2" xfId="0" applyFont="1" applyFill="1" applyBorder="1"/>
    <xf numFmtId="0" fontId="58" fillId="4" borderId="2" xfId="0" applyFont="1" applyFill="1" applyBorder="1"/>
    <xf numFmtId="0" fontId="57" fillId="2" borderId="7" xfId="0" applyFont="1" applyFill="1" applyBorder="1" applyAlignment="1">
      <alignment horizontal="left" vertical="center" wrapText="1"/>
    </xf>
    <xf numFmtId="0" fontId="69" fillId="2" borderId="7" xfId="0" applyFont="1" applyFill="1" applyBorder="1" applyAlignment="1">
      <alignment horizontal="right" vertical="center" wrapText="1"/>
    </xf>
    <xf numFmtId="9" fontId="69" fillId="2" borderId="7" xfId="0" applyNumberFormat="1" applyFont="1" applyFill="1" applyBorder="1" applyAlignment="1">
      <alignment horizontal="right" vertical="center" wrapText="1"/>
    </xf>
    <xf numFmtId="0" fontId="68" fillId="0" borderId="2" xfId="0" applyFont="1" applyBorder="1" applyAlignment="1">
      <alignment horizontal="left" vertical="center" wrapText="1"/>
    </xf>
    <xf numFmtId="0" fontId="58" fillId="0" borderId="2" xfId="0" applyFont="1" applyBorder="1"/>
    <xf numFmtId="9" fontId="26" fillId="0" borderId="2" xfId="0" applyNumberFormat="1" applyFont="1" applyBorder="1" applyAlignment="1">
      <alignment horizontal="right" vertical="center" wrapText="1"/>
    </xf>
    <xf numFmtId="0" fontId="57" fillId="2" borderId="2" xfId="0" applyFont="1" applyFill="1" applyBorder="1" applyAlignment="1">
      <alignment horizontal="left" vertical="center" wrapText="1"/>
    </xf>
    <xf numFmtId="0" fontId="69" fillId="2" borderId="2" xfId="0" applyFont="1" applyFill="1" applyBorder="1" applyAlignment="1">
      <alignment horizontal="right" vertical="center" wrapText="1"/>
    </xf>
    <xf numFmtId="9" fontId="69" fillId="2" borderId="2" xfId="0" applyNumberFormat="1" applyFont="1" applyFill="1" applyBorder="1" applyAlignment="1">
      <alignment horizontal="right" vertical="center" wrapText="1"/>
    </xf>
    <xf numFmtId="0" fontId="68" fillId="2" borderId="2" xfId="0" applyFont="1" applyFill="1" applyBorder="1" applyAlignment="1">
      <alignment horizontal="left" vertical="center" wrapText="1"/>
    </xf>
    <xf numFmtId="0" fontId="58" fillId="2" borderId="2" xfId="0" applyFont="1" applyFill="1" applyBorder="1"/>
    <xf numFmtId="0" fontId="28" fillId="2" borderId="0" xfId="0" applyFont="1" applyFill="1" applyAlignment="1">
      <alignment horizontal="left" vertical="center"/>
    </xf>
    <xf numFmtId="0" fontId="68" fillId="2" borderId="0" xfId="0" applyFont="1" applyFill="1" applyAlignment="1">
      <alignment horizontal="left" vertical="center" wrapText="1"/>
    </xf>
    <xf numFmtId="0" fontId="58" fillId="2" borderId="0" xfId="0" applyFont="1" applyFill="1" applyAlignment="1">
      <alignment vertical="center"/>
    </xf>
    <xf numFmtId="0" fontId="57" fillId="4" borderId="2" xfId="0" applyFont="1" applyFill="1" applyBorder="1" applyAlignment="1">
      <alignment horizontal="left" vertical="center" wrapText="1"/>
    </xf>
    <xf numFmtId="0" fontId="26" fillId="0" borderId="2" xfId="0" applyFont="1" applyBorder="1" applyAlignment="1">
      <alignment horizontal="right" wrapText="1"/>
    </xf>
    <xf numFmtId="0" fontId="57" fillId="4" borderId="2" xfId="0" applyFont="1" applyFill="1" applyBorder="1" applyAlignment="1">
      <alignment horizontal="right" wrapText="1"/>
    </xf>
    <xf numFmtId="0" fontId="57" fillId="4" borderId="2" xfId="0" applyFont="1" applyFill="1" applyBorder="1" applyAlignment="1">
      <alignment horizontal="right" vertical="center" wrapText="1"/>
    </xf>
    <xf numFmtId="168" fontId="26" fillId="0" borderId="4" xfId="0" applyNumberFormat="1" applyFont="1" applyBorder="1" applyAlignment="1">
      <alignment horizontal="right" vertical="center"/>
    </xf>
    <xf numFmtId="0" fontId="68" fillId="0" borderId="2" xfId="0" applyFont="1" applyBorder="1" applyAlignment="1">
      <alignment vertical="top"/>
    </xf>
    <xf numFmtId="0" fontId="58" fillId="0" borderId="2" xfId="0" applyFont="1" applyBorder="1" applyAlignment="1">
      <alignment horizontal="right" vertical="center" wrapText="1"/>
    </xf>
    <xf numFmtId="8" fontId="58" fillId="0" borderId="2" xfId="0" applyNumberFormat="1" applyFont="1" applyBorder="1" applyAlignment="1">
      <alignment horizontal="right" vertical="center" wrapText="1"/>
    </xf>
    <xf numFmtId="0" fontId="29" fillId="0" borderId="2" xfId="0" applyFont="1" applyBorder="1" applyAlignment="1">
      <alignment vertical="top"/>
    </xf>
    <xf numFmtId="0" fontId="26" fillId="0" borderId="2" xfId="0" applyFont="1" applyBorder="1" applyAlignment="1">
      <alignment horizontal="right" vertical="center"/>
    </xf>
    <xf numFmtId="168" fontId="26" fillId="0" borderId="2" xfId="0" applyNumberFormat="1" applyFont="1" applyBorder="1" applyAlignment="1">
      <alignment horizontal="right" vertical="center"/>
    </xf>
    <xf numFmtId="168" fontId="68" fillId="0" borderId="4" xfId="0" applyNumberFormat="1" applyFont="1" applyBorder="1" applyAlignment="1">
      <alignment horizontal="right" vertical="center"/>
    </xf>
    <xf numFmtId="168" fontId="26" fillId="0" borderId="0" xfId="0" applyNumberFormat="1" applyFont="1" applyAlignment="1">
      <alignment horizontal="right" vertical="center"/>
    </xf>
    <xf numFmtId="175" fontId="58" fillId="0" borderId="0" xfId="0" applyNumberFormat="1" applyFont="1"/>
    <xf numFmtId="8" fontId="26" fillId="7" borderId="2" xfId="0" applyNumberFormat="1" applyFont="1" applyFill="1" applyBorder="1" applyAlignment="1">
      <alignment horizontal="right" vertical="center"/>
    </xf>
    <xf numFmtId="168" fontId="29" fillId="2" borderId="2" xfId="0" applyNumberFormat="1" applyFont="1" applyFill="1" applyBorder="1"/>
    <xf numFmtId="0" fontId="66" fillId="4" borderId="2" xfId="0" applyFont="1" applyFill="1" applyBorder="1" applyAlignment="1">
      <alignment horizontal="right" vertical="center"/>
    </xf>
    <xf numFmtId="0" fontId="66" fillId="4" borderId="2" xfId="0" applyFont="1" applyFill="1" applyBorder="1" applyAlignment="1">
      <alignment horizontal="right" vertical="center" wrapText="1"/>
    </xf>
    <xf numFmtId="0" fontId="40" fillId="0" borderId="5" xfId="0" applyFont="1" applyBorder="1" applyAlignment="1">
      <alignment vertical="center"/>
    </xf>
    <xf numFmtId="0" fontId="67" fillId="0" borderId="5" xfId="0" applyFont="1" applyBorder="1" applyAlignment="1">
      <alignment horizontal="right" vertical="center"/>
    </xf>
    <xf numFmtId="0" fontId="67" fillId="0" borderId="5" xfId="0" applyFont="1" applyBorder="1" applyAlignment="1">
      <alignment horizontal="right" vertical="center" wrapText="1"/>
    </xf>
    <xf numFmtId="0" fontId="40" fillId="0" borderId="2" xfId="0" applyFont="1" applyBorder="1" applyAlignment="1">
      <alignment vertical="center"/>
    </xf>
    <xf numFmtId="167" fontId="67" fillId="0" borderId="2" xfId="0" applyNumberFormat="1" applyFont="1" applyBorder="1" applyAlignment="1">
      <alignment horizontal="right" vertical="center"/>
    </xf>
    <xf numFmtId="0" fontId="67" fillId="0" borderId="2" xfId="0" quotePrefix="1" applyFont="1" applyBorder="1" applyAlignment="1">
      <alignment horizontal="right" vertical="center" wrapText="1"/>
    </xf>
    <xf numFmtId="3" fontId="67" fillId="0" borderId="2" xfId="0" applyNumberFormat="1" applyFont="1" applyBorder="1" applyAlignment="1">
      <alignment horizontal="right" vertical="center"/>
    </xf>
    <xf numFmtId="3" fontId="67" fillId="0" borderId="2" xfId="0" applyNumberFormat="1" applyFont="1" applyBorder="1" applyAlignment="1">
      <alignment horizontal="right" vertical="center" wrapText="1"/>
    </xf>
    <xf numFmtId="0" fontId="67" fillId="0" borderId="2" xfId="0" applyFont="1" applyBorder="1" applyAlignment="1">
      <alignment horizontal="right" vertical="center" wrapText="1"/>
    </xf>
    <xf numFmtId="3" fontId="67" fillId="0" borderId="2" xfId="0" quotePrefix="1" applyNumberFormat="1" applyFont="1" applyBorder="1" applyAlignment="1">
      <alignment horizontal="right" vertical="center" wrapText="1"/>
    </xf>
    <xf numFmtId="172" fontId="67" fillId="0" borderId="2" xfId="2" quotePrefix="1" applyNumberFormat="1" applyFont="1" applyBorder="1" applyAlignment="1">
      <alignment horizontal="right" vertical="center" wrapText="1"/>
    </xf>
    <xf numFmtId="167" fontId="67" fillId="0" borderId="2" xfId="0" quotePrefix="1" applyNumberFormat="1" applyFont="1" applyBorder="1" applyAlignment="1">
      <alignment horizontal="right" vertical="center" wrapText="1"/>
    </xf>
    <xf numFmtId="0" fontId="66" fillId="0" borderId="0" xfId="0" applyFont="1" applyAlignment="1">
      <alignment vertical="center"/>
    </xf>
    <xf numFmtId="167" fontId="67" fillId="0" borderId="0" xfId="0" applyNumberFormat="1" applyFont="1" applyAlignment="1">
      <alignment horizontal="right" vertical="center"/>
    </xf>
    <xf numFmtId="0" fontId="29" fillId="2" borderId="2" xfId="13" applyFont="1" applyFill="1" applyBorder="1"/>
    <xf numFmtId="0" fontId="58" fillId="2" borderId="2" xfId="13" applyFont="1" applyFill="1" applyBorder="1"/>
    <xf numFmtId="14" fontId="58" fillId="2" borderId="2" xfId="13" applyNumberFormat="1" applyFont="1" applyFill="1" applyBorder="1" applyAlignment="1">
      <alignment horizontal="right"/>
    </xf>
    <xf numFmtId="0" fontId="58" fillId="2" borderId="2" xfId="13" applyFont="1" applyFill="1" applyBorder="1" applyAlignment="1">
      <alignment horizontal="left"/>
    </xf>
    <xf numFmtId="0" fontId="29" fillId="4" borderId="2" xfId="0" applyFont="1" applyFill="1" applyBorder="1" applyAlignment="1">
      <alignment horizontal="center"/>
    </xf>
    <xf numFmtId="0" fontId="29" fillId="5" borderId="2" xfId="0" applyFont="1" applyFill="1" applyBorder="1" applyAlignment="1">
      <alignment horizontal="left" vertical="center" wrapText="1"/>
    </xf>
    <xf numFmtId="0" fontId="29" fillId="5" borderId="2" xfId="0" applyFont="1" applyFill="1" applyBorder="1" applyAlignment="1">
      <alignment horizontal="right" vertical="center" wrapText="1"/>
    </xf>
    <xf numFmtId="0" fontId="29" fillId="2" borderId="2" xfId="2" applyNumberFormat="1" applyFont="1" applyFill="1" applyBorder="1" applyAlignment="1">
      <alignment horizontal="left" vertical="center" wrapText="1"/>
    </xf>
    <xf numFmtId="3" fontId="58" fillId="2" borderId="2" xfId="2" applyNumberFormat="1" applyFont="1" applyFill="1" applyBorder="1" applyAlignment="1">
      <alignment horizontal="right" vertical="center"/>
    </xf>
    <xf numFmtId="10" fontId="58" fillId="2" borderId="2" xfId="1" applyNumberFormat="1" applyFont="1" applyFill="1" applyBorder="1" applyAlignment="1">
      <alignment horizontal="right" vertical="center"/>
    </xf>
    <xf numFmtId="0" fontId="58" fillId="2" borderId="2" xfId="2" applyNumberFormat="1" applyFont="1" applyFill="1" applyBorder="1" applyAlignment="1">
      <alignment horizontal="left" vertical="center" wrapText="1" indent="2"/>
    </xf>
    <xf numFmtId="0" fontId="29" fillId="4" borderId="2" xfId="2" applyNumberFormat="1" applyFont="1" applyFill="1" applyBorder="1" applyAlignment="1">
      <alignment horizontal="left" vertical="center" wrapText="1"/>
    </xf>
    <xf numFmtId="3" fontId="29" fillId="2" borderId="2" xfId="2" applyNumberFormat="1" applyFont="1" applyFill="1" applyBorder="1" applyAlignment="1">
      <alignment horizontal="right" vertical="center"/>
    </xf>
    <xf numFmtId="9" fontId="29" fillId="2" borderId="2" xfId="1" applyFont="1" applyFill="1" applyBorder="1" applyAlignment="1">
      <alignment horizontal="right" vertical="center"/>
    </xf>
    <xf numFmtId="3" fontId="58" fillId="0" borderId="2" xfId="1" applyNumberFormat="1" applyFont="1" applyFill="1" applyBorder="1" applyAlignment="1">
      <alignment horizontal="right" vertical="center" wrapText="1"/>
    </xf>
    <xf numFmtId="167" fontId="58" fillId="0" borderId="2" xfId="1" applyNumberFormat="1" applyFont="1" applyFill="1" applyBorder="1" applyAlignment="1">
      <alignment horizontal="right" vertical="center" wrapText="1"/>
    </xf>
    <xf numFmtId="3" fontId="29" fillId="0" borderId="2" xfId="1" applyNumberFormat="1" applyFont="1" applyFill="1" applyBorder="1" applyAlignment="1">
      <alignment horizontal="right" vertical="center" wrapText="1"/>
    </xf>
    <xf numFmtId="9" fontId="29" fillId="0" borderId="2" xfId="1" applyFont="1" applyFill="1" applyBorder="1" applyAlignment="1">
      <alignment horizontal="right" vertical="center" wrapText="1"/>
    </xf>
    <xf numFmtId="0" fontId="29" fillId="4" borderId="2" xfId="0" applyFont="1" applyFill="1" applyBorder="1" applyAlignment="1">
      <alignment horizontal="left" vertical="center" wrapText="1"/>
    </xf>
    <xf numFmtId="0" fontId="29" fillId="4" borderId="2" xfId="0" applyFont="1" applyFill="1" applyBorder="1" applyAlignment="1">
      <alignment horizontal="right" vertical="center" wrapText="1"/>
    </xf>
    <xf numFmtId="3" fontId="29" fillId="0" borderId="2" xfId="0" applyNumberFormat="1" applyFont="1" applyBorder="1"/>
    <xf numFmtId="9" fontId="29" fillId="0" borderId="2" xfId="1" applyFont="1" applyBorder="1"/>
    <xf numFmtId="0" fontId="69" fillId="6" borderId="2" xfId="0" applyFont="1" applyFill="1" applyBorder="1" applyAlignment="1">
      <alignment horizontal="left" vertical="center" wrapText="1"/>
    </xf>
    <xf numFmtId="3" fontId="69" fillId="6" borderId="2" xfId="0" applyNumberFormat="1" applyFont="1" applyFill="1" applyBorder="1" applyAlignment="1">
      <alignment horizontal="right" vertical="center"/>
    </xf>
    <xf numFmtId="0" fontId="69" fillId="2" borderId="2" xfId="0" applyFont="1" applyFill="1" applyBorder="1" applyAlignment="1">
      <alignment horizontal="left" vertical="center"/>
    </xf>
    <xf numFmtId="0" fontId="69" fillId="0" borderId="2" xfId="0" applyFont="1" applyBorder="1" applyAlignment="1">
      <alignment horizontal="left" vertical="center"/>
    </xf>
    <xf numFmtId="3" fontId="69" fillId="0" borderId="2" xfId="0" applyNumberFormat="1" applyFont="1" applyBorder="1" applyAlignment="1">
      <alignment horizontal="right" vertical="center"/>
    </xf>
    <xf numFmtId="0" fontId="69" fillId="0" borderId="2" xfId="0" applyFont="1" applyBorder="1" applyAlignment="1">
      <alignment horizontal="left" vertical="center" wrapText="1"/>
    </xf>
    <xf numFmtId="170" fontId="57" fillId="2" borderId="2" xfId="0" applyNumberFormat="1" applyFont="1" applyFill="1" applyBorder="1" applyAlignment="1">
      <alignment horizontal="right" vertical="center"/>
    </xf>
    <xf numFmtId="3" fontId="57" fillId="2" borderId="2" xfId="0" applyNumberFormat="1" applyFont="1" applyFill="1" applyBorder="1" applyAlignment="1">
      <alignment horizontal="right" vertical="center"/>
    </xf>
    <xf numFmtId="0" fontId="29" fillId="5" borderId="2" xfId="0" applyFont="1" applyFill="1" applyBorder="1" applyAlignment="1">
      <alignment horizontal="left" vertical="center"/>
    </xf>
    <xf numFmtId="0" fontId="29" fillId="5" borderId="2" xfId="0" applyFont="1" applyFill="1" applyBorder="1" applyAlignment="1">
      <alignment horizontal="right" vertical="center"/>
    </xf>
    <xf numFmtId="176" fontId="29" fillId="0" borderId="2" xfId="2" applyNumberFormat="1" applyFont="1" applyFill="1" applyBorder="1" applyAlignment="1">
      <alignment horizontal="left" vertical="center"/>
    </xf>
    <xf numFmtId="170" fontId="58" fillId="2" borderId="2" xfId="2" applyNumberFormat="1" applyFont="1" applyFill="1" applyBorder="1" applyAlignment="1">
      <alignment horizontal="right" vertical="center"/>
    </xf>
    <xf numFmtId="3" fontId="58" fillId="2" borderId="2" xfId="2" applyNumberFormat="1" applyFont="1" applyFill="1" applyBorder="1" applyAlignment="1">
      <alignment horizontal="right"/>
    </xf>
    <xf numFmtId="176" fontId="58" fillId="2" borderId="2" xfId="1" applyNumberFormat="1" applyFont="1" applyFill="1" applyBorder="1" applyAlignment="1">
      <alignment horizontal="right"/>
    </xf>
    <xf numFmtId="176" fontId="58" fillId="2" borderId="2" xfId="2" applyNumberFormat="1" applyFont="1" applyFill="1" applyBorder="1" applyAlignment="1">
      <alignment horizontal="right" vertical="center"/>
    </xf>
    <xf numFmtId="170" fontId="29" fillId="2" borderId="2" xfId="2" applyNumberFormat="1" applyFont="1" applyFill="1" applyBorder="1" applyAlignment="1">
      <alignment horizontal="right" vertical="center"/>
    </xf>
    <xf numFmtId="3" fontId="29" fillId="2" borderId="2" xfId="2" applyNumberFormat="1" applyFont="1" applyFill="1" applyBorder="1" applyAlignment="1">
      <alignment horizontal="right"/>
    </xf>
    <xf numFmtId="167" fontId="29" fillId="2" borderId="2" xfId="1" applyNumberFormat="1" applyFont="1" applyFill="1" applyBorder="1" applyAlignment="1">
      <alignment horizontal="right"/>
    </xf>
    <xf numFmtId="168" fontId="58" fillId="0" borderId="2" xfId="0" applyNumberFormat="1" applyFont="1" applyBorder="1" applyAlignment="1">
      <alignment horizontal="right" vertical="center"/>
    </xf>
    <xf numFmtId="0" fontId="57" fillId="4" borderId="2" xfId="0" applyFont="1" applyFill="1" applyBorder="1" applyAlignment="1">
      <alignment horizontal="left" vertical="center"/>
    </xf>
    <xf numFmtId="0" fontId="29" fillId="4" borderId="2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68" fillId="0" borderId="2" xfId="0" applyFont="1" applyBorder="1" applyAlignment="1">
      <alignment horizontal="left" vertical="center"/>
    </xf>
    <xf numFmtId="0" fontId="68" fillId="0" borderId="2" xfId="0" applyFont="1" applyBorder="1" applyAlignment="1">
      <alignment horizontal="right" vertical="center"/>
    </xf>
    <xf numFmtId="168" fontId="68" fillId="0" borderId="2" xfId="0" applyNumberFormat="1" applyFont="1" applyBorder="1" applyAlignment="1">
      <alignment horizontal="right" vertical="center"/>
    </xf>
    <xf numFmtId="0" fontId="57" fillId="4" borderId="2" xfId="0" applyFont="1" applyFill="1" applyBorder="1"/>
    <xf numFmtId="0" fontId="57" fillId="4" borderId="2" xfId="0" applyFont="1" applyFill="1" applyBorder="1" applyAlignment="1">
      <alignment horizontal="right"/>
    </xf>
    <xf numFmtId="0" fontId="57" fillId="0" borderId="2" xfId="0" applyFont="1" applyBorder="1" applyAlignment="1">
      <alignment horizontal="left" vertical="center" wrapText="1"/>
    </xf>
    <xf numFmtId="0" fontId="29" fillId="2" borderId="2" xfId="0" applyFont="1" applyFill="1" applyBorder="1"/>
    <xf numFmtId="170" fontId="58" fillId="0" borderId="2" xfId="0" applyNumberFormat="1" applyFont="1" applyBorder="1"/>
    <xf numFmtId="170" fontId="58" fillId="0" borderId="2" xfId="0" applyNumberFormat="1" applyFont="1" applyBorder="1" applyAlignment="1">
      <alignment horizontal="right"/>
    </xf>
    <xf numFmtId="170" fontId="58" fillId="0" borderId="2" xfId="2" applyNumberFormat="1" applyFont="1" applyFill="1" applyBorder="1" applyAlignment="1">
      <alignment horizontal="right" vertical="center"/>
    </xf>
    <xf numFmtId="3" fontId="58" fillId="2" borderId="2" xfId="0" applyNumberFormat="1" applyFont="1" applyFill="1" applyBorder="1"/>
    <xf numFmtId="3" fontId="58" fillId="0" borderId="2" xfId="2" applyNumberFormat="1" applyFont="1" applyFill="1" applyBorder="1" applyAlignment="1">
      <alignment horizontal="right" vertical="center"/>
    </xf>
    <xf numFmtId="3" fontId="29" fillId="2" borderId="2" xfId="0" applyNumberFormat="1" applyFont="1" applyFill="1" applyBorder="1"/>
    <xf numFmtId="0" fontId="68" fillId="4" borderId="7" xfId="0" applyFont="1" applyFill="1" applyBorder="1" applyAlignment="1">
      <alignment horizontal="right" vertical="center" wrapText="1"/>
    </xf>
    <xf numFmtId="0" fontId="68" fillId="4" borderId="6" xfId="0" applyFont="1" applyFill="1" applyBorder="1" applyAlignment="1">
      <alignment vertical="center"/>
    </xf>
    <xf numFmtId="0" fontId="68" fillId="4" borderId="6" xfId="0" applyFont="1" applyFill="1" applyBorder="1" applyAlignment="1">
      <alignment horizontal="right" vertical="center"/>
    </xf>
    <xf numFmtId="167" fontId="26" fillId="0" borderId="2" xfId="0" applyNumberFormat="1" applyFont="1" applyBorder="1" applyAlignment="1">
      <alignment horizontal="right" vertical="center"/>
    </xf>
    <xf numFmtId="167" fontId="68" fillId="0" borderId="2" xfId="0" applyNumberFormat="1" applyFont="1" applyBorder="1" applyAlignment="1">
      <alignment horizontal="right" vertical="center"/>
    </xf>
    <xf numFmtId="0" fontId="76" fillId="0" borderId="0" xfId="0" applyFont="1"/>
    <xf numFmtId="0" fontId="29" fillId="4" borderId="3" xfId="0" applyFont="1" applyFill="1" applyBorder="1"/>
    <xf numFmtId="0" fontId="29" fillId="4" borderId="8" xfId="0" applyFont="1" applyFill="1" applyBorder="1"/>
    <xf numFmtId="0" fontId="29" fillId="4" borderId="4" xfId="0" applyFont="1" applyFill="1" applyBorder="1"/>
  </cellXfs>
  <cellStyles count="82">
    <cellStyle name="Comma" xfId="2" builtinId="3"/>
    <cellStyle name="Comma 10" xfId="20" xr:uid="{08728292-5B16-4E12-9F1C-F6A4E0EA3AF7}"/>
    <cellStyle name="Comma 10 2" xfId="50" xr:uid="{2B69E86B-F60E-4A0E-A172-4A39BAC22E15}"/>
    <cellStyle name="Comma 10 2 2" xfId="65" xr:uid="{BB2E6628-ACA9-4F70-BBA1-AB5D9334BD90}"/>
    <cellStyle name="Comma 10 3" xfId="40" xr:uid="{3CD9463D-59C4-4C27-B9D4-9087FE22F56F}"/>
    <cellStyle name="Comma 10 4" xfId="58" xr:uid="{A53490FD-FE76-4278-8DE3-F0F3EAAAF309}"/>
    <cellStyle name="Comma 10 5" xfId="72" xr:uid="{F7C3B10C-F747-426B-95F6-42097B00CFFC}"/>
    <cellStyle name="Comma 10 6" xfId="34" xr:uid="{DBE3C4E9-B581-4B9E-A70D-D63B89B2BAF7}"/>
    <cellStyle name="Comma 2" xfId="21" xr:uid="{39F9740C-0B9E-44CC-98E3-0C9708D8F078}"/>
    <cellStyle name="Comma 2 2" xfId="51" xr:uid="{93487EC1-9988-4F4D-A9B4-FA6E0D57CAAE}"/>
    <cellStyle name="Comma 2 2 2" xfId="66" xr:uid="{1A635830-7271-4CCD-89FC-CFB6B79D79D9}"/>
    <cellStyle name="Comma 2 3" xfId="41" xr:uid="{DB7BB28D-2258-4C1F-B709-E56CFCD236F9}"/>
    <cellStyle name="Comma 2 4" xfId="59" xr:uid="{D5DC9C0E-B54E-442A-B851-B86B60685DCA}"/>
    <cellStyle name="Comma 2 5" xfId="73" xr:uid="{319A57F3-271F-4BF6-A1E4-3F4105546C6E}"/>
    <cellStyle name="Comma 2 6" xfId="35" xr:uid="{CDD011BB-32D9-4AAB-B5B1-17E125D42AC2}"/>
    <cellStyle name="Comma 2 68" xfId="19" xr:uid="{A2F97F29-7625-42E3-B511-07CF4DC00C31}"/>
    <cellStyle name="Comma 2 68 2" xfId="49" xr:uid="{179C5E3D-D860-4507-AFFB-7D9EEDC0210F}"/>
    <cellStyle name="Comma 2 68 2 2" xfId="64" xr:uid="{DACF7FD7-B113-4D3A-9A1F-8766089FA388}"/>
    <cellStyle name="Comma 2 68 3" xfId="39" xr:uid="{08A09C04-B693-4613-A972-7AD7DAEC9B88}"/>
    <cellStyle name="Comma 2 68 4" xfId="57" xr:uid="{81783D48-1393-4F60-A9A6-7BFA4A11F97A}"/>
    <cellStyle name="Comma 2 68 5" xfId="71" xr:uid="{20268BD1-AA31-4D94-8C87-359E537A8F66}"/>
    <cellStyle name="Comma 2 68 6" xfId="33" xr:uid="{BB9589C2-2899-4C02-9094-D72D52AAEDA8}"/>
    <cellStyle name="Comma 3" xfId="30" xr:uid="{DCDBA3E9-D2C0-4E1E-BBC7-6E874382FDEA}"/>
    <cellStyle name="Comma 3 2" xfId="54" xr:uid="{493E1944-96E4-4474-BD16-C96FB0E0ECD9}"/>
    <cellStyle name="Comma 3 2 2" xfId="68" xr:uid="{F7A8363A-46C7-4674-B9E3-1EBCC5C9E52A}"/>
    <cellStyle name="Comma 3 3" xfId="61" xr:uid="{2905F27A-6D80-4F0D-B3C1-5EC0FE348C64}"/>
    <cellStyle name="Comma 3 4" xfId="75" xr:uid="{81B01CC4-ADCB-405A-AB73-A19475F1BCFF}"/>
    <cellStyle name="Comma 3 5" xfId="45" xr:uid="{9459ED9C-96B2-4C01-A0F3-8897FADD0AC6}"/>
    <cellStyle name="Comma 4" xfId="31" xr:uid="{8ACE79F6-4D7F-4EF8-B013-8E8B9C9DA8FB}"/>
    <cellStyle name="Comma 4 2" xfId="69" xr:uid="{8B37BB52-00B4-4B3E-A000-0D4C3EBC80CD}"/>
    <cellStyle name="Comma 4 3" xfId="81" xr:uid="{1A0BE2C0-68BD-4123-94B1-EE6CB5C2518C}"/>
    <cellStyle name="Comma 4 4" xfId="55" xr:uid="{1940DA99-9919-452C-9D22-AFE60B25ABD1}"/>
    <cellStyle name="Comma 5" xfId="46" xr:uid="{C3727AF9-F91A-4ABC-B0B0-45D08F9250E4}"/>
    <cellStyle name="Comma 6" xfId="62" xr:uid="{5BF51B8C-3488-46A8-9A51-036F24CAA37D}"/>
    <cellStyle name="Comma 7" xfId="76" xr:uid="{D0FECBAA-9EB7-4A38-9C34-0B3F7D5E2C00}"/>
    <cellStyle name="Comma 8" xfId="36" xr:uid="{DD1EAA60-99CE-4687-936F-53844D917FB4}"/>
    <cellStyle name="Currency" xfId="15" builtinId="4"/>
    <cellStyle name="Currency 2" xfId="80" xr:uid="{C27A55ED-CFF8-43FF-8533-BA1DEF88510C}"/>
    <cellStyle name="Good 2" xfId="22" xr:uid="{74563E6D-3F18-4021-ADA7-30A0B51DADED}"/>
    <cellStyle name="Hyperlink" xfId="14" builtinId="8"/>
    <cellStyle name="Hyperlink 2" xfId="24" xr:uid="{C9434026-8582-42C5-9537-F013C927A960}"/>
    <cellStyle name="Normal" xfId="0" builtinId="0"/>
    <cellStyle name="Normal 10 2 2 2" xfId="10" xr:uid="{C4D639BC-B1C5-49D4-8D01-02F58FB3B41F}"/>
    <cellStyle name="Normal 11" xfId="11" xr:uid="{876DFA2E-D199-4936-B7F4-20E77E2A2F88}"/>
    <cellStyle name="Normal 17" xfId="17" xr:uid="{91A1B7B5-4D57-49FF-B4F6-EB4ADFE8EABB}"/>
    <cellStyle name="Normal 2" xfId="6" xr:uid="{60BF4E89-2094-4D37-ACFF-BFE9F730FC15}"/>
    <cellStyle name="Normal 2 10" xfId="16" xr:uid="{2023493B-12B9-47C8-8804-156172136A24}"/>
    <cellStyle name="Normal 2 10 2" xfId="47" xr:uid="{097826B2-7ECF-46A1-A4AD-779CFF54B3D6}"/>
    <cellStyle name="Normal 2 10 3" xfId="37" xr:uid="{59ED749C-46E8-4809-A637-B822E0668DDE}"/>
    <cellStyle name="Normal 2 105" xfId="23" xr:uid="{D59F5431-8AD4-4804-9120-EDD2A6005824}"/>
    <cellStyle name="Normal 2 109" xfId="26" xr:uid="{0B1D0656-6929-4844-B4B0-C078DD25BD8A}"/>
    <cellStyle name="Normal 2 109 2" xfId="52" xr:uid="{5CE937BB-B988-43C0-B6DE-82ED29476F33}"/>
    <cellStyle name="Normal 2 109 2 2" xfId="67" xr:uid="{ECE30852-E920-4A35-B6EC-C84F1E95FA79}"/>
    <cellStyle name="Normal 2 109 3" xfId="42" xr:uid="{D6402608-D674-4602-B6DB-EC7772EDDE7F}"/>
    <cellStyle name="Normal 2 109 4" xfId="60" xr:uid="{E4921769-4942-452E-9E6D-1D5BABE91C4E}"/>
    <cellStyle name="Normal 2 109 5" xfId="74" xr:uid="{74F8D121-D2FA-4793-B3F8-592DE3EEEEA8}"/>
    <cellStyle name="Normal 2 2" xfId="8" xr:uid="{5072F99F-DE08-4D8A-BC4C-87265DF9D7BC}"/>
    <cellStyle name="Normal 2 2 2" xfId="7" xr:uid="{296D719E-A3C7-40AF-A9CC-49489E8DE2CD}"/>
    <cellStyle name="Normal 2 2 2 2" xfId="4" xr:uid="{DDC4CF98-426C-4E3D-BDDF-BC8790C0B251}"/>
    <cellStyle name="Normal 2 2 3" xfId="13" xr:uid="{EDBFA312-823F-40D3-8484-5705906445A8}"/>
    <cellStyle name="Normal 2 2 3 2" xfId="78" xr:uid="{758E8C50-5B37-4E03-96A1-85D59123DE40}"/>
    <cellStyle name="Normal 3" xfId="12" xr:uid="{DC87EA74-2F32-4CF2-90FC-41893C672F46}"/>
    <cellStyle name="Normal 3 2" xfId="3" xr:uid="{6119C7D2-C07F-4428-B991-73CC330B9F68}"/>
    <cellStyle name="Normal 3 2 2 30" xfId="18" xr:uid="{05FF09FC-03CB-4B25-B1FE-3D798EEEA7A6}"/>
    <cellStyle name="Normal 3 2 2 30 2" xfId="48" xr:uid="{7F2E9893-17D4-4939-9AB3-E1620DC8B4A3}"/>
    <cellStyle name="Normal 3 2 2 30 2 2" xfId="63" xr:uid="{643370BC-2DC9-449C-88F5-6BD0BE439169}"/>
    <cellStyle name="Normal 3 2 2 30 3" xfId="38" xr:uid="{4C95837A-75E3-4E36-BC7D-0C3242646677}"/>
    <cellStyle name="Normal 3 2 2 30 4" xfId="56" xr:uid="{E6418FB1-BAE1-4C91-A66D-3C2FEE47072E}"/>
    <cellStyle name="Normal 3 2 2 30 5" xfId="70" xr:uid="{DE408C0A-FA70-424F-88E4-A87AC8FF8B21}"/>
    <cellStyle name="Normal 3 3" xfId="79" xr:uid="{54A71FD8-A66A-4898-B0C2-BA1AEE5A6C0A}"/>
    <cellStyle name="Normal 4" xfId="32" xr:uid="{B2CAC2B9-F107-4520-98D5-2F9C81C8EFB2}"/>
    <cellStyle name="Normal 4 9" xfId="5" xr:uid="{6362C2AC-67EC-4E6B-B3BC-FCDA2F072792}"/>
    <cellStyle name="Normal 5" xfId="25" xr:uid="{23E484B8-7517-423B-A215-AF53E6D3099B}"/>
    <cellStyle name="Normal 62" xfId="9" xr:uid="{9E412F37-C1C3-4518-AA10-516DD8E94A60}"/>
    <cellStyle name="Percent" xfId="1" builtinId="5"/>
    <cellStyle name="Percent 2" xfId="29" xr:uid="{810547AE-39E4-42A0-86A3-BC305FB9E213}"/>
    <cellStyle name="Percent 3" xfId="28" xr:uid="{54D169A5-5AF0-45D3-A16D-4F43F984EADD}"/>
    <cellStyle name="Percent 3 2" xfId="27" xr:uid="{B2AFB497-76D6-4195-84F1-FF0387B553F9}"/>
    <cellStyle name="Percent 3 2 2" xfId="53" xr:uid="{E276D148-70A0-49CD-8B7B-F81CE404EE01}"/>
    <cellStyle name="Percent 3 2 3" xfId="43" xr:uid="{A8FB4D23-174E-451C-A17D-98EC5D806492}"/>
    <cellStyle name="Percent 4" xfId="44" xr:uid="{06EEAA76-8A77-4876-954E-12920F25CE1C}"/>
    <cellStyle name="Percent 5" xfId="77" xr:uid="{556EDB98-6501-4AE6-81F0-E2BDCE1F2744}"/>
  </cellStyles>
  <dxfs count="0"/>
  <tableStyles count="2" defaultTableStyle="TableStyleMedium2" defaultPivotStyle="PivotStyleLight16">
    <tableStyle name="Table Style 1" pivot="0" count="0" xr9:uid="{1485EEDA-B283-488D-8070-CD06AAB9F344}"/>
    <tableStyle name="Invisible" pivot="0" table="0" count="0" xr9:uid="{7778D186-A7B3-457E-BAC1-B920EFF45387}"/>
  </tableStyles>
  <colors>
    <mruColors>
      <color rgb="FF94D0AA"/>
      <color rgb="FFF46A25"/>
      <color rgb="FF3D3D3D"/>
      <color rgb="FF801650"/>
      <color rgb="FF28A197"/>
      <color rgb="FF12436D"/>
      <color rgb="FFA1ABB2"/>
      <color rgb="FF9E712A"/>
      <color rgb="FFCC3399"/>
      <color rgb="FF4528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144862410225568"/>
          <c:y val="2.0278313936946204E-2"/>
          <c:w val="0.49908777593425085"/>
          <c:h val="0.94536948254352859"/>
        </c:manualLayout>
      </c:layout>
      <c:pieChart>
        <c:varyColors val="1"/>
        <c:ser>
          <c:idx val="0"/>
          <c:order val="0"/>
          <c:tx>
            <c:strRef>
              <c:f>'Fig 2.1'!$D$34</c:f>
              <c:strCache>
                <c:ptCount val="1"/>
                <c:pt idx="0">
                  <c:v>% of total accreditations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1B6-4AEA-A4AF-D33A8EC9433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1B6-4AEA-A4AF-D33A8EC9433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1B6-4AEA-A4AF-D33A8EC9433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1B6-4AEA-A4AF-D33A8EC9433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1B6-4AEA-A4AF-D33A8EC94332}"/>
              </c:ext>
            </c:extLst>
          </c:dPt>
          <c:dLbls>
            <c:dLbl>
              <c:idx val="0"/>
              <c:layout>
                <c:manualLayout>
                  <c:x val="0.25853248270973422"/>
                  <c:y val="-0.1305072314851858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bg1"/>
                        </a:solidFill>
                        <a:latin typeface="Aptos" panose="020B000402020202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CA3A6CCE-4FF1-4CE8-8E94-9A6784CCA452}" type="CATEGORYNAME">
                      <a:rPr lang="en-US" sz="1000">
                        <a:solidFill>
                          <a:schemeClr val="bg1"/>
                        </a:solidFill>
                        <a:latin typeface="Aptos" panose="020B0004020202020204" pitchFamily="34" charset="0"/>
                      </a:rPr>
                      <a:pPr>
                        <a:defRPr sz="1000" b="1">
                          <a:solidFill>
                            <a:schemeClr val="bg1"/>
                          </a:solidFill>
                          <a:latin typeface="Aptos" panose="020B0004020202020204" pitchFamily="34" charset="0"/>
                          <a:ea typeface="Verdana" panose="020B0604030504040204" pitchFamily="34" charset="0"/>
                        </a:defRPr>
                      </a:pPr>
                      <a:t>[CATEGORY NAME]</a:t>
                    </a:fld>
                    <a:r>
                      <a:rPr lang="en-US" sz="1000" baseline="0">
                        <a:solidFill>
                          <a:schemeClr val="bg1"/>
                        </a:solidFill>
                        <a:latin typeface="Aptos" panose="020B0004020202020204" pitchFamily="34" charset="0"/>
                      </a:rPr>
                      <a:t> </a:t>
                    </a:r>
                    <a:fld id="{0E595767-BA34-49AF-A7A1-59C3F9BA49E8}" type="PERCENTAGE">
                      <a:rPr lang="en-US" sz="1000" baseline="0">
                        <a:solidFill>
                          <a:schemeClr val="bg1"/>
                        </a:solidFill>
                        <a:latin typeface="Aptos" panose="020B0004020202020204" pitchFamily="34" charset="0"/>
                      </a:rPr>
                      <a:pPr>
                        <a:defRPr sz="1000" b="1">
                          <a:solidFill>
                            <a:schemeClr val="bg1"/>
                          </a:solidFill>
                          <a:latin typeface="Aptos" panose="020B0004020202020204" pitchFamily="34" charset="0"/>
                          <a:ea typeface="Verdana" panose="020B0604030504040204" pitchFamily="34" charset="0"/>
                        </a:defRPr>
                      </a:pPr>
                      <a:t>[PERCENTAGE]</a:t>
                    </a:fld>
                    <a:endParaRPr lang="en-US" sz="1000" baseline="0">
                      <a:solidFill>
                        <a:schemeClr val="bg1"/>
                      </a:solidFill>
                      <a:latin typeface="Aptos" panose="020B0004020202020204" pitchFamily="34" charset="0"/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129095574521262"/>
                      <c:h val="0.165368202595302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1B6-4AEA-A4AF-D33A8EC94332}"/>
                </c:ext>
              </c:extLst>
            </c:dLbl>
            <c:dLbl>
              <c:idx val="1"/>
              <c:layout>
                <c:manualLayout>
                  <c:x val="-0.10901774632619855"/>
                  <c:y val="0.1396248608925142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B6-4AEA-A4AF-D33A8EC94332}"/>
                </c:ext>
              </c:extLst>
            </c:dLbl>
            <c:dLbl>
              <c:idx val="2"/>
              <c:layout>
                <c:manualLayout>
                  <c:x val="0.11177019149538638"/>
                  <c:y val="-0.2570075087525464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B6-4AEA-A4AF-D33A8EC94332}"/>
                </c:ext>
              </c:extLst>
            </c:dLbl>
            <c:dLbl>
              <c:idx val="3"/>
              <c:layout>
                <c:manualLayout>
                  <c:x val="0.12807160776091028"/>
                  <c:y val="-2.8136697362336999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B6-4AEA-A4AF-D33A8EC94332}"/>
                </c:ext>
              </c:extLst>
            </c:dLbl>
            <c:dLbl>
              <c:idx val="4"/>
              <c:layout>
                <c:manualLayout>
                  <c:x val="6.9900174576021309E-2"/>
                  <c:y val="0.2589531962828308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B6-4AEA-A4AF-D33A8EC9433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 2.1'!$B$35:$B$39</c:f>
              <c:strCache>
                <c:ptCount val="5"/>
                <c:pt idx="0">
                  <c:v>Solid Biomass Boiler</c:v>
                </c:pt>
                <c:pt idx="1">
                  <c:v>GSHP</c:v>
                </c:pt>
                <c:pt idx="2">
                  <c:v>ASHP</c:v>
                </c:pt>
                <c:pt idx="3">
                  <c:v>Biogas</c:v>
                </c:pt>
                <c:pt idx="4">
                  <c:v>Other</c:v>
                </c:pt>
              </c:strCache>
            </c:strRef>
          </c:cat>
          <c:val>
            <c:numRef>
              <c:f>'Fig 2.1'!$D$35:$D$39</c:f>
              <c:numCache>
                <c:formatCode>0.00%</c:formatCode>
                <c:ptCount val="5"/>
                <c:pt idx="0">
                  <c:v>0.76945843272373882</c:v>
                </c:pt>
                <c:pt idx="1">
                  <c:v>0.12426009364784875</c:v>
                </c:pt>
                <c:pt idx="2">
                  <c:v>3.626645463380157E-2</c:v>
                </c:pt>
                <c:pt idx="3">
                  <c:v>3.4543687604912096E-2</c:v>
                </c:pt>
                <c:pt idx="4">
                  <c:v>3.5471331389698733E-2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1B6-4AEA-A4AF-D33A8EC9433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03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'Fig 2.2'!$C$32</c:f>
              <c:strCache>
                <c:ptCount val="1"/>
                <c:pt idx="0">
                  <c:v>Number of installations</c:v>
                </c:pt>
              </c:strCache>
            </c:strRef>
          </c:tx>
          <c:dPt>
            <c:idx val="0"/>
            <c:bubble3D val="0"/>
            <c:spPr>
              <a:solidFill>
                <a:srgbClr val="12436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A40-4C0A-87F0-DB80FFF378ED}"/>
              </c:ext>
            </c:extLst>
          </c:dPt>
          <c:dPt>
            <c:idx val="1"/>
            <c:bubble3D val="0"/>
            <c:spPr>
              <a:solidFill>
                <a:srgbClr val="28A19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A40-4C0A-87F0-DB80FFF378ED}"/>
              </c:ext>
            </c:extLst>
          </c:dPt>
          <c:dPt>
            <c:idx val="2"/>
            <c:bubble3D val="0"/>
            <c:spPr>
              <a:solidFill>
                <a:srgbClr val="8016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A40-4C0A-87F0-DB80FFF378ED}"/>
              </c:ext>
            </c:extLst>
          </c:dPt>
          <c:dPt>
            <c:idx val="3"/>
            <c:bubble3D val="0"/>
            <c:spPr>
              <a:solidFill>
                <a:srgbClr val="F46A2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A40-4C0A-87F0-DB80FFF378ED}"/>
              </c:ext>
            </c:extLst>
          </c:dPt>
          <c:dPt>
            <c:idx val="4"/>
            <c:bubble3D val="0"/>
            <c:spPr>
              <a:solidFill>
                <a:srgbClr val="3D3D3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A40-4C0A-87F0-DB80FFF378ED}"/>
              </c:ext>
            </c:extLst>
          </c:dPt>
          <c:dLbls>
            <c:dLbl>
              <c:idx val="0"/>
              <c:layout>
                <c:manualLayout>
                  <c:x val="0.1232536388097054"/>
                  <c:y val="-0.22898727846834821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2499350631087314"/>
                      <c:h val="0.342081249219048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A40-4C0A-87F0-DB80FFF378ED}"/>
                </c:ext>
              </c:extLst>
            </c:dLbl>
            <c:dLbl>
              <c:idx val="1"/>
              <c:layout>
                <c:manualLayout>
                  <c:x val="-5.5142904123765747E-2"/>
                  <c:y val="0.11204660222299001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3989690447645348"/>
                      <c:h val="0.2358122573743853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8A40-4C0A-87F0-DB80FFF378ED}"/>
                </c:ext>
              </c:extLst>
            </c:dLbl>
            <c:dLbl>
              <c:idx val="2"/>
              <c:layout>
                <c:manualLayout>
                  <c:x val="1.9925658140724008E-2"/>
                  <c:y val="-4.9537088513678981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7214253643277125"/>
                      <c:h val="0.170770856758411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8A40-4C0A-87F0-DB80FFF378ED}"/>
                </c:ext>
              </c:extLst>
            </c:dLbl>
            <c:dLbl>
              <c:idx val="3"/>
              <c:layout>
                <c:manualLayout>
                  <c:x val="1.5348099869912393E-2"/>
                  <c:y val="-3.5343692277886342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8496889676703104"/>
                      <c:h val="0.196206953168008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8A40-4C0A-87F0-DB80FFF378ED}"/>
                </c:ext>
              </c:extLst>
            </c:dLbl>
            <c:dLbl>
              <c:idx val="4"/>
              <c:layout>
                <c:manualLayout>
                  <c:x val="6.1466364554488895E-2"/>
                  <c:y val="6.8866381689876258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40-4C0A-87F0-DB80FFF378E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" panose="020B000402020202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 2.2'!$B$33:$B$37</c:f>
              <c:strCache>
                <c:ptCount val="5"/>
                <c:pt idx="0">
                  <c:v>Space and water heating</c:v>
                </c:pt>
                <c:pt idx="1">
                  <c:v>Space heating only</c:v>
                </c:pt>
                <c:pt idx="2">
                  <c:v>Process heating only</c:v>
                </c:pt>
                <c:pt idx="3">
                  <c:v>Space, water and process heating</c:v>
                </c:pt>
                <c:pt idx="4">
                  <c:v>Other</c:v>
                </c:pt>
              </c:strCache>
            </c:strRef>
          </c:cat>
          <c:val>
            <c:numRef>
              <c:f>'Fig 2.2'!$C$33:$C$37</c:f>
              <c:numCache>
                <c:formatCode>#,##0</c:formatCode>
                <c:ptCount val="5"/>
                <c:pt idx="0">
                  <c:v>13816</c:v>
                </c:pt>
                <c:pt idx="1">
                  <c:v>4297</c:v>
                </c:pt>
                <c:pt idx="2">
                  <c:v>2218</c:v>
                </c:pt>
                <c:pt idx="3">
                  <c:v>1342</c:v>
                </c:pt>
                <c:pt idx="4">
                  <c:v>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40-4C0A-87F0-DB80FFF378ED}"/>
            </c:ext>
          </c:extLst>
        </c:ser>
        <c:ser>
          <c:idx val="1"/>
          <c:order val="1"/>
          <c:tx>
            <c:strRef>
              <c:f>'Fig 2.2'!$D$32</c:f>
              <c:strCache>
                <c:ptCount val="1"/>
                <c:pt idx="0">
                  <c:v>% 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52D-4D11-AE41-CCE4008B31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52D-4D11-AE41-CCE4008B316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52D-4D11-AE41-CCE4008B316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52D-4D11-AE41-CCE4008B316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52D-4D11-AE41-CCE4008B3169}"/>
              </c:ext>
            </c:extLst>
          </c:dPt>
          <c:cat>
            <c:strRef>
              <c:f>'Fig 2.2'!$B$33:$B$37</c:f>
              <c:strCache>
                <c:ptCount val="5"/>
                <c:pt idx="0">
                  <c:v>Space and water heating</c:v>
                </c:pt>
                <c:pt idx="1">
                  <c:v>Space heating only</c:v>
                </c:pt>
                <c:pt idx="2">
                  <c:v>Process heating only</c:v>
                </c:pt>
                <c:pt idx="3">
                  <c:v>Space, water and process heating</c:v>
                </c:pt>
                <c:pt idx="4">
                  <c:v>Other</c:v>
                </c:pt>
              </c:strCache>
            </c:strRef>
          </c:cat>
          <c:val>
            <c:numRef>
              <c:f>'Fig 2.2'!$D$33:$D$37</c:f>
              <c:numCache>
                <c:formatCode>0.0%</c:formatCode>
                <c:ptCount val="5"/>
                <c:pt idx="0">
                  <c:v>0.6103012633624878</c:v>
                </c:pt>
                <c:pt idx="1">
                  <c:v>0.18981358777277144</c:v>
                </c:pt>
                <c:pt idx="2">
                  <c:v>9.7976853078893894E-2</c:v>
                </c:pt>
                <c:pt idx="3">
                  <c:v>5.9280855199222549E-2</c:v>
                </c:pt>
                <c:pt idx="4">
                  <c:v>4.2627440586624259E-2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40-4C0A-87F0-DB80FFF37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8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softEdge rad="635000"/>
    </a:effec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75292683386642"/>
          <c:y val="0.12745789588801401"/>
          <c:w val="0.45650603074764756"/>
          <c:h val="0.79526628772464125"/>
        </c:manualLayout>
      </c:layout>
      <c:pieChart>
        <c:varyColors val="1"/>
        <c:ser>
          <c:idx val="0"/>
          <c:order val="0"/>
          <c:tx>
            <c:v>System Replaced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25B-453D-9522-1506EE478F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25B-453D-9522-1506EE478F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25B-453D-9522-1506EE478F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25B-453D-9522-1506EE478F8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25B-453D-9522-1506EE478F8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25B-453D-9522-1506EE478F87}"/>
              </c:ext>
            </c:extLst>
          </c:dPt>
          <c:dLbls>
            <c:dLbl>
              <c:idx val="0"/>
              <c:layout>
                <c:manualLayout>
                  <c:x val="-0.18090469311248572"/>
                  <c:y val="3.080538501177755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bg1"/>
                        </a:solidFill>
                        <a:latin typeface="Aptos" panose="020B000402020202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7EC80360-1E9B-4A34-91AF-F676CDE17814}" type="CATEGORYNAME">
                      <a:rPr lang="en-US">
                        <a:solidFill>
                          <a:schemeClr val="bg1"/>
                        </a:solidFill>
                        <a:latin typeface="Aptos" panose="020B0004020202020204" pitchFamily="34" charset="0"/>
                      </a:rPr>
                      <a:pPr>
                        <a:defRPr sz="1000" b="1">
                          <a:solidFill>
                            <a:schemeClr val="bg1"/>
                          </a:solidFill>
                          <a:latin typeface="Aptos" panose="020B0004020202020204" pitchFamily="34" charset="0"/>
                          <a:ea typeface="Verdana" panose="020B0604030504040204" pitchFamily="34" charset="0"/>
                        </a:defRPr>
                      </a:pPr>
                      <a:t>[CATEGORY NAME]</a:t>
                    </a:fld>
                    <a:endParaRPr lang="en-US">
                      <a:solidFill>
                        <a:schemeClr val="bg1"/>
                      </a:solidFill>
                      <a:latin typeface="Aptos" panose="020B0004020202020204" pitchFamily="34" charset="0"/>
                    </a:endParaRPr>
                  </a:p>
                  <a:p>
                    <a:pPr>
                      <a:defRPr sz="1000" b="1">
                        <a:solidFill>
                          <a:schemeClr val="bg1"/>
                        </a:solidFill>
                        <a:latin typeface="Aptos" panose="020B0004020202020204" pitchFamily="34" charset="0"/>
                        <a:ea typeface="Verdana" panose="020B0604030504040204" pitchFamily="34" charset="0"/>
                      </a:defRPr>
                    </a:pPr>
                    <a:r>
                      <a:rPr lang="en-US" baseline="0">
                        <a:solidFill>
                          <a:schemeClr val="bg1"/>
                        </a:solidFill>
                        <a:latin typeface="Aptos" panose="020B0004020202020204" pitchFamily="34" charset="0"/>
                      </a:rPr>
                      <a:t> </a:t>
                    </a:r>
                    <a:fld id="{C1238D1F-5A0F-4B59-BBC0-D8D33E14FC32}" type="PERCENTAGE">
                      <a:rPr lang="en-US" baseline="0">
                        <a:solidFill>
                          <a:schemeClr val="bg1"/>
                        </a:solidFill>
                        <a:latin typeface="Aptos" panose="020B0004020202020204" pitchFamily="34" charset="0"/>
                      </a:rPr>
                      <a:pPr>
                        <a:defRPr sz="1000" b="1">
                          <a:solidFill>
                            <a:schemeClr val="bg1"/>
                          </a:solidFill>
                          <a:latin typeface="Aptos" panose="020B0004020202020204" pitchFamily="34" charset="0"/>
                          <a:ea typeface="Verdana" panose="020B0604030504040204" pitchFamily="34" charset="0"/>
                        </a:defRPr>
                      </a:pPr>
                      <a:t>[PERCENTAGE]</a:t>
                    </a:fld>
                    <a:endParaRPr lang="en-US" baseline="0">
                      <a:solidFill>
                        <a:schemeClr val="bg1"/>
                      </a:solidFill>
                      <a:latin typeface="Aptos" panose="020B0004020202020204" pitchFamily="34" charset="0"/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6012420165414545"/>
                      <c:h val="0.206690100190793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25B-453D-9522-1506EE478F87}"/>
                </c:ext>
              </c:extLst>
            </c:dLbl>
            <c:dLbl>
              <c:idx val="1"/>
              <c:layout>
                <c:manualLayout>
                  <c:x val="7.6981250549422925E-2"/>
                  <c:y val="-0.1613025444358315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5B-453D-9522-1506EE478F87}"/>
                </c:ext>
              </c:extLst>
            </c:dLbl>
            <c:dLbl>
              <c:idx val="2"/>
              <c:layout>
                <c:manualLayout>
                  <c:x val="9.091373745745894E-2"/>
                  <c:y val="1.978132267145357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B-453D-9522-1506EE478F87}"/>
                </c:ext>
              </c:extLst>
            </c:dLbl>
            <c:dLbl>
              <c:idx val="3"/>
              <c:layout>
                <c:manualLayout>
                  <c:x val="-3.9432165951323123E-2"/>
                  <c:y val="-5.201744313210848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5B-453D-9522-1506EE478F87}"/>
                </c:ext>
              </c:extLst>
            </c:dLbl>
            <c:dLbl>
              <c:idx val="4"/>
              <c:layout>
                <c:manualLayout>
                  <c:x val="-2.309384771879593E-2"/>
                  <c:y val="-6.578134987012633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5B-453D-9522-1506EE478F87}"/>
                </c:ext>
              </c:extLst>
            </c:dLbl>
            <c:dLbl>
              <c:idx val="5"/>
              <c:layout>
                <c:manualLayout>
                  <c:x val="2.9632169184593493E-2"/>
                  <c:y val="0.1216178141950060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5B-453D-9522-1506EE478F8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 2.3'!$B$35:$B$40</c:f>
              <c:strCache>
                <c:ptCount val="6"/>
                <c:pt idx="0">
                  <c:v>None or not specified</c:v>
                </c:pt>
                <c:pt idx="1">
                  <c:v>Oil</c:v>
                </c:pt>
                <c:pt idx="2">
                  <c:v>Gas</c:v>
                </c:pt>
                <c:pt idx="3">
                  <c:v>Electric</c:v>
                </c:pt>
                <c:pt idx="4">
                  <c:v>Complex</c:v>
                </c:pt>
                <c:pt idx="5">
                  <c:v>Other</c:v>
                </c:pt>
              </c:strCache>
            </c:strRef>
          </c:cat>
          <c:val>
            <c:numRef>
              <c:f>'Fig 2.3'!$C$35:$C$40</c:f>
              <c:numCache>
                <c:formatCode>#,##0</c:formatCode>
                <c:ptCount val="6"/>
                <c:pt idx="0">
                  <c:v>10411</c:v>
                </c:pt>
                <c:pt idx="1">
                  <c:v>5548</c:v>
                </c:pt>
                <c:pt idx="2">
                  <c:v>2238</c:v>
                </c:pt>
                <c:pt idx="3">
                  <c:v>1533</c:v>
                </c:pt>
                <c:pt idx="4">
                  <c:v>1427</c:v>
                </c:pt>
                <c:pt idx="5">
                  <c:v>1481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25B-453D-9522-1506EE478F8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21279584559746"/>
          <c:y val="0.11727047884872492"/>
          <c:w val="0.68863044298556531"/>
          <c:h val="0.80068170924062387"/>
        </c:manualLayout>
      </c:layout>
      <c:barChart>
        <c:barDir val="bar"/>
        <c:grouping val="clustered"/>
        <c:varyColors val="0"/>
        <c:ser>
          <c:idx val="1"/>
          <c:order val="2"/>
          <c:tx>
            <c:strRef>
              <c:f>'Fig 2.4'!$E$53</c:f>
              <c:strCache>
                <c:ptCount val="1"/>
                <c:pt idx="0">
                  <c:v>Number of Installations</c:v>
                </c:pt>
              </c:strCache>
            </c:strRef>
          </c:tx>
          <c:spPr>
            <a:solidFill>
              <a:srgbClr val="F46A25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C5-488E-B19F-D67A7B28D2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C5-488E-B19F-D67A7B28D2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C5-488E-B19F-D67A7B28D2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C5-488E-B19F-D67A7B28D2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C5-488E-B19F-D67A7B28D2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2.4'!$C$54:$C$64</c:f>
              <c:strCache>
                <c:ptCount val="11"/>
                <c:pt idx="0">
                  <c:v>Crop and animal production, 
hunting and related services</c:v>
                </c:pt>
                <c:pt idx="1">
                  <c:v>Accommodation</c:v>
                </c:pt>
                <c:pt idx="2">
                  <c:v>Manufacture of wood and products
of wood/cork, exc. furniture</c:v>
                </c:pt>
                <c:pt idx="3">
                  <c:v>Forestry and logging</c:v>
                </c:pt>
                <c:pt idx="4">
                  <c:v>Education</c:v>
                </c:pt>
                <c:pt idx="5">
                  <c:v>Waste collection, treatment 
and disposal; materials recovery</c:v>
                </c:pt>
                <c:pt idx="6">
                  <c:v>Other manufacturing</c:v>
                </c:pt>
                <c:pt idx="7">
                  <c:v>Manufacture of food products</c:v>
                </c:pt>
                <c:pt idx="8">
                  <c:v>Retail trade, except of motor
vehicles and motorcycles</c:v>
                </c:pt>
                <c:pt idx="9">
                  <c:v>Electricity, gas, steam
and air conditioning supply</c:v>
                </c:pt>
                <c:pt idx="10">
                  <c:v>All other categories combined</c:v>
                </c:pt>
              </c:strCache>
            </c:strRef>
          </c:cat>
          <c:val>
            <c:numRef>
              <c:f>'Fig 2.4'!$E$54:$E$64</c:f>
              <c:numCache>
                <c:formatCode>#,##0</c:formatCode>
                <c:ptCount val="11"/>
                <c:pt idx="0">
                  <c:v>5993</c:v>
                </c:pt>
                <c:pt idx="1">
                  <c:v>7141</c:v>
                </c:pt>
                <c:pt idx="2">
                  <c:v>708</c:v>
                </c:pt>
                <c:pt idx="3">
                  <c:v>901</c:v>
                </c:pt>
                <c:pt idx="4">
                  <c:v>994</c:v>
                </c:pt>
                <c:pt idx="5">
                  <c:v>269</c:v>
                </c:pt>
                <c:pt idx="6">
                  <c:v>275</c:v>
                </c:pt>
                <c:pt idx="7">
                  <c:v>262</c:v>
                </c:pt>
                <c:pt idx="8">
                  <c:v>438</c:v>
                </c:pt>
                <c:pt idx="9">
                  <c:v>277</c:v>
                </c:pt>
                <c:pt idx="10">
                  <c:v>5380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2-476C-8A2A-19566DD207C5}"/>
            </c:ext>
          </c:extLst>
        </c:ser>
        <c:ser>
          <c:idx val="3"/>
          <c:order val="3"/>
          <c:tx>
            <c:v>filler2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'Fig 2.4'!$F$54:$F$64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9922-476C-8A2A-19566DD20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0"/>
        <c:overlap val="100"/>
        <c:axId val="997620831"/>
        <c:axId val="997621311"/>
      </c:barChart>
      <c:barChart>
        <c:barDir val="bar"/>
        <c:grouping val="clustered"/>
        <c:varyColors val="0"/>
        <c:ser>
          <c:idx val="0"/>
          <c:order val="0"/>
          <c:tx>
            <c:strRef>
              <c:f>'Fig 2.4'!$D$53</c:f>
              <c:strCache>
                <c:ptCount val="1"/>
                <c:pt idx="0">
                  <c:v>Capacity (MW)</c:v>
                </c:pt>
              </c:strCache>
            </c:strRef>
          </c:tx>
          <c:spPr>
            <a:solidFill>
              <a:schemeClr val="accent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5"/>
              <c:numFmt formatCode="#,##0&quot; MW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GB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C5-488E-B19F-D67A7B28D28F}"/>
                </c:ext>
              </c:extLst>
            </c:dLbl>
            <c:dLbl>
              <c:idx val="6"/>
              <c:numFmt formatCode="#,##0&quot; MW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GB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C5-488E-B19F-D67A7B28D28F}"/>
                </c:ext>
              </c:extLst>
            </c:dLbl>
            <c:dLbl>
              <c:idx val="7"/>
              <c:numFmt formatCode="#,##0&quot; MW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GB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C5-488E-B19F-D67A7B28D28F}"/>
                </c:ext>
              </c:extLst>
            </c:dLbl>
            <c:dLbl>
              <c:idx val="8"/>
              <c:numFmt formatCode="#,##0&quot; MW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GB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C5-488E-B19F-D67A7B28D28F}"/>
                </c:ext>
              </c:extLst>
            </c:dLbl>
            <c:dLbl>
              <c:idx val="9"/>
              <c:numFmt formatCode="#,##0&quot; MW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GB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C5-488E-B19F-D67A7B28D28F}"/>
                </c:ext>
              </c:extLst>
            </c:dLbl>
            <c:numFmt formatCode="#,##0&quot; MW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 2.4'!$C$54:$C$64</c:f>
              <c:strCache>
                <c:ptCount val="11"/>
                <c:pt idx="0">
                  <c:v>Crop and animal production, 
hunting and related services</c:v>
                </c:pt>
                <c:pt idx="1">
                  <c:v>Accommodation</c:v>
                </c:pt>
                <c:pt idx="2">
                  <c:v>Manufacture of wood and products
of wood/cork, exc. furniture</c:v>
                </c:pt>
                <c:pt idx="3">
                  <c:v>Forestry and logging</c:v>
                </c:pt>
                <c:pt idx="4">
                  <c:v>Education</c:v>
                </c:pt>
                <c:pt idx="5">
                  <c:v>Waste collection, treatment 
and disposal; materials recovery</c:v>
                </c:pt>
                <c:pt idx="6">
                  <c:v>Other manufacturing</c:v>
                </c:pt>
                <c:pt idx="7">
                  <c:v>Manufacture of food products</c:v>
                </c:pt>
                <c:pt idx="8">
                  <c:v>Retail trade, except of motor
vehicles and motorcycles</c:v>
                </c:pt>
                <c:pt idx="9">
                  <c:v>Electricity, gas, steam
and air conditioning supply</c:v>
                </c:pt>
                <c:pt idx="10">
                  <c:v>All other categories combined</c:v>
                </c:pt>
              </c:strCache>
            </c:strRef>
          </c:cat>
          <c:val>
            <c:numRef>
              <c:f>'Fig 2.4'!$D$54:$D$64</c:f>
              <c:numCache>
                <c:formatCode>#,##0.0</c:formatCode>
                <c:ptCount val="11"/>
                <c:pt idx="0">
                  <c:v>2211.5720000000001</c:v>
                </c:pt>
                <c:pt idx="1">
                  <c:v>830.43299999999999</c:v>
                </c:pt>
                <c:pt idx="2">
                  <c:v>574.42499999999995</c:v>
                </c:pt>
                <c:pt idx="3">
                  <c:v>306.38299999999998</c:v>
                </c:pt>
                <c:pt idx="4">
                  <c:v>254.78700000000001</c:v>
                </c:pt>
                <c:pt idx="5">
                  <c:v>193.59399999999999</c:v>
                </c:pt>
                <c:pt idx="6">
                  <c:v>183.922</c:v>
                </c:pt>
                <c:pt idx="7">
                  <c:v>168.315</c:v>
                </c:pt>
                <c:pt idx="8">
                  <c:v>126.688</c:v>
                </c:pt>
                <c:pt idx="9">
                  <c:v>123.83799999999999</c:v>
                </c:pt>
                <c:pt idx="10">
                  <c:v>1179.4409999999998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2-476C-8A2A-19566DD207C5}"/>
            </c:ext>
          </c:extLst>
        </c:ser>
        <c:ser>
          <c:idx val="2"/>
          <c:order val="1"/>
          <c:tx>
            <c:v>filler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'Fig 2.4'!$F$54:$F$64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9922-476C-8A2A-19566DD20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-100"/>
        <c:axId val="1245115984"/>
        <c:axId val="1245114544"/>
      </c:barChart>
      <c:catAx>
        <c:axId val="99762083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997621311"/>
        <c:crossesAt val="0"/>
        <c:auto val="1"/>
        <c:lblAlgn val="ctr"/>
        <c:lblOffset val="100"/>
        <c:noMultiLvlLbl val="0"/>
      </c:catAx>
      <c:valAx>
        <c:axId val="997621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n-GB" b="1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</a:rPr>
                  <a:t>Capacity (MW)</a:t>
                </a:r>
              </a:p>
            </c:rich>
          </c:tx>
          <c:layout>
            <c:manualLayout>
              <c:xMode val="edge"/>
              <c:yMode val="edge"/>
              <c:x val="0.60796493528993889"/>
              <c:y val="8.002322744965829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Aptos" panose="020B0004020202020204" pitchFamily="34" charset="0"/>
                  <a:ea typeface="Verdana" panose="020B0604030504040204" pitchFamily="34" charset="0"/>
                  <a:cs typeface="+mn-cs"/>
                </a:defRPr>
              </a:pPr>
              <a:endParaRPr lang="en-GB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997620831"/>
        <c:crosses val="max"/>
        <c:crossBetween val="between"/>
      </c:valAx>
      <c:valAx>
        <c:axId val="1245114544"/>
        <c:scaling>
          <c:orientation val="minMax"/>
          <c:max val="2500"/>
          <c:min val="0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n-GB" b="1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</a:rPr>
                  <a:t>Number of Installations</a:t>
                </a:r>
                <a:r>
                  <a:rPr lang="en-GB" b="1" baseline="0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</a:rPr>
                  <a:t> </a:t>
                </a:r>
                <a:endParaRPr lang="en-GB" b="1">
                  <a:solidFill>
                    <a:schemeClr val="tx1"/>
                  </a:solidFill>
                  <a:latin typeface="Aptos" panose="020B0004020202020204" pitchFamily="34" charset="0"/>
                  <a:ea typeface="Verdana" panose="020B0604030504040204" pitchFamily="34" charset="0"/>
                </a:endParaRPr>
              </a:p>
            </c:rich>
          </c:tx>
          <c:layout>
            <c:manualLayout>
              <c:xMode val="edge"/>
              <c:yMode val="edge"/>
              <c:x val="0.58736921201054848"/>
              <c:y val="0.968953209736410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Aptos" panose="020B0004020202020204" pitchFamily="34" charset="0"/>
                  <a:ea typeface="Verdana" panose="020B0604030504040204" pitchFamily="34" charset="0"/>
                  <a:cs typeface="+mn-cs"/>
                </a:defRPr>
              </a:pPr>
              <a:endParaRPr lang="en-GB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1245115984"/>
        <c:crosses val="autoZero"/>
        <c:crossBetween val="between"/>
      </c:valAx>
      <c:catAx>
        <c:axId val="12451159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245114544"/>
        <c:crosses val="autoZero"/>
        <c:auto val="1"/>
        <c:lblAlgn val="ctr"/>
        <c:lblOffset val="100"/>
        <c:noMultiLvlLbl val="0"/>
      </c:catAx>
      <c:spPr>
        <a:noFill/>
        <a:ln w="3175">
          <a:solidFill>
            <a:schemeClr val="tx1"/>
          </a:solidFill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1.0623162848749902E-2"/>
          <c:y val="1.101098170660589E-2"/>
          <c:w val="0.3655717206569925"/>
          <c:h val="5.41918905284399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Aptos" panose="020B0004020202020204" pitchFamily="34" charset="0"/>
              <a:ea typeface="Verdana" panose="020B0604030504040204" pitchFamily="34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32610432860392E-2"/>
          <c:y val="3.8046924540266328E-2"/>
          <c:w val="0.82937287963459061"/>
          <c:h val="0.67593187503432717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'Fig 3.1'!$C$39</c:f>
              <c:strCache>
                <c:ptCount val="1"/>
                <c:pt idx="0">
                  <c:v>Heat generated (GWh)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 rot="-5400000" spcFirstLastPara="1" vertOverflow="ellipsis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tx1"/>
                        </a:solidFill>
                        <a:latin typeface="Aptos" panose="020B000402020202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27D16FD4-4DF0-412B-8C95-A82290A5BD40}" type="VALUE">
                      <a:rPr lang="en-US" sz="1000">
                        <a:solidFill>
                          <a:schemeClr val="tx1"/>
                        </a:solidFill>
                        <a:latin typeface="Aptos" panose="020B0004020202020204" pitchFamily="34" charset="0"/>
                        <a:ea typeface="Verdana" panose="020B0604030504040204" pitchFamily="34" charset="0"/>
                      </a:rPr>
                      <a:pPr>
                        <a:defRPr sz="1000">
                          <a:solidFill>
                            <a:schemeClr val="tx1"/>
                          </a:solidFill>
                          <a:latin typeface="Aptos" panose="020B0004020202020204" pitchFamily="34" charset="0"/>
                          <a:ea typeface="Verdana" panose="020B0604030504040204" pitchFamily="34" charset="0"/>
                        </a:defRPr>
                      </a:pPr>
                      <a:t>[VALUE]</a:t>
                    </a:fld>
                    <a:endParaRPr lang="en-GB"/>
                  </a:p>
                </c:rich>
              </c:tx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GB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F92E-43AC-9846-198ACC9F86C4}"/>
                </c:ext>
              </c:extLst>
            </c:dLbl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2E-43AC-9846-198ACC9F86C4}"/>
                </c:ext>
              </c:extLst>
            </c:dLbl>
            <c:dLbl>
              <c:idx val="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2E-43AC-9846-198ACC9F86C4}"/>
                </c:ext>
              </c:extLst>
            </c:dLbl>
            <c:dLbl>
              <c:idx val="3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2E-43AC-9846-198ACC9F86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3.1'!$B$40:$B$54</c:f>
              <c:strCache>
                <c:ptCount val="15"/>
                <c:pt idx="0">
                  <c:v>SY1 (2011-12)</c:v>
                </c:pt>
                <c:pt idx="1">
                  <c:v>SY2 (2012-13)</c:v>
                </c:pt>
                <c:pt idx="2">
                  <c:v>SY3 (2013-14)</c:v>
                </c:pt>
                <c:pt idx="3">
                  <c:v>SY4 (2014-15)</c:v>
                </c:pt>
                <c:pt idx="4">
                  <c:v>SY5 (2015-16)</c:v>
                </c:pt>
                <c:pt idx="5">
                  <c:v>SY6 (2016-17)</c:v>
                </c:pt>
                <c:pt idx="6">
                  <c:v>SY7 (2017-18)</c:v>
                </c:pt>
                <c:pt idx="7">
                  <c:v>SY8 (2018-19)</c:v>
                </c:pt>
                <c:pt idx="8">
                  <c:v>SY9 (2019-20)</c:v>
                </c:pt>
                <c:pt idx="9">
                  <c:v>SY10 (2020-21)</c:v>
                </c:pt>
                <c:pt idx="10">
                  <c:v>SY11 (2021-22)</c:v>
                </c:pt>
                <c:pt idx="11">
                  <c:v>SY12 (2022-23)</c:v>
                </c:pt>
                <c:pt idx="12">
                  <c:v>SY13 (2023-24)</c:v>
                </c:pt>
                <c:pt idx="13">
                  <c:v>SY14 (2024-25)</c:v>
                </c:pt>
                <c:pt idx="14">
                  <c:v>SY15 (2025-26)</c:v>
                </c:pt>
              </c:strCache>
            </c:strRef>
          </c:cat>
          <c:val>
            <c:numRef>
              <c:f>'Fig 3.1'!$C$40:$C$54</c:f>
              <c:numCache>
                <c:formatCode>#,##0.0</c:formatCode>
                <c:ptCount val="15"/>
                <c:pt idx="0">
                  <c:v>0.13475500000000001</c:v>
                </c:pt>
                <c:pt idx="1">
                  <c:v>167.81444052700255</c:v>
                </c:pt>
                <c:pt idx="2">
                  <c:v>709.72768243744474</c:v>
                </c:pt>
                <c:pt idx="3">
                  <c:v>1777.8279702597367</c:v>
                </c:pt>
                <c:pt idx="4">
                  <c:v>3612.7173115510695</c:v>
                </c:pt>
                <c:pt idx="5">
                  <c:v>4810.1854951779687</c:v>
                </c:pt>
                <c:pt idx="6">
                  <c:v>5876.0234386593474</c:v>
                </c:pt>
                <c:pt idx="7">
                  <c:v>8227.1762925665535</c:v>
                </c:pt>
                <c:pt idx="8">
                  <c:v>9173.9297367463714</c:v>
                </c:pt>
                <c:pt idx="9">
                  <c:v>11092.255390182359</c:v>
                </c:pt>
                <c:pt idx="10">
                  <c:v>10514.852099770771</c:v>
                </c:pt>
                <c:pt idx="11">
                  <c:v>11012.086492412625</c:v>
                </c:pt>
                <c:pt idx="12">
                  <c:v>11151.18893822186</c:v>
                </c:pt>
                <c:pt idx="13">
                  <c:v>10963.732551319201</c:v>
                </c:pt>
                <c:pt idx="14">
                  <c:v>11239.672086129214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2E-43AC-9846-198ACC9F86C4}"/>
            </c:ext>
          </c:extLst>
        </c:ser>
        <c:ser>
          <c:idx val="3"/>
          <c:order val="3"/>
          <c:tx>
            <c:v>Heat 1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'Fig 3.1'!$B$40:$B$54</c:f>
              <c:strCache>
                <c:ptCount val="15"/>
                <c:pt idx="0">
                  <c:v>SY1 (2011-12)</c:v>
                </c:pt>
                <c:pt idx="1">
                  <c:v>SY2 (2012-13)</c:v>
                </c:pt>
                <c:pt idx="2">
                  <c:v>SY3 (2013-14)</c:v>
                </c:pt>
                <c:pt idx="3">
                  <c:v>SY4 (2014-15)</c:v>
                </c:pt>
                <c:pt idx="4">
                  <c:v>SY5 (2015-16)</c:v>
                </c:pt>
                <c:pt idx="5">
                  <c:v>SY6 (2016-17)</c:v>
                </c:pt>
                <c:pt idx="6">
                  <c:v>SY7 (2017-18)</c:v>
                </c:pt>
                <c:pt idx="7">
                  <c:v>SY8 (2018-19)</c:v>
                </c:pt>
                <c:pt idx="8">
                  <c:v>SY9 (2019-20)</c:v>
                </c:pt>
                <c:pt idx="9">
                  <c:v>SY10 (2020-21)</c:v>
                </c:pt>
                <c:pt idx="10">
                  <c:v>SY11 (2021-22)</c:v>
                </c:pt>
                <c:pt idx="11">
                  <c:v>SY12 (2022-23)</c:v>
                </c:pt>
                <c:pt idx="12">
                  <c:v>SY13 (2023-24)</c:v>
                </c:pt>
                <c:pt idx="13">
                  <c:v>SY14 (2024-25)</c:v>
                </c:pt>
                <c:pt idx="14">
                  <c:v>SY15 (2025-26)</c:v>
                </c:pt>
              </c:strCache>
            </c:strRef>
          </c:cat>
          <c:val>
            <c:numRef>
              <c:f>'Fig 3.1'!$H$40:$H$52</c:f>
              <c:numCache>
                <c:formatCode>General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3-F92E-43AC-9846-198ACC9F8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700642207"/>
        <c:axId val="1700641247"/>
      </c:barChart>
      <c:barChart>
        <c:barDir val="col"/>
        <c:grouping val="clustered"/>
        <c:varyColors val="0"/>
        <c:ser>
          <c:idx val="1"/>
          <c:order val="0"/>
          <c:tx>
            <c:v>Paid 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217-4C20-9BA0-4F496C7C8604}"/>
              </c:ext>
            </c:extLst>
          </c:dPt>
          <c:cat>
            <c:strRef>
              <c:f>'Fig 3.1'!$B$40:$B$54</c:f>
              <c:strCache>
                <c:ptCount val="15"/>
                <c:pt idx="0">
                  <c:v>SY1 (2011-12)</c:v>
                </c:pt>
                <c:pt idx="1">
                  <c:v>SY2 (2012-13)</c:v>
                </c:pt>
                <c:pt idx="2">
                  <c:v>SY3 (2013-14)</c:v>
                </c:pt>
                <c:pt idx="3">
                  <c:v>SY4 (2014-15)</c:v>
                </c:pt>
                <c:pt idx="4">
                  <c:v>SY5 (2015-16)</c:v>
                </c:pt>
                <c:pt idx="5">
                  <c:v>SY6 (2016-17)</c:v>
                </c:pt>
                <c:pt idx="6">
                  <c:v>SY7 (2017-18)</c:v>
                </c:pt>
                <c:pt idx="7">
                  <c:v>SY8 (2018-19)</c:v>
                </c:pt>
                <c:pt idx="8">
                  <c:v>SY9 (2019-20)</c:v>
                </c:pt>
                <c:pt idx="9">
                  <c:v>SY10 (2020-21)</c:v>
                </c:pt>
                <c:pt idx="10">
                  <c:v>SY11 (2021-22)</c:v>
                </c:pt>
                <c:pt idx="11">
                  <c:v>SY12 (2022-23)</c:v>
                </c:pt>
                <c:pt idx="12">
                  <c:v>SY13 (2023-24)</c:v>
                </c:pt>
                <c:pt idx="13">
                  <c:v>SY14 (2024-25)</c:v>
                </c:pt>
                <c:pt idx="14">
                  <c:v>SY15 (2025-26)</c:v>
                </c:pt>
              </c:strCache>
            </c:strRef>
          </c:cat>
          <c:val>
            <c:numRef>
              <c:f>'Fig 3.1'!$G$40:$G$52</c:f>
              <c:numCache>
                <c:formatCode>General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4-F92E-43AC-9846-198ACC9F86C4}"/>
            </c:ext>
          </c:extLst>
        </c:ser>
        <c:ser>
          <c:idx val="0"/>
          <c:order val="1"/>
          <c:tx>
            <c:strRef>
              <c:f>'Fig 3.1'!$E$39</c:f>
              <c:strCache>
                <c:ptCount val="1"/>
                <c:pt idx="0">
                  <c:v>Payments made (£m)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 rot="-5400000" spcFirstLastPara="1" vertOverflow="ellipsis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tx1"/>
                        </a:solidFill>
                        <a:latin typeface="Aptos" panose="020B000402020202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BED4116A-06C8-4606-9A80-85AA76FD2A8E}" type="VALUE">
                      <a:rPr lang="en-US">
                        <a:latin typeface="Aptos" panose="020B0004020202020204" pitchFamily="34" charset="0"/>
                      </a:rPr>
                      <a:pPr>
                        <a:defRPr sz="1000">
                          <a:solidFill>
                            <a:schemeClr val="tx1"/>
                          </a:solidFill>
                          <a:latin typeface="Aptos" panose="020B0004020202020204" pitchFamily="34" charset="0"/>
                          <a:ea typeface="Verdana" panose="020B0604030504040204" pitchFamily="34" charset="0"/>
                        </a:defRPr>
                      </a:pPr>
                      <a:t>[VALUE]</a:t>
                    </a:fld>
                    <a:r>
                      <a:rPr lang="en-US">
                        <a:latin typeface="Aptos" panose="020B0004020202020204" pitchFamily="34" charset="0"/>
                      </a:rPr>
                      <a:t>1</a:t>
                    </a:r>
                  </a:p>
                </c:rich>
              </c:tx>
              <c:numFmt formatCode="&quot;£&quot;#,##0.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US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F92E-43AC-9846-198ACC9F86C4}"/>
                </c:ext>
              </c:extLst>
            </c:dLbl>
            <c:dLbl>
              <c:idx val="1"/>
              <c:numFmt formatCode="&quot;£&quot;#,##0.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US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2E-43AC-9846-198ACC9F86C4}"/>
                </c:ext>
              </c:extLst>
            </c:dLbl>
            <c:dLbl>
              <c:idx val="2"/>
              <c:numFmt formatCode="&quot;£&quot;#,##0.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2E-43AC-9846-198ACC9F86C4}"/>
                </c:ext>
              </c:extLst>
            </c:dLbl>
            <c:dLbl>
              <c:idx val="3"/>
              <c:numFmt formatCode="&quot;£&quot;#,##0.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2E-43AC-9846-198ACC9F86C4}"/>
                </c:ext>
              </c:extLst>
            </c:dLbl>
            <c:numFmt formatCode="&quot;£&quot;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3.1'!$B$40:$B$54</c:f>
              <c:strCache>
                <c:ptCount val="15"/>
                <c:pt idx="0">
                  <c:v>SY1 (2011-12)</c:v>
                </c:pt>
                <c:pt idx="1">
                  <c:v>SY2 (2012-13)</c:v>
                </c:pt>
                <c:pt idx="2">
                  <c:v>SY3 (2013-14)</c:v>
                </c:pt>
                <c:pt idx="3">
                  <c:v>SY4 (2014-15)</c:v>
                </c:pt>
                <c:pt idx="4">
                  <c:v>SY5 (2015-16)</c:v>
                </c:pt>
                <c:pt idx="5">
                  <c:v>SY6 (2016-17)</c:v>
                </c:pt>
                <c:pt idx="6">
                  <c:v>SY7 (2017-18)</c:v>
                </c:pt>
                <c:pt idx="7">
                  <c:v>SY8 (2018-19)</c:v>
                </c:pt>
                <c:pt idx="8">
                  <c:v>SY9 (2019-20)</c:v>
                </c:pt>
                <c:pt idx="9">
                  <c:v>SY10 (2020-21)</c:v>
                </c:pt>
                <c:pt idx="10">
                  <c:v>SY11 (2021-22)</c:v>
                </c:pt>
                <c:pt idx="11">
                  <c:v>SY12 (2022-23)</c:v>
                </c:pt>
                <c:pt idx="12">
                  <c:v>SY13 (2023-24)</c:v>
                </c:pt>
                <c:pt idx="13">
                  <c:v>SY14 (2024-25)</c:v>
                </c:pt>
                <c:pt idx="14">
                  <c:v>SY15 (2025-26)</c:v>
                </c:pt>
              </c:strCache>
            </c:strRef>
          </c:cat>
          <c:val>
            <c:numRef>
              <c:f>'Fig 3.1'!$E$40:$E$54</c:f>
              <c:numCache>
                <c:formatCode>"£"#,##0.0</c:formatCode>
                <c:ptCount val="15"/>
                <c:pt idx="0" formatCode="&quot;£&quot;#,##0.00">
                  <c:v>9.7074899999999992E-3</c:v>
                </c:pt>
                <c:pt idx="1">
                  <c:v>7.2458665543747776</c:v>
                </c:pt>
                <c:pt idx="2">
                  <c:v>33.149546215033055</c:v>
                </c:pt>
                <c:pt idx="3">
                  <c:v>92.043044930000264</c:v>
                </c:pt>
                <c:pt idx="4">
                  <c:v>191.29202609788854</c:v>
                </c:pt>
                <c:pt idx="5">
                  <c:v>247.29846536214112</c:v>
                </c:pt>
                <c:pt idx="6">
                  <c:v>297.13549319000145</c:v>
                </c:pt>
                <c:pt idx="7">
                  <c:v>402.34728719479665</c:v>
                </c:pt>
                <c:pt idx="8">
                  <c:v>442.71821887731176</c:v>
                </c:pt>
                <c:pt idx="9">
                  <c:v>520.70666354226057</c:v>
                </c:pt>
                <c:pt idx="10">
                  <c:v>514.85812718464433</c:v>
                </c:pt>
                <c:pt idx="11">
                  <c:v>560.6775681117482</c:v>
                </c:pt>
                <c:pt idx="12">
                  <c:v>581.23296544966229</c:v>
                </c:pt>
                <c:pt idx="13">
                  <c:v>633.31579873986595</c:v>
                </c:pt>
                <c:pt idx="14">
                  <c:v>670.72427918408403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92E-43AC-9846-198ACC9F8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689162591"/>
        <c:axId val="1689161631"/>
      </c:barChart>
      <c:catAx>
        <c:axId val="1700642207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1700641247"/>
        <c:crosses val="autoZero"/>
        <c:auto val="1"/>
        <c:lblAlgn val="ctr"/>
        <c:lblOffset val="100"/>
        <c:noMultiLvlLbl val="0"/>
      </c:catAx>
      <c:valAx>
        <c:axId val="1700641247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n-GB" b="1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</a:rPr>
                  <a:t>Heat Generated (GWh)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Aptos" panose="020B0004020202020204" pitchFamily="34" charset="0"/>
                  <a:ea typeface="Verdana" panose="020B0604030504040204" pitchFamily="34" charset="0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1700642207"/>
        <c:crosses val="autoZero"/>
        <c:crossBetween val="between"/>
      </c:valAx>
      <c:valAx>
        <c:axId val="1689161631"/>
        <c:scaling>
          <c:orientation val="minMax"/>
          <c:max val="70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n-GB" b="1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</a:rPr>
                  <a:t>Amount</a:t>
                </a:r>
                <a:r>
                  <a:rPr lang="en-GB" b="1" baseline="0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</a:rPr>
                  <a:t> paid (£m)</a:t>
                </a:r>
                <a:endParaRPr lang="en-GB" b="1">
                  <a:solidFill>
                    <a:schemeClr val="tx1"/>
                  </a:solidFill>
                  <a:latin typeface="Aptos" panose="020B0004020202020204" pitchFamily="34" charset="0"/>
                  <a:ea typeface="Verdana" panose="020B060403050404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Aptos" panose="020B0004020202020204" pitchFamily="34" charset="0"/>
                  <a:ea typeface="Verdana" panose="020B0604030504040204" pitchFamily="34" charset="0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1689162591"/>
        <c:crosses val="max"/>
        <c:crossBetween val="between"/>
      </c:valAx>
      <c:catAx>
        <c:axId val="16891625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891616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Aptos" panose="020B0004020202020204" pitchFamily="34" charset="0"/>
              <a:ea typeface="Verdana" panose="020B0604030504040204" pitchFamily="34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'Fig 3.2'!$C$38</c:f>
              <c:strCache>
                <c:ptCount val="1"/>
                <c:pt idx="0">
                  <c:v>Volume of gas injected (Millions of m³)</c:v>
                </c:pt>
              </c:strCache>
            </c:strRef>
          </c:tx>
          <c:spPr>
            <a:solidFill>
              <a:srgbClr val="28A197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 3.2'!$B$40:$B$53</c:f>
              <c:strCache>
                <c:ptCount val="14"/>
                <c:pt idx="0">
                  <c:v>SY2 (2012-13)</c:v>
                </c:pt>
                <c:pt idx="1">
                  <c:v>SY3 (2013-14)</c:v>
                </c:pt>
                <c:pt idx="2">
                  <c:v>SY4 (2014-15)</c:v>
                </c:pt>
                <c:pt idx="3">
                  <c:v>SY5 (2015-16)</c:v>
                </c:pt>
                <c:pt idx="4">
                  <c:v>SY6 (2016-17)</c:v>
                </c:pt>
                <c:pt idx="5">
                  <c:v>SY7 (2017-18)</c:v>
                </c:pt>
                <c:pt idx="6">
                  <c:v>SY8 (2018-19)</c:v>
                </c:pt>
                <c:pt idx="7">
                  <c:v>SY9 (2019-20)</c:v>
                </c:pt>
                <c:pt idx="8">
                  <c:v>SY10 (2020-21)</c:v>
                </c:pt>
                <c:pt idx="9">
                  <c:v>SY11 (2021-22)</c:v>
                </c:pt>
                <c:pt idx="10">
                  <c:v>SY12 (2022-23)</c:v>
                </c:pt>
                <c:pt idx="11">
                  <c:v>SY13 (2023-24)</c:v>
                </c:pt>
                <c:pt idx="12">
                  <c:v>SY14 (2024-25)</c:v>
                </c:pt>
                <c:pt idx="13">
                  <c:v>SY15 (2025-26)</c:v>
                </c:pt>
              </c:strCache>
            </c:strRef>
          </c:cat>
          <c:val>
            <c:numRef>
              <c:f>'Fig 3.2'!$C$40:$C$53</c:f>
              <c:numCache>
                <c:formatCode>#,##0.0</c:formatCode>
                <c:ptCount val="14"/>
                <c:pt idx="0">
                  <c:v>0.47569181173404701</c:v>
                </c:pt>
                <c:pt idx="1">
                  <c:v>3.28457775169321</c:v>
                </c:pt>
                <c:pt idx="2">
                  <c:v>11.407813914634399</c:v>
                </c:pt>
                <c:pt idx="3">
                  <c:v>78.663822859401847</c:v>
                </c:pt>
                <c:pt idx="4">
                  <c:v>149.29149853393801</c:v>
                </c:pt>
                <c:pt idx="5">
                  <c:v>212.95821698349701</c:v>
                </c:pt>
                <c:pt idx="6">
                  <c:v>236.65344935505178</c:v>
                </c:pt>
                <c:pt idx="7">
                  <c:v>298.42532421200139</c:v>
                </c:pt>
                <c:pt idx="8">
                  <c:v>335.56696829556273</c:v>
                </c:pt>
                <c:pt idx="9">
                  <c:v>360.22603870941276</c:v>
                </c:pt>
                <c:pt idx="10">
                  <c:v>418.37319501390255</c:v>
                </c:pt>
                <c:pt idx="11">
                  <c:v>389.86126571897148</c:v>
                </c:pt>
                <c:pt idx="12">
                  <c:v>401.39988799999998</c:v>
                </c:pt>
                <c:pt idx="13">
                  <c:v>417.26085287250481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B9-427B-81FB-A2F6DAD71255}"/>
            </c:ext>
          </c:extLst>
        </c:ser>
        <c:ser>
          <c:idx val="0"/>
          <c:order val="1"/>
          <c:tx>
            <c:strRef>
              <c:f>'Fig 3.2'!$E$38</c:f>
              <c:strCache>
                <c:ptCount val="1"/>
                <c:pt idx="0">
                  <c:v>Amount Paid (£m)</c:v>
                </c:pt>
              </c:strCache>
            </c:strRef>
          </c:tx>
          <c:spPr>
            <a:solidFill>
              <a:srgbClr val="12436D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numFmt formatCode="&quot;£&quot;#,##0.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A9B9-427B-81FB-A2F6DAD71255}"/>
                </c:ext>
              </c:extLst>
            </c:dLbl>
            <c:dLbl>
              <c:idx val="1"/>
              <c:numFmt formatCode="&quot;£&quot;#,##0.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B9-427B-81FB-A2F6DAD71255}"/>
                </c:ext>
              </c:extLst>
            </c:dLbl>
            <c:dLbl>
              <c:idx val="2"/>
              <c:numFmt formatCode="&quot;£&quot;#,##0.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B9-427B-81FB-A2F6DAD71255}"/>
                </c:ext>
              </c:extLst>
            </c:dLbl>
            <c:dLbl>
              <c:idx val="3"/>
              <c:numFmt formatCode="&quot;£&quot;#,##0.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B9-427B-81FB-A2F6DAD71255}"/>
                </c:ext>
              </c:extLst>
            </c:dLbl>
            <c:numFmt formatCode="&quot;£&quot;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3.2'!$B$40:$B$53</c:f>
              <c:strCache>
                <c:ptCount val="14"/>
                <c:pt idx="0">
                  <c:v>SY2 (2012-13)</c:v>
                </c:pt>
                <c:pt idx="1">
                  <c:v>SY3 (2013-14)</c:v>
                </c:pt>
                <c:pt idx="2">
                  <c:v>SY4 (2014-15)</c:v>
                </c:pt>
                <c:pt idx="3">
                  <c:v>SY5 (2015-16)</c:v>
                </c:pt>
                <c:pt idx="4">
                  <c:v>SY6 (2016-17)</c:v>
                </c:pt>
                <c:pt idx="5">
                  <c:v>SY7 (2017-18)</c:v>
                </c:pt>
                <c:pt idx="6">
                  <c:v>SY8 (2018-19)</c:v>
                </c:pt>
                <c:pt idx="7">
                  <c:v>SY9 (2019-20)</c:v>
                </c:pt>
                <c:pt idx="8">
                  <c:v>SY10 (2020-21)</c:v>
                </c:pt>
                <c:pt idx="9">
                  <c:v>SY11 (2021-22)</c:v>
                </c:pt>
                <c:pt idx="10">
                  <c:v>SY12 (2022-23)</c:v>
                </c:pt>
                <c:pt idx="11">
                  <c:v>SY13 (2023-24)</c:v>
                </c:pt>
                <c:pt idx="12">
                  <c:v>SY14 (2024-25)</c:v>
                </c:pt>
                <c:pt idx="13">
                  <c:v>SY15 (2025-26)</c:v>
                </c:pt>
              </c:strCache>
            </c:strRef>
          </c:cat>
          <c:val>
            <c:numRef>
              <c:f>'Fig 3.2'!$E$40:$E$53</c:f>
              <c:numCache>
                <c:formatCode>"£"#,##0.0</c:formatCode>
                <c:ptCount val="14"/>
                <c:pt idx="0">
                  <c:v>0.36307177530601098</c:v>
                </c:pt>
                <c:pt idx="1">
                  <c:v>2.5672946253078228</c:v>
                </c:pt>
                <c:pt idx="2">
                  <c:v>9.0068974399999995</c:v>
                </c:pt>
                <c:pt idx="3">
                  <c:v>64.194194049999993</c:v>
                </c:pt>
                <c:pt idx="4">
                  <c:v>121.41840086000005</c:v>
                </c:pt>
                <c:pt idx="5">
                  <c:v>171.36535136999998</c:v>
                </c:pt>
                <c:pt idx="6">
                  <c:v>191.64872248999993</c:v>
                </c:pt>
                <c:pt idx="7">
                  <c:v>240.98578614999991</c:v>
                </c:pt>
                <c:pt idx="8">
                  <c:v>271.20515263000004</c:v>
                </c:pt>
                <c:pt idx="9">
                  <c:v>283.15462411999999</c:v>
                </c:pt>
                <c:pt idx="10">
                  <c:v>341.26729852999978</c:v>
                </c:pt>
                <c:pt idx="11">
                  <c:v>348.8290333000005</c:v>
                </c:pt>
                <c:pt idx="12">
                  <c:v>383.38353899999998</c:v>
                </c:pt>
                <c:pt idx="13">
                  <c:v>411.0982559000002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9B9-427B-81FB-A2F6DAD7125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164341247"/>
        <c:axId val="164343167"/>
      </c:barChart>
      <c:catAx>
        <c:axId val="1643412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164343167"/>
        <c:crosses val="autoZero"/>
        <c:auto val="1"/>
        <c:lblAlgn val="ctr"/>
        <c:lblOffset val="100"/>
        <c:noMultiLvlLbl val="0"/>
      </c:catAx>
      <c:valAx>
        <c:axId val="164343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n-GB" b="1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</a:rPr>
                  <a:t>Volume</a:t>
                </a:r>
                <a:r>
                  <a:rPr lang="en-GB" b="1" baseline="0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</a:rPr>
                  <a:t> of Gas (millions of m</a:t>
                </a:r>
                <a:r>
                  <a:rPr lang="en-GB" b="1" i="0">
                    <a:solidFill>
                      <a:schemeClr val="tx1"/>
                    </a:solidFill>
                    <a:effectLst/>
                    <a:latin typeface="Aptos" panose="020B0004020202020204" pitchFamily="34" charset="0"/>
                    <a:ea typeface="Verdana" panose="020B0604030504040204" pitchFamily="34" charset="0"/>
                  </a:rPr>
                  <a:t>³</a:t>
                </a:r>
                <a:r>
                  <a:rPr lang="en-GB" b="1" baseline="0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</a:rPr>
                  <a:t>) /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b="1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</a:defRPr>
                </a:pPr>
                <a:r>
                  <a:rPr lang="en-GB" b="1" baseline="0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</a:rPr>
                  <a:t>Amount Paid (£m)</a:t>
                </a:r>
                <a:endParaRPr lang="en-GB" b="1">
                  <a:solidFill>
                    <a:schemeClr val="tx1"/>
                  </a:solidFill>
                  <a:latin typeface="Aptos" panose="020B0004020202020204" pitchFamily="34" charset="0"/>
                  <a:ea typeface="Verdana" panose="020B060403050404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1" i="0" u="none" strike="noStrike" kern="1200" baseline="0">
                  <a:solidFill>
                    <a:schemeClr val="tx1"/>
                  </a:solidFill>
                  <a:latin typeface="Aptos" panose="020B0004020202020204" pitchFamily="34" charset="0"/>
                  <a:ea typeface="Verdana" panose="020B0604030504040204" pitchFamily="34" charset="0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1643412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Aptos" panose="020B0004020202020204" pitchFamily="34" charset="0"/>
              <a:ea typeface="Verdana" panose="020B0604030504040204" pitchFamily="34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710455939137235"/>
          <c:y val="5.2016180330399869E-2"/>
          <c:w val="0.52150471845224966"/>
          <c:h val="0.9009250818289256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31E-4097-A930-B7B3D82137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31E-4097-A930-B7B3D821372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31E-4097-A930-B7B3D821372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31E-4097-A930-B7B3D821372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31E-4097-A930-B7B3D821372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31E-4097-A930-B7B3D8213727}"/>
              </c:ext>
            </c:extLst>
          </c:dPt>
          <c:dLbls>
            <c:dLbl>
              <c:idx val="0"/>
              <c:layout>
                <c:manualLayout>
                  <c:x val="0.15543522502941087"/>
                  <c:y val="0.1784126503404366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bg1"/>
                        </a:solidFill>
                        <a:latin typeface="Aptos" panose="020B000402020202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0E9AEA9C-1B6A-4ABE-BB0F-3A35049CA821}" type="CATEGORYNAME">
                      <a:rPr lang="en-US" b="1">
                        <a:solidFill>
                          <a:schemeClr val="bg1"/>
                        </a:solidFill>
                        <a:latin typeface="Aptos" panose="020B0004020202020204" pitchFamily="34" charset="0"/>
                      </a:rPr>
                      <a:pPr>
                        <a:defRPr sz="1000" b="1">
                          <a:solidFill>
                            <a:schemeClr val="bg1"/>
                          </a:solidFill>
                          <a:latin typeface="Aptos" panose="020B0004020202020204" pitchFamily="34" charset="0"/>
                          <a:ea typeface="Verdana" panose="020B0604030504040204" pitchFamily="34" charset="0"/>
                        </a:defRPr>
                      </a:pPr>
                      <a:t>[CATEGORY NAME]</a:t>
                    </a:fld>
                    <a:endParaRPr lang="en-US" b="1">
                      <a:solidFill>
                        <a:schemeClr val="bg1"/>
                      </a:solidFill>
                      <a:latin typeface="Aptos" panose="020B0004020202020204" pitchFamily="34" charset="0"/>
                    </a:endParaRPr>
                  </a:p>
                  <a:p>
                    <a:pPr>
                      <a:defRPr sz="1000" b="1">
                        <a:solidFill>
                          <a:schemeClr val="bg1"/>
                        </a:solidFill>
                        <a:latin typeface="Aptos" panose="020B0004020202020204" pitchFamily="34" charset="0"/>
                        <a:ea typeface="Verdana" panose="020B0604030504040204" pitchFamily="34" charset="0"/>
                      </a:defRPr>
                    </a:pPr>
                    <a:r>
                      <a:rPr lang="en-US" b="1" baseline="0">
                        <a:solidFill>
                          <a:schemeClr val="bg1"/>
                        </a:solidFill>
                        <a:latin typeface="Aptos" panose="020B0004020202020204" pitchFamily="34" charset="0"/>
                      </a:rPr>
                      <a:t> </a:t>
                    </a:r>
                    <a:fld id="{A3D4555E-8FAE-4165-AF4D-5F62F17341E9}" type="PERCENTAGE">
                      <a:rPr lang="en-US" b="1" baseline="0">
                        <a:solidFill>
                          <a:schemeClr val="bg1"/>
                        </a:solidFill>
                        <a:latin typeface="Aptos" panose="020B0004020202020204" pitchFamily="34" charset="0"/>
                      </a:rPr>
                      <a:pPr>
                        <a:defRPr sz="1000" b="1">
                          <a:solidFill>
                            <a:schemeClr val="bg1"/>
                          </a:solidFill>
                          <a:latin typeface="Aptos" panose="020B0004020202020204" pitchFamily="34" charset="0"/>
                          <a:ea typeface="Verdana" panose="020B0604030504040204" pitchFamily="34" charset="0"/>
                        </a:defRPr>
                      </a:pPr>
                      <a:t>[PERCENTAGE]</a:t>
                    </a:fld>
                    <a:endParaRPr lang="en-US" b="1" baseline="0">
                      <a:solidFill>
                        <a:schemeClr val="bg1"/>
                      </a:solidFill>
                      <a:latin typeface="Aptos" panose="020B0004020202020204" pitchFamily="34" charset="0"/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6087524955520946"/>
                      <c:h val="0.2766340705925875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31E-4097-A930-B7B3D8213727}"/>
                </c:ext>
              </c:extLst>
            </c:dLbl>
            <c:dLbl>
              <c:idx val="1"/>
              <c:layout>
                <c:manualLayout>
                  <c:x val="-0.12307716920494297"/>
                  <c:y val="0.15803641019730874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tx1"/>
                        </a:solidFill>
                        <a:latin typeface="Aptos" panose="020B000402020202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5D57C2D6-30DB-4A04-B890-5B18D271C6FE}" type="CATEGORYNAME">
                      <a:rPr lang="en-US" b="1">
                        <a:solidFill>
                          <a:schemeClr val="tx1"/>
                        </a:solidFill>
                        <a:latin typeface="Aptos" panose="020B0004020202020204" pitchFamily="34" charset="0"/>
                      </a:rPr>
                      <a:pPr>
                        <a:defRPr sz="1000" b="1">
                          <a:solidFill>
                            <a:schemeClr val="tx1"/>
                          </a:solidFill>
                          <a:latin typeface="Aptos" panose="020B0004020202020204" pitchFamily="34" charset="0"/>
                          <a:ea typeface="Verdana" panose="020B0604030504040204" pitchFamily="34" charset="0"/>
                        </a:defRPr>
                      </a:pPr>
                      <a:t>[CATEGORY NAME]</a:t>
                    </a:fld>
                    <a:r>
                      <a:rPr lang="en-US" b="1" baseline="0">
                        <a:solidFill>
                          <a:schemeClr val="tx1"/>
                        </a:solidFill>
                        <a:latin typeface="Aptos" panose="020B0004020202020204" pitchFamily="34" charset="0"/>
                      </a:rPr>
                      <a:t> </a:t>
                    </a:r>
                    <a:fld id="{9DFB19C7-CCED-4AE1-A8F1-A3D096258D8D}" type="PERCENTAGE">
                      <a:rPr lang="en-US" b="1" baseline="0">
                        <a:solidFill>
                          <a:schemeClr val="tx1"/>
                        </a:solidFill>
                        <a:latin typeface="Aptos" panose="020B0004020202020204" pitchFamily="34" charset="0"/>
                      </a:rPr>
                      <a:pPr>
                        <a:defRPr sz="1000" b="1">
                          <a:solidFill>
                            <a:schemeClr val="tx1"/>
                          </a:solidFill>
                          <a:latin typeface="Aptos" panose="020B0004020202020204" pitchFamily="34" charset="0"/>
                          <a:ea typeface="Verdana" panose="020B0604030504040204" pitchFamily="34" charset="0"/>
                        </a:defRPr>
                      </a:pPr>
                      <a:t>[PERCENTAGE]</a:t>
                    </a:fld>
                    <a:endParaRPr lang="en-US" b="1" baseline="0">
                      <a:solidFill>
                        <a:schemeClr val="tx1"/>
                      </a:solidFill>
                      <a:latin typeface="Aptos" panose="020B0004020202020204" pitchFamily="34" charset="0"/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3786130331787394"/>
                      <c:h val="0.2437219623149878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731E-4097-A930-B7B3D8213727}"/>
                </c:ext>
              </c:extLst>
            </c:dLbl>
            <c:dLbl>
              <c:idx val="2"/>
              <c:layout>
                <c:manualLayout>
                  <c:x val="8.7198935212725565E-2"/>
                  <c:y val="-0.20807759460644334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tx1"/>
                        </a:solidFill>
                        <a:latin typeface="Aptos" panose="020B000402020202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01B8B151-FF68-4526-BEDB-949BE0D2E3C9}" type="CATEGORYNAME">
                      <a:rPr lang="en-US" b="1">
                        <a:solidFill>
                          <a:schemeClr val="tx1"/>
                        </a:solidFill>
                        <a:latin typeface="Aptos" panose="020B0004020202020204" pitchFamily="34" charset="0"/>
                      </a:rPr>
                      <a:pPr>
                        <a:defRPr sz="1000" b="1">
                          <a:solidFill>
                            <a:schemeClr val="tx1"/>
                          </a:solidFill>
                          <a:latin typeface="Aptos" panose="020B0004020202020204" pitchFamily="34" charset="0"/>
                          <a:ea typeface="Verdana" panose="020B0604030504040204" pitchFamily="34" charset="0"/>
                        </a:defRPr>
                      </a:pPr>
                      <a:t>[CATEGORY NAME]</a:t>
                    </a:fld>
                    <a:r>
                      <a:rPr lang="en-US" b="1" baseline="0">
                        <a:solidFill>
                          <a:schemeClr val="tx1"/>
                        </a:solidFill>
                        <a:latin typeface="Aptos" panose="020B0004020202020204" pitchFamily="34" charset="0"/>
                      </a:rPr>
                      <a:t> </a:t>
                    </a:r>
                    <a:fld id="{24B88C10-605A-4B08-857A-EA8EB60CE54E}" type="PERCENTAGE">
                      <a:rPr lang="en-US" b="1" baseline="0">
                        <a:solidFill>
                          <a:schemeClr val="tx1"/>
                        </a:solidFill>
                        <a:latin typeface="Aptos" panose="020B0004020202020204" pitchFamily="34" charset="0"/>
                      </a:rPr>
                      <a:pPr>
                        <a:defRPr sz="1000" b="1">
                          <a:solidFill>
                            <a:schemeClr val="tx1"/>
                          </a:solidFill>
                          <a:latin typeface="Aptos" panose="020B0004020202020204" pitchFamily="34" charset="0"/>
                          <a:ea typeface="Verdana" panose="020B0604030504040204" pitchFamily="34" charset="0"/>
                        </a:defRPr>
                      </a:pPr>
                      <a:t>[PERCENTAGE]</a:t>
                    </a:fld>
                    <a:endParaRPr lang="en-US" b="1" baseline="0">
                      <a:solidFill>
                        <a:schemeClr val="tx1"/>
                      </a:solidFill>
                      <a:latin typeface="Aptos" panose="020B0004020202020204" pitchFamily="34" charset="0"/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9997157507565713"/>
                      <c:h val="0.3108432961289396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731E-4097-A930-B7B3D8213727}"/>
                </c:ext>
              </c:extLst>
            </c:dLbl>
            <c:dLbl>
              <c:idx val="3"/>
              <c:layout>
                <c:manualLayout>
                  <c:x val="0.10474429925756196"/>
                  <c:y val="-5.1008046187725441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tx1"/>
                        </a:solidFill>
                        <a:latin typeface="Aptos" panose="020B000402020202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B801DAC7-579E-44E3-BA01-88D486FA42D6}" type="CATEGORYNAME">
                      <a:rPr lang="en-US" b="1">
                        <a:solidFill>
                          <a:schemeClr val="tx1"/>
                        </a:solidFill>
                        <a:latin typeface="Aptos" panose="020B0004020202020204" pitchFamily="34" charset="0"/>
                      </a:rPr>
                      <a:pPr>
                        <a:defRPr sz="1000" b="1">
                          <a:solidFill>
                            <a:schemeClr val="tx1"/>
                          </a:solidFill>
                          <a:latin typeface="Aptos" panose="020B0004020202020204" pitchFamily="34" charset="0"/>
                          <a:ea typeface="Verdana" panose="020B0604030504040204" pitchFamily="34" charset="0"/>
                        </a:defRPr>
                      </a:pPr>
                      <a:t>[CATEGORY NAME]</a:t>
                    </a:fld>
                    <a:r>
                      <a:rPr lang="en-US" b="1" baseline="0">
                        <a:solidFill>
                          <a:schemeClr val="tx1"/>
                        </a:solidFill>
                        <a:latin typeface="Aptos" panose="020B0004020202020204" pitchFamily="34" charset="0"/>
                      </a:rPr>
                      <a:t> </a:t>
                    </a:r>
                    <a:fld id="{482188D6-CD56-4BCE-98D3-E34DB28B2735}" type="PERCENTAGE">
                      <a:rPr lang="en-US" b="1" baseline="0">
                        <a:solidFill>
                          <a:schemeClr val="tx1"/>
                        </a:solidFill>
                        <a:latin typeface="Aptos" panose="020B0004020202020204" pitchFamily="34" charset="0"/>
                      </a:rPr>
                      <a:pPr>
                        <a:defRPr sz="1000" b="1">
                          <a:solidFill>
                            <a:schemeClr val="tx1"/>
                          </a:solidFill>
                          <a:latin typeface="Aptos" panose="020B0004020202020204" pitchFamily="34" charset="0"/>
                          <a:ea typeface="Verdana" panose="020B0604030504040204" pitchFamily="34" charset="0"/>
                        </a:defRPr>
                      </a:pPr>
                      <a:t>[PERCENTAGE]</a:t>
                    </a:fld>
                    <a:endParaRPr lang="en-US" b="1" baseline="0">
                      <a:solidFill>
                        <a:schemeClr val="tx1"/>
                      </a:solidFill>
                      <a:latin typeface="Aptos" panose="020B0004020202020204" pitchFamily="34" charset="0"/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1694036197876163"/>
                      <c:h val="0.3074488734096205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731E-4097-A930-B7B3D8213727}"/>
                </c:ext>
              </c:extLst>
            </c:dLbl>
            <c:dLbl>
              <c:idx val="4"/>
              <c:layout>
                <c:manualLayout>
                  <c:x val="4.0755557978789242E-2"/>
                  <c:y val="0.1344391175545032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tx1"/>
                        </a:solidFill>
                        <a:latin typeface="Aptos" panose="020B000402020202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DB6B1C4F-62A8-43BA-9FDF-CE1154FE7D61}" type="CATEGORYNAME">
                      <a:rPr lang="en-US" b="1">
                        <a:solidFill>
                          <a:schemeClr val="tx1"/>
                        </a:solidFill>
                        <a:latin typeface="Aptos" panose="020B0004020202020204" pitchFamily="34" charset="0"/>
                      </a:rPr>
                      <a:pPr>
                        <a:defRPr sz="1000" b="1">
                          <a:solidFill>
                            <a:schemeClr val="tx1"/>
                          </a:solidFill>
                          <a:latin typeface="Aptos" panose="020B0004020202020204" pitchFamily="34" charset="0"/>
                          <a:ea typeface="Verdana" panose="020B0604030504040204" pitchFamily="34" charset="0"/>
                        </a:defRPr>
                      </a:pPr>
                      <a:t>[CATEGORY NAME]</a:t>
                    </a:fld>
                    <a:r>
                      <a:rPr lang="en-US" b="1" baseline="0">
                        <a:solidFill>
                          <a:schemeClr val="tx1"/>
                        </a:solidFill>
                        <a:latin typeface="Aptos" panose="020B0004020202020204" pitchFamily="34" charset="0"/>
                      </a:rPr>
                      <a:t> </a:t>
                    </a:r>
                    <a:fld id="{26232BC1-FB2D-46B7-83F7-B5CE8D2137FE}" type="PERCENTAGE">
                      <a:rPr lang="en-US" b="1" baseline="0">
                        <a:solidFill>
                          <a:schemeClr val="tx1"/>
                        </a:solidFill>
                        <a:latin typeface="Aptos" panose="020B0004020202020204" pitchFamily="34" charset="0"/>
                      </a:rPr>
                      <a:pPr>
                        <a:defRPr sz="1000" b="1">
                          <a:solidFill>
                            <a:schemeClr val="tx1"/>
                          </a:solidFill>
                          <a:latin typeface="Aptos" panose="020B0004020202020204" pitchFamily="34" charset="0"/>
                          <a:ea typeface="Verdana" panose="020B0604030504040204" pitchFamily="34" charset="0"/>
                        </a:defRPr>
                      </a:pPr>
                      <a:t>[PERCENTAGE]</a:t>
                    </a:fld>
                    <a:endParaRPr lang="en-US" b="1" baseline="0">
                      <a:solidFill>
                        <a:schemeClr val="tx1"/>
                      </a:solidFill>
                      <a:latin typeface="Aptos" panose="020B0004020202020204" pitchFamily="34" charset="0"/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1825423341625177"/>
                      <c:h val="0.199456058554570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731E-4097-A930-B7B3D8213727}"/>
                </c:ext>
              </c:extLst>
            </c:dLbl>
            <c:dLbl>
              <c:idx val="5"/>
              <c:layout>
                <c:manualLayout>
                  <c:x val="4.885306918492642E-2"/>
                  <c:y val="-0.24734959726721067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Aptos" panose="020B000402020202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ADE2BDC4-4D11-4E2B-BFB0-59775DB1477C}" type="CATEGORYNAME">
                      <a:rPr lang="en-US">
                        <a:latin typeface="Aptos" panose="020B0004020202020204" pitchFamily="34" charset="0"/>
                      </a:rPr>
                      <a:pPr>
                        <a:defRPr sz="1000" b="1">
                          <a:solidFill>
                            <a:sysClr val="windowText" lastClr="000000"/>
                          </a:solidFill>
                          <a:latin typeface="Aptos" panose="020B0004020202020204" pitchFamily="34" charset="0"/>
                          <a:ea typeface="Verdana" panose="020B0604030504040204" pitchFamily="34" charset="0"/>
                        </a:defRPr>
                      </a:pPr>
                      <a:t>[CATEGORY NAME]</a:t>
                    </a:fld>
                    <a:r>
                      <a:rPr lang="en-US" baseline="0">
                        <a:latin typeface="Aptos" panose="020B0004020202020204" pitchFamily="34" charset="0"/>
                      </a:rPr>
                      <a:t>
</a:t>
                    </a:r>
                    <a:fld id="{8687DA62-0C31-4291-90FE-711BA5233FE4}" type="VALUE">
                      <a:rPr lang="en-US" baseline="0">
                        <a:latin typeface="Aptos" panose="020B0004020202020204" pitchFamily="34" charset="0"/>
                      </a:rPr>
                      <a:pPr>
                        <a:defRPr sz="1000" b="1">
                          <a:solidFill>
                            <a:sysClr val="windowText" lastClr="000000"/>
                          </a:solidFill>
                          <a:latin typeface="Aptos" panose="020B0004020202020204" pitchFamily="34" charset="0"/>
                          <a:ea typeface="Verdana" panose="020B0604030504040204" pitchFamily="34" charset="0"/>
                        </a:defRPr>
                      </a:pPr>
                      <a:t>[VALUE]</a:t>
                    </a:fld>
                    <a:endParaRPr lang="en-US" baseline="0">
                      <a:latin typeface="Aptos" panose="020B0004020202020204" pitchFamily="34" charset="0"/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Aptos" panose="020B000402020202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731E-4097-A930-B7B3D821372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Aptos" panose="020B000402020202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'Fig 4.3'!$B$37:$B$42</c:f>
              <c:strCache>
                <c:ptCount val="6"/>
                <c:pt idx="0">
                  <c:v>No evidence of annual biomass maintenance checks</c:v>
                </c:pt>
                <c:pt idx="1">
                  <c:v>No evidence of sustainable fuel</c:v>
                </c:pt>
                <c:pt idx="2">
                  <c:v>Meter has not been re-calibrated after 10+ years of accreditation</c:v>
                </c:pt>
                <c:pt idx="3">
                  <c:v>Meter temperature probes not properly installed</c:v>
                </c:pt>
                <c:pt idx="4">
                  <c:v>Eligible heat not declared</c:v>
                </c:pt>
                <c:pt idx="5">
                  <c:v>Other</c:v>
                </c:pt>
              </c:strCache>
            </c:strRef>
          </c:cat>
          <c:val>
            <c:numRef>
              <c:f>'Fig 4.3'!$D$37:$D$42</c:f>
              <c:numCache>
                <c:formatCode>0.0%</c:formatCode>
                <c:ptCount val="6"/>
                <c:pt idx="0">
                  <c:v>0.27609890109890112</c:v>
                </c:pt>
                <c:pt idx="1">
                  <c:v>0.15247252747252749</c:v>
                </c:pt>
                <c:pt idx="2">
                  <c:v>9.7527472527472528E-2</c:v>
                </c:pt>
                <c:pt idx="3">
                  <c:v>4.6703296703296704E-2</c:v>
                </c:pt>
                <c:pt idx="4">
                  <c:v>3.1593406593406592E-2</c:v>
                </c:pt>
                <c:pt idx="5">
                  <c:v>0.39560439560439559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31E-4097-A930-B7B3D8213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9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258763</xdr:colOff>
      <xdr:row>3</xdr:row>
      <xdr:rowOff>162748</xdr:rowOff>
    </xdr:to>
    <xdr:pic>
      <xdr:nvPicPr>
        <xdr:cNvPr id="3" name="Picture 2" descr="image of the Ofgem logo" title="Ofgem logo">
          <a:extLst>
            <a:ext uri="{FF2B5EF4-FFF2-40B4-BE49-F238E27FC236}">
              <a16:creationId xmlns:a16="http://schemas.microsoft.com/office/drawing/2014/main" id="{D8DE0C4A-73F4-4DB2-B83F-534D2CFFD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067050" cy="69695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484803</xdr:colOff>
      <xdr:row>3</xdr:row>
      <xdr:rowOff>49751</xdr:rowOff>
    </xdr:to>
    <xdr:pic>
      <xdr:nvPicPr>
        <xdr:cNvPr id="4" name="Picture 3" descr="image of the Ofgem logo" title="Ofgem logo">
          <a:extLst>
            <a:ext uri="{FF2B5EF4-FFF2-40B4-BE49-F238E27FC236}">
              <a16:creationId xmlns:a16="http://schemas.microsoft.com/office/drawing/2014/main" id="{E67E107F-5991-429F-A0D9-51C600DE2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92978" cy="56251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1522</xdr:colOff>
      <xdr:row>3</xdr:row>
      <xdr:rowOff>49751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1A1DA1DC-89D1-4A90-BB1A-B7E9C4D08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92978" cy="5625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8552</xdr:colOff>
      <xdr:row>3</xdr:row>
      <xdr:rowOff>19309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6C9F8BC7-18AB-4183-8E7E-2707DCA95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89803" cy="56251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2221528</xdr:colOff>
      <xdr:row>3</xdr:row>
      <xdr:rowOff>6373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7BFFD5E5-FD87-4355-A180-3752DD5A4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92978" cy="562514"/>
        </a:xfrm>
        <a:prstGeom prst="rect">
          <a:avLst/>
        </a:prstGeom>
      </xdr:spPr>
    </xdr:pic>
    <xdr:clientData/>
  </xdr:twoCellAnchor>
  <xdr:twoCellAnchor>
    <xdr:from>
      <xdr:col>0</xdr:col>
      <xdr:colOff>46181</xdr:colOff>
      <xdr:row>10</xdr:row>
      <xdr:rowOff>40480</xdr:rowOff>
    </xdr:from>
    <xdr:to>
      <xdr:col>3</xdr:col>
      <xdr:colOff>427181</xdr:colOff>
      <xdr:row>33</xdr:row>
      <xdr:rowOff>207818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5BE2FCD0-18D3-477C-B5DC-79C9ED72F39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2123103</xdr:colOff>
      <xdr:row>3</xdr:row>
      <xdr:rowOff>9784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C3105BD7-4B6A-41E0-9561-1E58C7D0D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92978" cy="56251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2192953</xdr:colOff>
      <xdr:row>3</xdr:row>
      <xdr:rowOff>6889</xdr:rowOff>
    </xdr:to>
    <xdr:pic>
      <xdr:nvPicPr>
        <xdr:cNvPr id="3" name="Picture 2" descr="image of the Ofgem logo" title="Ofgem logo">
          <a:extLst>
            <a:ext uri="{FF2B5EF4-FFF2-40B4-BE49-F238E27FC236}">
              <a16:creationId xmlns:a16="http://schemas.microsoft.com/office/drawing/2014/main" id="{AAC53A9A-506C-40BD-8ABB-411DA8082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89803" cy="57203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2221528</xdr:colOff>
      <xdr:row>3</xdr:row>
      <xdr:rowOff>20990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E818A007-0DB4-45A6-890E-28C6A0287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92978" cy="56251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</xdr:col>
      <xdr:colOff>2164378</xdr:colOff>
      <xdr:row>3</xdr:row>
      <xdr:rowOff>64039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AD6F33E0-B9BE-4407-A5E9-EE2D9B84C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5"/>
          <a:ext cx="2389803" cy="56251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</xdr:col>
      <xdr:colOff>2161203</xdr:colOff>
      <xdr:row>3</xdr:row>
      <xdr:rowOff>64039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F40086A6-3B52-4EA1-BCC1-4B7A9B877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400"/>
          <a:ext cx="2389803" cy="5656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849521</xdr:colOff>
      <xdr:row>3</xdr:row>
      <xdr:rowOff>141218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C2676CCF-0398-48D8-B745-53FF98E35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83121" cy="7255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47587</xdr:colOff>
      <xdr:row>3</xdr:row>
      <xdr:rowOff>8178</xdr:rowOff>
    </xdr:to>
    <xdr:pic>
      <xdr:nvPicPr>
        <xdr:cNvPr id="3" name="Picture 2" descr="image of the Ofgem logo" title="Ofgem logo">
          <a:extLst>
            <a:ext uri="{FF2B5EF4-FFF2-40B4-BE49-F238E27FC236}">
              <a16:creationId xmlns:a16="http://schemas.microsoft.com/office/drawing/2014/main" id="{FBA7F733-A40A-440A-9673-C0E506B04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96153" cy="556164"/>
        </a:xfrm>
        <a:prstGeom prst="rect">
          <a:avLst/>
        </a:prstGeom>
      </xdr:spPr>
    </xdr:pic>
    <xdr:clientData/>
  </xdr:twoCellAnchor>
  <xdr:twoCellAnchor>
    <xdr:from>
      <xdr:col>1</xdr:col>
      <xdr:colOff>203200</xdr:colOff>
      <xdr:row>11</xdr:row>
      <xdr:rowOff>146050</xdr:rowOff>
    </xdr:from>
    <xdr:to>
      <xdr:col>4</xdr:col>
      <xdr:colOff>273050</xdr:colOff>
      <xdr:row>31</xdr:row>
      <xdr:rowOff>127000</xdr:rowOff>
    </xdr:to>
    <xdr:graphicFrame macro="">
      <xdr:nvGraphicFramePr>
        <xdr:cNvPr id="15" name="Chart 1">
          <a:extLst>
            <a:ext uri="{FF2B5EF4-FFF2-40B4-BE49-F238E27FC236}">
              <a16:creationId xmlns:a16="http://schemas.microsoft.com/office/drawing/2014/main" id="{CC5B2DE3-EBB9-4845-8DC7-3210036F4DC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2208828</xdr:colOff>
      <xdr:row>3</xdr:row>
      <xdr:rowOff>12660</xdr:rowOff>
    </xdr:to>
    <xdr:pic>
      <xdr:nvPicPr>
        <xdr:cNvPr id="4" name="Picture 3" descr="image of the Ofgem logo" title="Ofgem logo">
          <a:extLst>
            <a:ext uri="{FF2B5EF4-FFF2-40B4-BE49-F238E27FC236}">
              <a16:creationId xmlns:a16="http://schemas.microsoft.com/office/drawing/2014/main" id="{78FD7B1D-A5AC-4374-8E36-914408666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92978" cy="556164"/>
        </a:xfrm>
        <a:prstGeom prst="rect">
          <a:avLst/>
        </a:prstGeom>
      </xdr:spPr>
    </xdr:pic>
    <xdr:clientData/>
  </xdr:twoCellAnchor>
  <xdr:twoCellAnchor>
    <xdr:from>
      <xdr:col>0</xdr:col>
      <xdr:colOff>127247</xdr:colOff>
      <xdr:row>10</xdr:row>
      <xdr:rowOff>146406</xdr:rowOff>
    </xdr:from>
    <xdr:to>
      <xdr:col>4</xdr:col>
      <xdr:colOff>16124</xdr:colOff>
      <xdr:row>29</xdr:row>
      <xdr:rowOff>173131</xdr:rowOff>
    </xdr:to>
    <xdr:graphicFrame macro="">
      <xdr:nvGraphicFramePr>
        <xdr:cNvPr id="13" name="Chart 4">
          <a:extLst>
            <a:ext uri="{FF2B5EF4-FFF2-40B4-BE49-F238E27FC236}">
              <a16:creationId xmlns:a16="http://schemas.microsoft.com/office/drawing/2014/main" id="{C28F8DC9-C366-A938-C011-FF7FFD375E2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297478</xdr:colOff>
      <xdr:row>3</xdr:row>
      <xdr:rowOff>28535</xdr:rowOff>
    </xdr:to>
    <xdr:pic>
      <xdr:nvPicPr>
        <xdr:cNvPr id="14" name="Picture 13" descr="image of the Ofgem logo" title="Ofgem logo">
          <a:extLst>
            <a:ext uri="{FF2B5EF4-FFF2-40B4-BE49-F238E27FC236}">
              <a16:creationId xmlns:a16="http://schemas.microsoft.com/office/drawing/2014/main" id="{295AAF59-C34B-49E0-8E0B-B66B895DC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88203" cy="591089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11</xdr:row>
      <xdr:rowOff>133350</xdr:rowOff>
    </xdr:from>
    <xdr:to>
      <xdr:col>6</xdr:col>
      <xdr:colOff>571500</xdr:colOff>
      <xdr:row>32</xdr:row>
      <xdr:rowOff>142875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D910F32-C789-460E-AF33-D46EA2687ED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894378</xdr:colOff>
      <xdr:row>3</xdr:row>
      <xdr:rowOff>1447</xdr:rowOff>
    </xdr:to>
    <xdr:pic>
      <xdr:nvPicPr>
        <xdr:cNvPr id="4" name="Picture 3" descr="image of the Ofgem logo" title="Ofgem logo">
          <a:extLst>
            <a:ext uri="{FF2B5EF4-FFF2-40B4-BE49-F238E27FC236}">
              <a16:creationId xmlns:a16="http://schemas.microsoft.com/office/drawing/2014/main" id="{6F4C4BA8-3155-4384-AE75-30BD4346E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92978" cy="56251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101090</xdr:rowOff>
    </xdr:from>
    <xdr:to>
      <xdr:col>6</xdr:col>
      <xdr:colOff>134123</xdr:colOff>
      <xdr:row>45</xdr:row>
      <xdr:rowOff>72973</xdr:rowOff>
    </xdr:to>
    <xdr:graphicFrame macro="">
      <xdr:nvGraphicFramePr>
        <xdr:cNvPr id="9" name="Chart 4">
          <a:extLst>
            <a:ext uri="{FF2B5EF4-FFF2-40B4-BE49-F238E27FC236}">
              <a16:creationId xmlns:a16="http://schemas.microsoft.com/office/drawing/2014/main" id="{D0DE6599-847C-AD4E-6597-941BEEDFBEC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427653</xdr:colOff>
      <xdr:row>3</xdr:row>
      <xdr:rowOff>30633</xdr:rowOff>
    </xdr:to>
    <xdr:pic>
      <xdr:nvPicPr>
        <xdr:cNvPr id="16" name="Picture 15" descr="image of the Ofgem logo" title="Ofgem logo">
          <a:extLst>
            <a:ext uri="{FF2B5EF4-FFF2-40B4-BE49-F238E27FC236}">
              <a16:creationId xmlns:a16="http://schemas.microsoft.com/office/drawing/2014/main" id="{CC5008A8-0149-42CF-A680-8B6A86A80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92978" cy="56251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4</xdr:col>
      <xdr:colOff>1094104</xdr:colOff>
      <xdr:row>44</xdr:row>
      <xdr:rowOff>142904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B2E710-F1BD-3B2C-2739-7825D5B753C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0" y="1568451"/>
          <a:ext cx="6120130" cy="638619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868978</xdr:colOff>
      <xdr:row>3</xdr:row>
      <xdr:rowOff>8337</xdr:rowOff>
    </xdr:to>
    <xdr:pic>
      <xdr:nvPicPr>
        <xdr:cNvPr id="4" name="Picture 3" descr="image of the Ofgem logo" title="Ofgem logo">
          <a:extLst>
            <a:ext uri="{FF2B5EF4-FFF2-40B4-BE49-F238E27FC236}">
              <a16:creationId xmlns:a16="http://schemas.microsoft.com/office/drawing/2014/main" id="{88E587A2-7013-44B4-B3EE-E188DD590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92978" cy="562514"/>
        </a:xfrm>
        <a:prstGeom prst="rect">
          <a:avLst/>
        </a:prstGeom>
      </xdr:spPr>
    </xdr:pic>
    <xdr:clientData/>
  </xdr:twoCellAnchor>
  <xdr:twoCellAnchor>
    <xdr:from>
      <xdr:col>0</xdr:col>
      <xdr:colOff>133349</xdr:colOff>
      <xdr:row>9</xdr:row>
      <xdr:rowOff>0</xdr:rowOff>
    </xdr:from>
    <xdr:to>
      <xdr:col>7</xdr:col>
      <xdr:colOff>104775</xdr:colOff>
      <xdr:row>37</xdr:row>
      <xdr:rowOff>28575</xdr:rowOff>
    </xdr:to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44295137-122C-4CE1-A5D0-09BF5189A4D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773850</xdr:colOff>
      <xdr:row>3</xdr:row>
      <xdr:rowOff>37906</xdr:rowOff>
    </xdr:to>
    <xdr:pic>
      <xdr:nvPicPr>
        <xdr:cNvPr id="5" name="Picture 4" descr="image of the Ofgem logo" title="Ofgem logo">
          <a:extLst>
            <a:ext uri="{FF2B5EF4-FFF2-40B4-BE49-F238E27FC236}">
              <a16:creationId xmlns:a16="http://schemas.microsoft.com/office/drawing/2014/main" id="{C60BBA25-DE8B-4AE1-923E-D4090DB8A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92978" cy="562514"/>
        </a:xfrm>
        <a:prstGeom prst="rect">
          <a:avLst/>
        </a:prstGeom>
      </xdr:spPr>
    </xdr:pic>
    <xdr:clientData/>
  </xdr:twoCellAnchor>
  <xdr:twoCellAnchor>
    <xdr:from>
      <xdr:col>0</xdr:col>
      <xdr:colOff>168273</xdr:colOff>
      <xdr:row>9</xdr:row>
      <xdr:rowOff>100743</xdr:rowOff>
    </xdr:from>
    <xdr:to>
      <xdr:col>5</xdr:col>
      <xdr:colOff>1282211</xdr:colOff>
      <xdr:row>36</xdr:row>
      <xdr:rowOff>100746</xdr:rowOff>
    </xdr:to>
    <xdr:graphicFrame macro="">
      <xdr:nvGraphicFramePr>
        <xdr:cNvPr id="10" name="Chart 1">
          <a:extLst>
            <a:ext uri="{FF2B5EF4-FFF2-40B4-BE49-F238E27FC236}">
              <a16:creationId xmlns:a16="http://schemas.microsoft.com/office/drawing/2014/main" id="{2513259E-ACB1-4966-9627-045F5C3CA6E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eme Test">
  <a:themeElements>
    <a:clrScheme name="Categorical colour palett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2436D"/>
      </a:accent1>
      <a:accent2>
        <a:srgbClr val="28A197"/>
      </a:accent2>
      <a:accent3>
        <a:srgbClr val="801650"/>
      </a:accent3>
      <a:accent4>
        <a:srgbClr val="F46A25"/>
      </a:accent4>
      <a:accent5>
        <a:srgbClr val="3D3D3D"/>
      </a:accent5>
      <a:accent6>
        <a:srgbClr val="A285D1"/>
      </a:accent6>
      <a:hlink>
        <a:srgbClr val="0563C1"/>
      </a:hlink>
      <a:folHlink>
        <a:srgbClr val="954F72"/>
      </a:folHlink>
    </a:clrScheme>
    <a:fontScheme name="Arial - sans serif">
      <a:majorFont>
        <a:latin typeface="Arial Rounded MT Bold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heme Test" id="{54F1576E-FD80-4DBC-83B9-EDBDE1EC1CCC}" vid="{BDD33F6A-F392-4A01-9877-3B1E427C8F9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ons.gov.uk/methodology/classificationsandstandards/ukstandardindustrialclassificationofeconomicactivities/uksic2007" TargetMode="External"/><Relationship Id="rId1" Type="http://schemas.openxmlformats.org/officeDocument/2006/relationships/hyperlink" Target="https://www.ons.gov.uk/methodology/classificationsandstandards/ukstandardindustrialclassificationofeconomicactivities/uksic2007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B62AD-910C-4AA8-A945-3E8210643534}">
  <sheetPr>
    <pageSetUpPr autoPageBreaks="0"/>
  </sheetPr>
  <dimension ref="A1:P57"/>
  <sheetViews>
    <sheetView showGridLines="0" tabSelected="1" zoomScaleNormal="100" workbookViewId="0"/>
  </sheetViews>
  <sheetFormatPr defaultRowHeight="13.5"/>
  <cols>
    <col min="1" max="1" width="2.25" customWidth="1"/>
    <col min="2" max="2" width="18.25" customWidth="1"/>
    <col min="3" max="3" width="16.375" customWidth="1"/>
    <col min="4" max="4" width="91.75" customWidth="1"/>
  </cols>
  <sheetData>
    <row r="1" spans="1:16" ht="14.25">
      <c r="A1" s="45"/>
      <c r="B1" s="45"/>
      <c r="C1" s="45"/>
      <c r="D1" s="45"/>
      <c r="E1" s="45"/>
      <c r="F1" s="45"/>
      <c r="G1" s="45"/>
    </row>
    <row r="2" spans="1:16" ht="14.25">
      <c r="A2" s="45"/>
      <c r="B2" s="45"/>
      <c r="C2" s="45"/>
      <c r="D2" s="45"/>
      <c r="E2" s="45"/>
      <c r="F2" s="45"/>
      <c r="G2" s="45"/>
    </row>
    <row r="3" spans="1:16" ht="14.25">
      <c r="A3" s="45"/>
      <c r="B3" s="45"/>
      <c r="C3" s="45"/>
      <c r="D3" s="45"/>
      <c r="E3" s="45"/>
      <c r="F3" s="45"/>
      <c r="G3" s="45"/>
    </row>
    <row r="4" spans="1:16" ht="14.25">
      <c r="A4" s="45"/>
      <c r="B4" s="45"/>
      <c r="C4" s="45"/>
      <c r="D4" s="45"/>
      <c r="E4" s="45"/>
      <c r="F4" s="45"/>
      <c r="G4" s="45"/>
    </row>
    <row r="5" spans="1:16" ht="18">
      <c r="A5" s="45"/>
      <c r="B5" s="46" t="s">
        <v>0</v>
      </c>
      <c r="C5" s="47"/>
      <c r="D5" s="47"/>
      <c r="E5" s="45"/>
      <c r="F5" s="45"/>
      <c r="G5" s="45"/>
    </row>
    <row r="6" spans="1:16" ht="15.75">
      <c r="A6" s="45"/>
      <c r="B6" s="48" t="s">
        <v>1</v>
      </c>
      <c r="C6" s="121"/>
      <c r="D6" s="49"/>
      <c r="E6" s="45"/>
      <c r="F6" s="45"/>
      <c r="G6" s="45"/>
    </row>
    <row r="7" spans="1:16" ht="15.75">
      <c r="A7" s="45"/>
      <c r="B7" s="111"/>
      <c r="C7" s="111"/>
      <c r="D7" s="45"/>
      <c r="E7" s="45"/>
      <c r="F7" s="45"/>
      <c r="G7" s="45"/>
    </row>
    <row r="8" spans="1:16" ht="14.25" customHeight="1">
      <c r="A8" s="45"/>
      <c r="B8" s="122" t="s">
        <v>2</v>
      </c>
      <c r="C8" s="123"/>
      <c r="D8" s="50"/>
      <c r="E8" s="45"/>
      <c r="F8" s="45"/>
      <c r="G8" s="45"/>
    </row>
    <row r="9" spans="1:16" ht="15.75">
      <c r="A9" s="45"/>
      <c r="B9" s="123" t="s">
        <v>3</v>
      </c>
      <c r="C9" s="123"/>
      <c r="D9" s="50"/>
      <c r="E9" s="45"/>
      <c r="F9" s="45"/>
      <c r="G9" s="45"/>
    </row>
    <row r="10" spans="1:16" ht="13.5" customHeight="1">
      <c r="A10" s="45"/>
      <c r="B10" s="111"/>
      <c r="C10" s="111"/>
      <c r="D10" s="45"/>
      <c r="E10" s="51"/>
      <c r="F10" s="51"/>
      <c r="G10" s="51"/>
      <c r="H10" s="4"/>
      <c r="I10" s="4"/>
      <c r="J10" s="4"/>
      <c r="K10" s="4"/>
      <c r="L10" s="4"/>
      <c r="M10" s="4"/>
      <c r="N10" s="4"/>
      <c r="O10" s="4"/>
      <c r="P10" s="4"/>
    </row>
    <row r="11" spans="1:16" ht="18">
      <c r="A11" s="45"/>
      <c r="B11" s="109" t="s">
        <v>4</v>
      </c>
      <c r="C11" s="45"/>
      <c r="D11" s="53"/>
      <c r="E11" s="45"/>
      <c r="F11" s="45"/>
      <c r="G11" s="45"/>
    </row>
    <row r="12" spans="1:16" ht="14.25">
      <c r="A12" s="45"/>
      <c r="B12" s="52"/>
      <c r="C12" s="45"/>
      <c r="D12" s="45"/>
      <c r="E12" s="45"/>
      <c r="F12" s="45"/>
      <c r="G12" s="45"/>
    </row>
    <row r="13" spans="1:16" ht="15.75">
      <c r="A13" s="45"/>
      <c r="B13" s="108" t="s">
        <v>5</v>
      </c>
      <c r="C13" s="111"/>
      <c r="D13" s="45"/>
      <c r="E13" s="45"/>
      <c r="F13" s="45"/>
      <c r="G13" s="45"/>
    </row>
    <row r="14" spans="1:16" ht="15.75">
      <c r="A14" s="45"/>
      <c r="B14" s="120" t="s">
        <v>6</v>
      </c>
      <c r="C14" s="111"/>
      <c r="D14" s="45"/>
      <c r="E14" s="45"/>
      <c r="F14" s="45"/>
      <c r="G14" s="45"/>
    </row>
    <row r="15" spans="1:16" ht="15.75">
      <c r="A15" s="45"/>
      <c r="B15" s="119"/>
      <c r="C15" s="111"/>
      <c r="D15" s="45"/>
      <c r="E15" s="45"/>
      <c r="F15" s="45"/>
      <c r="G15" s="45"/>
    </row>
    <row r="16" spans="1:16" ht="15.75">
      <c r="A16" s="45"/>
      <c r="B16" s="119" t="s">
        <v>7</v>
      </c>
      <c r="C16" s="111"/>
      <c r="D16" s="45"/>
      <c r="E16" s="45"/>
      <c r="F16" s="45"/>
      <c r="G16" s="45"/>
    </row>
    <row r="17" spans="1:7" ht="15.75">
      <c r="A17" s="45"/>
      <c r="B17" s="114" t="s">
        <v>8</v>
      </c>
      <c r="C17" s="111"/>
      <c r="D17" s="45"/>
      <c r="E17" s="45"/>
      <c r="F17" s="45"/>
      <c r="G17" s="45"/>
    </row>
    <row r="18" spans="1:7" ht="15.75">
      <c r="A18" s="45"/>
      <c r="B18" s="114" t="s">
        <v>9</v>
      </c>
      <c r="C18" s="111"/>
      <c r="D18" s="45"/>
      <c r="E18" s="45"/>
      <c r="F18" s="45"/>
      <c r="G18" s="45"/>
    </row>
    <row r="19" spans="1:7" ht="15.75">
      <c r="A19" s="45"/>
      <c r="B19" s="115" t="s">
        <v>10</v>
      </c>
      <c r="C19" s="111"/>
      <c r="D19" s="45"/>
      <c r="E19" s="45"/>
      <c r="F19" s="45"/>
      <c r="G19" s="45"/>
    </row>
    <row r="20" spans="1:7" ht="15.75">
      <c r="A20" s="45"/>
      <c r="B20" s="115" t="s">
        <v>11</v>
      </c>
      <c r="C20" s="111"/>
      <c r="D20" s="45"/>
      <c r="E20" s="45"/>
      <c r="F20" s="45"/>
      <c r="G20" s="45"/>
    </row>
    <row r="21" spans="1:7" ht="15.75">
      <c r="A21" s="45"/>
      <c r="B21" s="115" t="s">
        <v>12</v>
      </c>
      <c r="C21" s="111"/>
      <c r="D21" s="45"/>
      <c r="E21" s="45"/>
      <c r="F21" s="45"/>
      <c r="G21" s="45"/>
    </row>
    <row r="22" spans="1:7" ht="15.75">
      <c r="A22" s="45"/>
      <c r="B22" s="112"/>
      <c r="C22" s="111"/>
      <c r="D22" s="45"/>
      <c r="E22" s="45"/>
      <c r="F22" s="45"/>
      <c r="G22" s="45"/>
    </row>
    <row r="23" spans="1:7" ht="15.75">
      <c r="A23" s="45"/>
      <c r="B23" s="116" t="s">
        <v>13</v>
      </c>
      <c r="C23" s="111"/>
      <c r="D23" s="45"/>
      <c r="E23" s="45"/>
      <c r="F23" s="45"/>
      <c r="G23" s="45"/>
    </row>
    <row r="24" spans="1:7" ht="15.75">
      <c r="A24" s="45"/>
      <c r="B24" s="112" t="s">
        <v>14</v>
      </c>
      <c r="C24" s="111"/>
      <c r="D24" s="45"/>
      <c r="E24" s="45"/>
      <c r="F24" s="45"/>
      <c r="G24" s="45"/>
    </row>
    <row r="25" spans="1:7" ht="15.75">
      <c r="A25" s="45"/>
      <c r="B25" s="114" t="s">
        <v>15</v>
      </c>
      <c r="C25" s="111"/>
      <c r="D25" s="45"/>
      <c r="E25" s="45"/>
      <c r="F25" s="45"/>
      <c r="G25" s="45"/>
    </row>
    <row r="26" spans="1:7" ht="15.75">
      <c r="A26" s="45"/>
      <c r="B26" s="114" t="s">
        <v>16</v>
      </c>
      <c r="C26" s="111"/>
      <c r="D26" s="45"/>
      <c r="E26" s="45"/>
      <c r="F26" s="45"/>
      <c r="G26" s="45"/>
    </row>
    <row r="27" spans="1:7" ht="15.75">
      <c r="A27" s="45"/>
      <c r="B27" s="114"/>
      <c r="C27" s="111"/>
      <c r="D27" s="45"/>
      <c r="E27" s="45"/>
      <c r="F27" s="45"/>
      <c r="G27" s="45"/>
    </row>
    <row r="28" spans="1:7" ht="15.75">
      <c r="A28" s="45"/>
      <c r="B28" s="116" t="s">
        <v>17</v>
      </c>
      <c r="C28" s="111"/>
      <c r="D28" s="45"/>
      <c r="E28" s="45"/>
      <c r="F28" s="45"/>
      <c r="G28" s="45"/>
    </row>
    <row r="29" spans="1:7" ht="15.75">
      <c r="A29" s="45"/>
      <c r="B29" s="115" t="s">
        <v>18</v>
      </c>
      <c r="C29" s="111"/>
      <c r="D29" s="45"/>
      <c r="E29" s="45"/>
      <c r="F29" s="45"/>
      <c r="G29" s="45"/>
    </row>
    <row r="30" spans="1:7" ht="15.75">
      <c r="A30" s="45"/>
      <c r="B30" s="115" t="s">
        <v>19</v>
      </c>
      <c r="C30" s="111"/>
      <c r="D30" s="45"/>
      <c r="E30" s="45"/>
      <c r="F30" s="45"/>
      <c r="G30" s="45"/>
    </row>
    <row r="31" spans="1:7" ht="15.75">
      <c r="A31" s="45"/>
      <c r="B31" s="114" t="s">
        <v>20</v>
      </c>
      <c r="C31" s="111"/>
      <c r="D31" s="45"/>
      <c r="E31" s="45"/>
      <c r="F31" s="45"/>
      <c r="G31" s="45"/>
    </row>
    <row r="32" spans="1:7" ht="15.75">
      <c r="A32" s="45"/>
      <c r="B32" s="114" t="s">
        <v>21</v>
      </c>
      <c r="C32" s="111"/>
      <c r="D32" s="45"/>
      <c r="E32" s="45"/>
      <c r="F32" s="45"/>
      <c r="G32" s="45"/>
    </row>
    <row r="33" spans="1:7" ht="15.75">
      <c r="A33" s="45"/>
      <c r="B33" s="117" t="s">
        <v>22</v>
      </c>
      <c r="C33" s="111"/>
      <c r="D33" s="45"/>
      <c r="E33" s="45"/>
      <c r="F33" s="45"/>
      <c r="G33" s="45"/>
    </row>
    <row r="34" spans="1:7" ht="15.75">
      <c r="A34" s="45"/>
      <c r="B34" s="118"/>
      <c r="C34" s="111"/>
      <c r="D34" s="45"/>
      <c r="E34" s="45"/>
      <c r="F34" s="45"/>
      <c r="G34" s="45"/>
    </row>
    <row r="35" spans="1:7" ht="15.75">
      <c r="A35" s="45"/>
      <c r="B35" s="116" t="s">
        <v>23</v>
      </c>
      <c r="C35" s="111"/>
      <c r="D35" s="45"/>
      <c r="E35" s="45"/>
      <c r="F35" s="45"/>
      <c r="G35" s="45"/>
    </row>
    <row r="36" spans="1:7" ht="15.75">
      <c r="A36" s="45"/>
      <c r="B36" s="114" t="s">
        <v>24</v>
      </c>
      <c r="C36" s="111"/>
      <c r="D36" s="45"/>
      <c r="E36" s="45"/>
      <c r="F36" s="45"/>
      <c r="G36" s="45"/>
    </row>
    <row r="37" spans="1:7" ht="15.75">
      <c r="A37" s="45"/>
      <c r="B37" s="113"/>
      <c r="C37" s="111"/>
      <c r="D37" s="45"/>
      <c r="E37" s="45"/>
      <c r="F37" s="45"/>
      <c r="G37" s="45"/>
    </row>
    <row r="38" spans="1:7" ht="15.75">
      <c r="A38" s="45"/>
      <c r="B38" s="119" t="s">
        <v>25</v>
      </c>
      <c r="C38" s="111"/>
      <c r="D38" s="45"/>
      <c r="E38" s="45"/>
      <c r="F38" s="45"/>
      <c r="G38" s="45"/>
    </row>
    <row r="39" spans="1:7" ht="15.75">
      <c r="A39" s="45"/>
      <c r="B39" s="120" t="s">
        <v>6</v>
      </c>
      <c r="C39" s="111"/>
      <c r="D39" s="45"/>
      <c r="E39" s="45"/>
      <c r="F39" s="45"/>
      <c r="G39" s="45"/>
    </row>
    <row r="40" spans="1:7" ht="15.75">
      <c r="A40" s="45"/>
      <c r="B40" s="115"/>
      <c r="C40" s="111"/>
      <c r="D40" s="45"/>
      <c r="E40" s="45"/>
      <c r="F40" s="45"/>
      <c r="G40" s="45"/>
    </row>
    <row r="41" spans="1:7" ht="15.75">
      <c r="A41" s="45"/>
      <c r="B41" s="110" t="s">
        <v>26</v>
      </c>
      <c r="C41" s="111"/>
      <c r="D41" s="45"/>
      <c r="E41" s="45"/>
      <c r="F41" s="45"/>
      <c r="G41" s="45"/>
    </row>
    <row r="42" spans="1:7" ht="15.75">
      <c r="A42" s="45"/>
      <c r="B42" s="112" t="s">
        <v>27</v>
      </c>
      <c r="C42" s="111"/>
      <c r="D42" s="45"/>
      <c r="E42" s="45"/>
      <c r="F42" s="45"/>
      <c r="G42" s="45"/>
    </row>
    <row r="43" spans="1:7" ht="15.75">
      <c r="A43" s="45"/>
      <c r="B43" s="112" t="s">
        <v>28</v>
      </c>
      <c r="C43" s="111"/>
      <c r="D43" s="45"/>
      <c r="E43" s="45"/>
      <c r="F43" s="45"/>
      <c r="G43" s="45"/>
    </row>
    <row r="44" spans="1:7" ht="15.75">
      <c r="A44" s="45"/>
      <c r="B44" s="111"/>
      <c r="C44" s="111"/>
      <c r="D44" s="45"/>
      <c r="E44" s="45"/>
      <c r="F44" s="45"/>
      <c r="G44" s="45"/>
    </row>
    <row r="45" spans="1:7" ht="14.25">
      <c r="A45" s="45"/>
      <c r="B45" s="55"/>
      <c r="C45" s="45"/>
      <c r="D45" s="45"/>
      <c r="E45" s="45"/>
      <c r="F45" s="45"/>
      <c r="G45" s="45"/>
    </row>
    <row r="46" spans="1:7" ht="15.75">
      <c r="A46" s="45"/>
      <c r="B46" s="248" t="s">
        <v>29</v>
      </c>
      <c r="C46" s="248" t="s">
        <v>30</v>
      </c>
      <c r="D46" s="248" t="s">
        <v>31</v>
      </c>
      <c r="E46" s="45"/>
      <c r="F46" s="45"/>
      <c r="G46" s="45"/>
    </row>
    <row r="47" spans="1:7" ht="15.75">
      <c r="A47" s="45"/>
      <c r="B47" s="249" t="s">
        <v>32</v>
      </c>
      <c r="C47" s="250">
        <v>46234</v>
      </c>
      <c r="D47" s="251"/>
      <c r="E47" s="45"/>
      <c r="F47" s="45"/>
      <c r="G47" s="45"/>
    </row>
    <row r="48" spans="1:7" ht="15.75">
      <c r="A48" s="45"/>
      <c r="B48" s="111"/>
      <c r="C48" s="111"/>
      <c r="D48" s="111"/>
      <c r="E48" s="45"/>
      <c r="F48" s="45"/>
      <c r="G48" s="45"/>
    </row>
    <row r="49" spans="1:7" ht="15.75">
      <c r="A49" s="45"/>
      <c r="B49" s="111"/>
      <c r="C49" s="111"/>
      <c r="D49" s="124"/>
      <c r="E49" s="56"/>
      <c r="F49" s="56"/>
      <c r="G49" s="45"/>
    </row>
    <row r="50" spans="1:7" ht="14.25">
      <c r="A50" s="45"/>
      <c r="B50" s="45"/>
      <c r="C50" s="45"/>
      <c r="D50" s="45"/>
      <c r="E50" s="45"/>
      <c r="F50" s="45"/>
      <c r="G50" s="45"/>
    </row>
    <row r="51" spans="1:7" ht="14.25">
      <c r="A51" s="45"/>
      <c r="B51" s="45"/>
      <c r="C51" s="45"/>
      <c r="D51" s="45"/>
      <c r="E51" s="45"/>
      <c r="F51" s="45"/>
      <c r="G51" s="45"/>
    </row>
    <row r="52" spans="1:7" ht="14.25">
      <c r="A52" s="45"/>
      <c r="B52" s="45"/>
      <c r="C52" s="45"/>
      <c r="D52" s="45"/>
      <c r="E52" s="45"/>
      <c r="F52" s="45"/>
      <c r="G52" s="45"/>
    </row>
    <row r="53" spans="1:7" ht="14.25">
      <c r="A53" s="45"/>
      <c r="B53" s="45"/>
      <c r="C53" s="45"/>
      <c r="D53" s="45"/>
      <c r="E53" s="45"/>
      <c r="F53" s="45"/>
      <c r="G53" s="45"/>
    </row>
    <row r="54" spans="1:7" ht="14.25">
      <c r="A54" s="45"/>
      <c r="B54" s="45"/>
      <c r="C54" s="45"/>
      <c r="D54" s="45"/>
      <c r="E54" s="45"/>
      <c r="F54" s="45"/>
      <c r="G54" s="45"/>
    </row>
    <row r="55" spans="1:7" ht="14.25">
      <c r="A55" s="45"/>
      <c r="B55" s="45"/>
      <c r="C55" s="45"/>
      <c r="D55" s="45"/>
      <c r="E55" s="45"/>
      <c r="F55" s="45"/>
      <c r="G55" s="45"/>
    </row>
    <row r="56" spans="1:7" ht="14.25">
      <c r="A56" s="45"/>
      <c r="B56" s="45"/>
      <c r="C56" s="45"/>
      <c r="D56" s="45"/>
      <c r="E56" s="45"/>
      <c r="F56" s="45"/>
      <c r="G56" s="45"/>
    </row>
    <row r="57" spans="1:7" ht="14.25">
      <c r="A57" s="45"/>
      <c r="B57" s="45"/>
      <c r="C57" s="45"/>
      <c r="D57" s="45"/>
      <c r="E57" s="45"/>
      <c r="F57" s="45"/>
      <c r="G57" s="45"/>
    </row>
  </sheetData>
  <phoneticPr fontId="19" type="noConversion"/>
  <hyperlinks>
    <hyperlink ref="B19" location="'Fig 2.3'!A1" display="Figure 2.3: Accredited full applications SY12" xr:uid="{1FD2FFF8-6BEA-45D2-80E7-34E047D11B3C}"/>
    <hyperlink ref="B17" location="'Fig 2.1'!A1" display="Figure 2.1: Number of applications received, by month (SY11 and SY12)" xr:uid="{9E2CFDA1-0140-416E-8520-0D52885882DC}"/>
    <hyperlink ref="B20" location="'Fig 2.4'!A1" display="Figure 2.4: NDRHI annual and cumulative approved capacity" xr:uid="{A6105C4F-D033-41B1-AC51-3F957102ECD4}"/>
    <hyperlink ref="B21" location="'Fig 2.5'!A1" display="Figure 2.5: Proportion of accredited installations by technology type since the start of the scheme" xr:uid="{387E908A-DB6B-4D6A-80B9-167B832D2432}"/>
    <hyperlink ref="B24" location="'Fig 3.1'!A1" display="Figure 3.1: NDRHI heat generated and payments made (ex. biomethane)" xr:uid="{0AC623F3-D332-4815-B001-29C3B087F7E9}"/>
    <hyperlink ref="B25" location="'Fig 3.2'!A1" display="Figure 3.2: NDRHI biomethane - volume of gas injected and payments made" xr:uid="{DDEB0AAB-0CAE-4E72-B586-A410DF1AB20A}"/>
    <hyperlink ref="B26" location="'Fig 3.3'!A1" display="Figure 3.3: NDRHI lifetime payments made, heat generated and gas injected - by technology type" xr:uid="{5E931524-E722-493A-AE1C-1E9EB3005D64}"/>
    <hyperlink ref="B29" location="'Fig 4.1'!A1" display="Figure 4.1: NDRHI statistical audit activity SY11 and SY12" xr:uid="{630ED7F5-C22C-4D12-8331-CE2F52401AE3}"/>
    <hyperlink ref="B31" location="'Fig 4.3'!A1" display="Figure 4.3: Top reasons for material non-compliance SY12" xr:uid="{45F1313E-88F9-497F-8FA3-7F9FB5083C86}"/>
    <hyperlink ref="B32" location="'Fig 4.4'!A1" display="Figure 4.4: Compliance Cases SY12" xr:uid="{CE24806F-1D04-4DA7-9AD7-BF338774E29C}"/>
    <hyperlink ref="B36" location="'Fig 5.1'!A1" display="Figure 5.1: Ofgem NDRHI Delivery Performance" xr:uid="{7E867832-D931-4BD2-A62B-BB9285502E46}"/>
    <hyperlink ref="B42" location="'Fig A1.1'!A1" display="Figure A1.1: Accredited installations by region and technology" xr:uid="{CF20767C-3000-40D3-A587-747AC96C767C}"/>
    <hyperlink ref="B43" location="'Fig A1.2'!A1" display="Figure A1.2: Installation capacity (MW) by region and technology" xr:uid="{D4B0C417-CC83-47AD-96CA-C2BD24AEB202}"/>
    <hyperlink ref="B30" location="'Fig 4.2'!A1" display="Figure 4.2: NDRHI targeted audit activity SY11 and SY12" xr:uid="{9FFAFA94-F441-49D1-A11E-A2B310F50325}"/>
    <hyperlink ref="B33" location="'Fig 4.5'!A1" display="Figure 4.5: Total debt recovered SY12" xr:uid="{A643493C-A120-4FF6-B300-C2EACB51DC24}"/>
    <hyperlink ref="B18" location="'Fig 2.2'!A1" display="Figure 2.2: Technology split of approved TG and Extension applications" xr:uid="{CE184EAC-29F4-43F2-8E07-1D592AF79384}"/>
  </hyperlinks>
  <pageMargins left="0.7" right="0.7" top="0.75" bottom="0.75" header="0.3" footer="0.3"/>
  <pageSetup paperSize="9" orientation="portrait" r:id="rId1"/>
  <headerFooter>
    <oddHeader>&amp;C&amp;"Aptos"&amp;10&amp;K000000 OFFICIAL&amp;1#_x000D_&amp;"Arial"&amp;11&amp;K000000&amp;"Arial"&amp;11&amp;K000000&amp;"Arial"&amp;11&amp;K000000&amp;"Verdana,Regular"&amp;10&amp;K000000Internal Only</oddHeader>
    <oddFooter>&amp;C&amp;"Verdana,Regular"&amp;10&amp;K000000Internal Only_x000D_&amp;1#&amp;"Aptos"&amp;10&amp;K000000 OFFICIAL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3F562-73CD-4566-9475-24B78134F852}">
  <sheetPr>
    <tabColor rgb="FF45286F"/>
    <pageSetUpPr autoPageBreaks="0"/>
  </sheetPr>
  <dimension ref="A2:J33"/>
  <sheetViews>
    <sheetView showGridLines="0" zoomScaleNormal="100" workbookViewId="0"/>
  </sheetViews>
  <sheetFormatPr defaultColWidth="8.625" defaultRowHeight="13.5"/>
  <cols>
    <col min="1" max="1" width="2.375" style="6" customWidth="1"/>
    <col min="2" max="2" width="22.625" style="6" customWidth="1"/>
    <col min="3" max="3" width="17.125" style="6" customWidth="1"/>
    <col min="4" max="4" width="15.625" style="6" customWidth="1"/>
    <col min="5" max="5" width="19.5" style="6" customWidth="1"/>
    <col min="6" max="7" width="17.875" style="6" customWidth="1"/>
    <col min="8" max="8" width="13.875" style="6" bestFit="1" customWidth="1"/>
    <col min="9" max="9" width="17.625" style="6" bestFit="1" customWidth="1"/>
    <col min="10" max="10" width="28.875" style="6" customWidth="1"/>
    <col min="11" max="11" width="16" style="6" customWidth="1"/>
    <col min="12" max="12" width="14.125" style="6" customWidth="1"/>
    <col min="13" max="13" width="16" style="6" customWidth="1"/>
    <col min="14" max="14" width="18.875" style="6" customWidth="1"/>
    <col min="15" max="15" width="22.75" style="6" bestFit="1" customWidth="1"/>
    <col min="16" max="18" width="8.625" style="6"/>
    <col min="19" max="19" width="14.875" style="6" bestFit="1" customWidth="1"/>
    <col min="20" max="20" width="18.125" style="6" bestFit="1" customWidth="1"/>
    <col min="21" max="21" width="19.375" style="6" bestFit="1" customWidth="1"/>
    <col min="22" max="22" width="6" style="6" bestFit="1" customWidth="1"/>
    <col min="23" max="23" width="22.75" style="6" bestFit="1" customWidth="1"/>
    <col min="24" max="16384" width="8.625" style="6"/>
  </cols>
  <sheetData>
    <row r="2" spans="2:10" ht="14.25">
      <c r="B2" s="45"/>
      <c r="C2" s="45"/>
      <c r="D2" s="45"/>
      <c r="E2" s="45"/>
      <c r="F2" s="45"/>
      <c r="G2" s="45"/>
      <c r="H2" s="45"/>
    </row>
    <row r="3" spans="2:10" ht="14.25">
      <c r="B3" s="45"/>
      <c r="C3" s="45"/>
      <c r="D3" s="45"/>
      <c r="E3" s="45"/>
      <c r="F3" s="45"/>
      <c r="G3" s="45"/>
      <c r="H3" s="45"/>
    </row>
    <row r="4" spans="2:10" ht="14.25">
      <c r="B4" s="45"/>
      <c r="C4" s="45"/>
      <c r="D4" s="45"/>
      <c r="E4" s="45"/>
      <c r="F4" s="45"/>
      <c r="G4" s="45"/>
      <c r="H4" s="45"/>
    </row>
    <row r="5" spans="2:10" ht="18">
      <c r="B5" s="131" t="s">
        <v>256</v>
      </c>
      <c r="C5" s="45"/>
      <c r="D5" s="45"/>
      <c r="E5" s="45"/>
      <c r="F5" s="45"/>
      <c r="G5" s="45"/>
      <c r="H5" s="45"/>
    </row>
    <row r="6" spans="2:10" ht="14.25">
      <c r="B6" s="45"/>
      <c r="C6" s="45"/>
      <c r="D6" s="45"/>
      <c r="E6" s="45"/>
      <c r="F6" s="45"/>
      <c r="G6" s="45"/>
      <c r="H6" s="45"/>
    </row>
    <row r="7" spans="2:10" ht="14.25">
      <c r="B7" s="45"/>
      <c r="C7" s="45"/>
      <c r="D7" s="45"/>
      <c r="E7" s="45"/>
      <c r="F7" s="45"/>
      <c r="G7" s="45"/>
      <c r="H7" s="45"/>
    </row>
    <row r="8" spans="2:10" ht="43.5" customHeight="1">
      <c r="B8" s="307" t="s">
        <v>257</v>
      </c>
      <c r="C8" s="308" t="s">
        <v>258</v>
      </c>
      <c r="D8" s="173" t="s">
        <v>352</v>
      </c>
      <c r="E8" s="173" t="s">
        <v>259</v>
      </c>
      <c r="F8" s="306" t="s">
        <v>260</v>
      </c>
      <c r="G8" s="306" t="s">
        <v>261</v>
      </c>
      <c r="H8" s="45"/>
      <c r="I8" s="45"/>
    </row>
    <row r="9" spans="2:10" ht="18.75" customHeight="1">
      <c r="B9" s="174" t="s">
        <v>78</v>
      </c>
      <c r="C9" s="175">
        <v>8.5552710800000025</v>
      </c>
      <c r="D9" s="176">
        <v>1.0647184435231042E-3</v>
      </c>
      <c r="E9" s="177">
        <v>286.92998503337066</v>
      </c>
      <c r="F9" s="178" t="s">
        <v>262</v>
      </c>
      <c r="G9" s="179">
        <f>E9/$E$25</f>
        <v>2.1105056077251297E-3</v>
      </c>
      <c r="H9" s="45"/>
    </row>
    <row r="10" spans="2:10" ht="18.75" customHeight="1">
      <c r="B10" s="174" t="s">
        <v>79</v>
      </c>
      <c r="C10" s="175">
        <v>519.84633509981154</v>
      </c>
      <c r="D10" s="176">
        <v>6.4695785277052983E-2</v>
      </c>
      <c r="E10" s="177">
        <v>9139.6827879029024</v>
      </c>
      <c r="F10" s="178" t="s">
        <v>262</v>
      </c>
      <c r="G10" s="179">
        <f>E10/$E$25</f>
        <v>6.7226685194489252E-2</v>
      </c>
      <c r="H10" s="45"/>
    </row>
    <row r="11" spans="2:10" ht="18.75" customHeight="1">
      <c r="B11" s="174" t="s">
        <v>223</v>
      </c>
      <c r="C11" s="175">
        <v>2840.4876222706184</v>
      </c>
      <c r="D11" s="176">
        <v>0.35350365076107149</v>
      </c>
      <c r="E11" s="177"/>
      <c r="F11" s="180">
        <v>3313848604.4216037</v>
      </c>
      <c r="G11" s="179">
        <f>E24/$E$25</f>
        <v>0.26203041367803609</v>
      </c>
      <c r="H11" s="72"/>
    </row>
    <row r="12" spans="2:10" ht="18.75" customHeight="1">
      <c r="B12" s="174" t="s">
        <v>77</v>
      </c>
      <c r="C12" s="175">
        <v>323.2670066203691</v>
      </c>
      <c r="D12" s="176">
        <v>4.0231144158112672E-2</v>
      </c>
      <c r="E12" s="177">
        <v>3732.9496618251492</v>
      </c>
      <c r="F12" s="178" t="s">
        <v>262</v>
      </c>
      <c r="G12" s="179">
        <f t="shared" ref="G12:G17" si="0">E12/$E$25</f>
        <v>2.7457608495401152E-2</v>
      </c>
      <c r="H12" s="45"/>
      <c r="I12" s="37"/>
    </row>
    <row r="13" spans="2:10" ht="18.75" customHeight="1">
      <c r="B13" s="174" t="s">
        <v>222</v>
      </c>
      <c r="C13" s="175">
        <v>2.0158070668208432</v>
      </c>
      <c r="D13" s="181">
        <v>2.508707138042389E-4</v>
      </c>
      <c r="E13" s="177">
        <v>17.637883256145994</v>
      </c>
      <c r="F13" s="178" t="s">
        <v>262</v>
      </c>
      <c r="G13" s="182">
        <f t="shared" si="0"/>
        <v>1.2973496484226961E-4</v>
      </c>
      <c r="H13" s="93"/>
      <c r="I13" s="38"/>
      <c r="J13" s="37"/>
    </row>
    <row r="14" spans="2:10" ht="18.75" customHeight="1">
      <c r="B14" s="174" t="s">
        <v>76</v>
      </c>
      <c r="C14" s="175">
        <v>3913.5541296460901</v>
      </c>
      <c r="D14" s="176">
        <v>0.48704865370089478</v>
      </c>
      <c r="E14" s="177">
        <v>77258.596845527834</v>
      </c>
      <c r="F14" s="178" t="s">
        <v>262</v>
      </c>
      <c r="G14" s="179">
        <f t="shared" si="0"/>
        <v>0.56827348270518974</v>
      </c>
      <c r="H14" s="45"/>
    </row>
    <row r="15" spans="2:10" ht="18.75" customHeight="1">
      <c r="B15" s="174" t="s">
        <v>219</v>
      </c>
      <c r="C15" s="175">
        <v>286.8248861200002</v>
      </c>
      <c r="D15" s="176">
        <v>3.5695858548222423E-2</v>
      </c>
      <c r="E15" s="177">
        <v>6179.7362891659877</v>
      </c>
      <c r="F15" s="178" t="s">
        <v>262</v>
      </c>
      <c r="G15" s="179">
        <f t="shared" si="0"/>
        <v>4.5454880189780243E-2</v>
      </c>
      <c r="H15" s="45"/>
    </row>
    <row r="16" spans="2:10" ht="18.75" customHeight="1">
      <c r="B16" s="174" t="s">
        <v>221</v>
      </c>
      <c r="C16" s="175">
        <v>46.535063175165064</v>
      </c>
      <c r="D16" s="176">
        <v>5.791369971775465E-3</v>
      </c>
      <c r="E16" s="177">
        <v>2736.8617500422547</v>
      </c>
      <c r="F16" s="178" t="s">
        <v>262</v>
      </c>
      <c r="G16" s="179">
        <f t="shared" si="0"/>
        <v>2.0130911275657748E-2</v>
      </c>
      <c r="H16" s="45"/>
    </row>
    <row r="17" spans="1:8" ht="18.75" customHeight="1">
      <c r="B17" s="183" t="s">
        <v>220</v>
      </c>
      <c r="C17" s="184">
        <v>94.15655931558301</v>
      </c>
      <c r="D17" s="185">
        <v>1.1717948425542857E-2</v>
      </c>
      <c r="E17" s="186">
        <v>976.92947820752704</v>
      </c>
      <c r="F17" s="187" t="s">
        <v>262</v>
      </c>
      <c r="G17" s="179">
        <f t="shared" si="0"/>
        <v>7.18577788887828E-3</v>
      </c>
      <c r="H17" s="45"/>
    </row>
    <row r="18" spans="1:8" ht="18.75" customHeight="1">
      <c r="A18" s="14"/>
      <c r="B18" s="188" t="s">
        <v>86</v>
      </c>
      <c r="C18" s="189">
        <f>SUM(C9:C17)</f>
        <v>8035.2426803944581</v>
      </c>
      <c r="D18" s="190">
        <f>SUM(D9:D17)</f>
        <v>1</v>
      </c>
      <c r="E18" s="191">
        <f>SUM(E9:E17)</f>
        <v>100329.32468096117</v>
      </c>
      <c r="F18" s="192">
        <f>SUM(F9:F17)</f>
        <v>3313848604.4216037</v>
      </c>
      <c r="G18" s="193">
        <f>SUM(G9:G17)</f>
        <v>0.99999999999999989</v>
      </c>
      <c r="H18" s="45"/>
    </row>
    <row r="19" spans="1:8" ht="14.25">
      <c r="A19" s="14"/>
      <c r="B19" s="45"/>
      <c r="C19" s="45"/>
      <c r="D19" s="45"/>
      <c r="E19" s="45"/>
      <c r="F19" s="45"/>
      <c r="G19" s="45"/>
      <c r="H19" s="45"/>
    </row>
    <row r="20" spans="1:8" ht="15.75">
      <c r="B20" s="111" t="s">
        <v>263</v>
      </c>
      <c r="C20" s="194"/>
      <c r="D20" s="195"/>
      <c r="E20" s="111"/>
      <c r="F20" s="134"/>
      <c r="G20" s="45"/>
      <c r="H20" s="45"/>
    </row>
    <row r="21" spans="1:8" ht="15.75">
      <c r="B21" s="111" t="s">
        <v>264</v>
      </c>
      <c r="C21" s="111"/>
      <c r="D21" s="196"/>
      <c r="E21" s="197"/>
      <c r="F21" s="111"/>
      <c r="G21" s="45"/>
      <c r="H21" s="45"/>
    </row>
    <row r="22" spans="1:8" ht="15.75">
      <c r="B22" s="111" t="s">
        <v>265</v>
      </c>
      <c r="C22" s="111"/>
      <c r="D22" s="111"/>
      <c r="E22" s="195"/>
      <c r="F22" s="111"/>
      <c r="G22" s="45"/>
      <c r="H22" s="45"/>
    </row>
    <row r="23" spans="1:8" ht="15.75">
      <c r="B23" s="111"/>
      <c r="C23" s="111"/>
      <c r="D23" s="111"/>
      <c r="E23" s="111"/>
      <c r="F23" s="111"/>
      <c r="G23" s="45"/>
      <c r="H23" s="45"/>
    </row>
    <row r="24" spans="1:8" ht="15.75">
      <c r="B24" s="312" t="s">
        <v>266</v>
      </c>
      <c r="C24" s="313"/>
      <c r="D24" s="314"/>
      <c r="E24" s="198">
        <f>(F18*10.75)/1000000</f>
        <v>35623.87249753224</v>
      </c>
      <c r="F24" s="199"/>
      <c r="G24" s="45"/>
      <c r="H24" s="45"/>
    </row>
    <row r="25" spans="1:8" ht="15.75">
      <c r="B25" s="200" t="s">
        <v>267</v>
      </c>
      <c r="C25" s="201"/>
      <c r="D25" s="201"/>
      <c r="E25" s="198">
        <f>E18+E24</f>
        <v>135953.19717849343</v>
      </c>
      <c r="F25" s="199"/>
      <c r="G25" s="45"/>
      <c r="H25" s="45"/>
    </row>
    <row r="26" spans="1:8" ht="15.75">
      <c r="B26" s="111"/>
      <c r="C26" s="111"/>
      <c r="D26" s="111"/>
      <c r="E26" s="111"/>
      <c r="F26" s="111"/>
      <c r="G26" s="45"/>
      <c r="H26" s="45"/>
    </row>
    <row r="27" spans="1:8" ht="15.75">
      <c r="B27" s="136" t="s">
        <v>68</v>
      </c>
      <c r="C27" s="111"/>
      <c r="D27" s="111"/>
      <c r="E27" s="111"/>
      <c r="F27" s="111"/>
      <c r="G27" s="45"/>
      <c r="H27" s="45"/>
    </row>
    <row r="28" spans="1:8" ht="15.75">
      <c r="B28" s="111"/>
      <c r="C28" s="197"/>
      <c r="D28" s="111"/>
      <c r="E28" s="111"/>
      <c r="F28" s="111"/>
      <c r="G28" s="45"/>
      <c r="H28" s="45"/>
    </row>
    <row r="29" spans="1:8" ht="14.25">
      <c r="B29" s="45"/>
      <c r="C29" s="45"/>
      <c r="D29" s="45"/>
      <c r="E29" s="45"/>
      <c r="F29" s="45"/>
      <c r="G29" s="45"/>
      <c r="H29" s="45"/>
    </row>
    <row r="30" spans="1:8" ht="14.25">
      <c r="B30" s="45"/>
      <c r="C30" s="45"/>
      <c r="D30" s="45"/>
      <c r="E30" s="45"/>
      <c r="F30" s="45"/>
      <c r="G30" s="45"/>
      <c r="H30" s="45"/>
    </row>
    <row r="31" spans="1:8" ht="14.25">
      <c r="B31" s="45"/>
      <c r="C31" s="45"/>
      <c r="D31" s="45"/>
      <c r="E31" s="45"/>
      <c r="F31" s="45"/>
      <c r="G31" s="45"/>
      <c r="H31" s="45"/>
    </row>
    <row r="32" spans="1:8" ht="14.25">
      <c r="B32" s="45"/>
      <c r="C32" s="45"/>
      <c r="D32" s="45"/>
      <c r="E32" s="45"/>
      <c r="F32" s="45"/>
      <c r="G32" s="45"/>
      <c r="H32" s="45"/>
    </row>
    <row r="33" spans="2:8" ht="14.25">
      <c r="B33" s="45"/>
      <c r="C33" s="45"/>
      <c r="D33" s="45" t="s">
        <v>268</v>
      </c>
      <c r="E33" s="45"/>
      <c r="F33" s="45"/>
      <c r="G33" s="45"/>
      <c r="H33" s="45"/>
    </row>
  </sheetData>
  <mergeCells count="1">
    <mergeCell ref="B24:D24"/>
  </mergeCells>
  <hyperlinks>
    <hyperlink ref="B27" location="Information!A1" display="Return to information tab" xr:uid="{9493079E-737E-4BAD-AE17-5BDACB1FE507}"/>
  </hyperlinks>
  <pageMargins left="0.7" right="0.7" top="0.75" bottom="0.75" header="0.3" footer="0.3"/>
  <pageSetup paperSize="9" orientation="portrait" r:id="rId1"/>
  <headerFooter>
    <oddHeader>&amp;C&amp;"Aptos"&amp;10&amp;K000000 OFFICIAL&amp;1#_x000D_&amp;"Arial"&amp;11&amp;K000000&amp;"Arial"&amp;11&amp;K000000&amp;"Arial"&amp;11&amp;K000000&amp;"Verdana,Regular"&amp;10&amp;K000000Internal Only</oddHeader>
    <oddFooter>&amp;C&amp;"Verdana,Regular"&amp;10&amp;K000000Internal Only_x000D_&amp;1#&amp;"Aptos"&amp;10&amp;K000000 OFFICIAL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2FA2D-5CE9-4621-8CE0-64EAF95E9299}">
  <sheetPr>
    <tabColor rgb="FF51C1B5"/>
    <pageSetUpPr autoPageBreaks="0"/>
  </sheetPr>
  <dimension ref="A2:I26"/>
  <sheetViews>
    <sheetView showGridLines="0" zoomScaleNormal="100" workbookViewId="0"/>
  </sheetViews>
  <sheetFormatPr defaultColWidth="9.125" defaultRowHeight="13.5"/>
  <cols>
    <col min="1" max="1" width="2.375" style="6" customWidth="1"/>
    <col min="2" max="2" width="21.375" style="6" customWidth="1"/>
    <col min="3" max="3" width="14.625" style="6" customWidth="1"/>
    <col min="4" max="4" width="14.5" style="6" customWidth="1"/>
    <col min="5" max="5" width="18.875" style="6" customWidth="1"/>
    <col min="6" max="6" width="19.125" style="6" customWidth="1"/>
    <col min="7" max="7" width="19.375" style="6" customWidth="1"/>
    <col min="8" max="8" width="19.625" style="6" customWidth="1"/>
    <col min="9" max="16384" width="9.125" style="6"/>
  </cols>
  <sheetData>
    <row r="2" spans="1:9" ht="14.25">
      <c r="B2" s="45"/>
      <c r="C2" s="45"/>
      <c r="D2" s="45"/>
      <c r="E2" s="45"/>
      <c r="F2" s="45"/>
      <c r="G2" s="45"/>
      <c r="H2" s="45"/>
      <c r="I2" s="45"/>
    </row>
    <row r="3" spans="1:9" ht="14.25">
      <c r="B3" s="45"/>
      <c r="C3" s="45"/>
      <c r="D3" s="45"/>
      <c r="E3" s="45"/>
      <c r="F3" s="45"/>
      <c r="G3" s="45"/>
      <c r="H3" s="45"/>
      <c r="I3" s="45"/>
    </row>
    <row r="4" spans="1:9" ht="14.25">
      <c r="A4" s="3"/>
      <c r="B4" s="45"/>
      <c r="C4" s="45"/>
      <c r="D4" s="45"/>
      <c r="E4" s="45"/>
      <c r="F4" s="45"/>
      <c r="G4" s="45"/>
      <c r="H4" s="45"/>
      <c r="I4" s="45"/>
    </row>
    <row r="5" spans="1:9" ht="18">
      <c r="B5" s="131" t="s">
        <v>269</v>
      </c>
      <c r="C5" s="45"/>
      <c r="D5" s="45"/>
      <c r="E5" s="45"/>
      <c r="F5" s="45"/>
      <c r="G5" s="45"/>
      <c r="H5" s="45"/>
      <c r="I5" s="45"/>
    </row>
    <row r="6" spans="1:9" ht="14.25">
      <c r="B6" s="45"/>
      <c r="C6" s="45"/>
      <c r="D6" s="45"/>
      <c r="E6" s="45"/>
      <c r="F6" s="45"/>
      <c r="G6" s="45"/>
      <c r="H6" s="45"/>
      <c r="I6" s="45"/>
    </row>
    <row r="7" spans="1:9" ht="39.75" customHeight="1">
      <c r="B7" s="216" t="s">
        <v>229</v>
      </c>
      <c r="C7" s="219" t="s">
        <v>270</v>
      </c>
      <c r="D7" s="219" t="s">
        <v>271</v>
      </c>
      <c r="E7" s="219" t="s">
        <v>272</v>
      </c>
      <c r="F7" s="219" t="s">
        <v>273</v>
      </c>
      <c r="G7" s="219" t="s">
        <v>274</v>
      </c>
      <c r="H7" s="219" t="s">
        <v>275</v>
      </c>
      <c r="I7" s="45"/>
    </row>
    <row r="8" spans="1:9" ht="15.75">
      <c r="B8" s="202" t="s">
        <v>276</v>
      </c>
      <c r="C8" s="203">
        <v>168</v>
      </c>
      <c r="D8" s="203">
        <v>18</v>
      </c>
      <c r="E8" s="203">
        <v>150</v>
      </c>
      <c r="F8" s="204">
        <v>0.89</v>
      </c>
      <c r="G8" s="203">
        <v>149</v>
      </c>
      <c r="H8" s="204">
        <v>0.89</v>
      </c>
      <c r="I8" s="45"/>
    </row>
    <row r="9" spans="1:9" ht="15.75">
      <c r="B9" s="205" t="s">
        <v>277</v>
      </c>
      <c r="C9" s="206">
        <v>168</v>
      </c>
      <c r="D9" s="206">
        <v>31</v>
      </c>
      <c r="E9" s="206">
        <v>137</v>
      </c>
      <c r="F9" s="207">
        <f>E9/C9</f>
        <v>0.81547619047619047</v>
      </c>
      <c r="G9" s="206">
        <v>93</v>
      </c>
      <c r="H9" s="207">
        <f>G9/C9</f>
        <v>0.5535714285714286</v>
      </c>
      <c r="I9" s="45"/>
    </row>
    <row r="10" spans="1:9" ht="18.75" customHeight="1">
      <c r="B10" s="96"/>
      <c r="C10" s="55"/>
      <c r="D10" s="55"/>
      <c r="E10" s="55"/>
      <c r="F10" s="97"/>
      <c r="G10" s="55"/>
      <c r="H10" s="97"/>
      <c r="I10" s="45"/>
    </row>
    <row r="11" spans="1:9" ht="14.25">
      <c r="B11" s="98"/>
      <c r="C11" s="45"/>
      <c r="D11" s="45"/>
      <c r="E11" s="45"/>
      <c r="F11" s="45"/>
      <c r="G11" s="45"/>
      <c r="H11" s="45"/>
      <c r="I11" s="45"/>
    </row>
    <row r="12" spans="1:9" ht="15.75">
      <c r="B12" s="136" t="s">
        <v>68</v>
      </c>
      <c r="C12" s="45"/>
      <c r="D12" s="45"/>
      <c r="E12" s="45"/>
      <c r="F12" s="45"/>
      <c r="G12" s="45"/>
      <c r="H12" s="45"/>
      <c r="I12" s="94"/>
    </row>
    <row r="13" spans="1:9">
      <c r="B13" s="291"/>
      <c r="C13"/>
      <c r="D13"/>
      <c r="E13"/>
      <c r="F13"/>
      <c r="G13"/>
      <c r="H13"/>
      <c r="I13" s="32"/>
    </row>
    <row r="14" spans="1:9">
      <c r="D14"/>
      <c r="E14"/>
      <c r="F14"/>
      <c r="G14"/>
      <c r="H14"/>
      <c r="I14" s="32"/>
    </row>
    <row r="15" spans="1:9">
      <c r="B15" s="291"/>
      <c r="C15"/>
      <c r="D15"/>
      <c r="E15"/>
      <c r="F15"/>
      <c r="G15"/>
      <c r="H15"/>
    </row>
    <row r="16" spans="1:9">
      <c r="B16" s="14"/>
      <c r="C16"/>
      <c r="D16"/>
      <c r="E16"/>
      <c r="F16"/>
      <c r="G16"/>
      <c r="H16"/>
    </row>
    <row r="17" spans="2:8">
      <c r="B17" s="291"/>
      <c r="C17"/>
      <c r="D17"/>
      <c r="E17"/>
      <c r="F17" s="7"/>
      <c r="G17"/>
      <c r="H17"/>
    </row>
    <row r="18" spans="2:8">
      <c r="B18" s="291"/>
      <c r="C18"/>
      <c r="D18"/>
      <c r="E18"/>
      <c r="F18"/>
      <c r="G18"/>
      <c r="H18"/>
    </row>
    <row r="26" spans="2:8">
      <c r="B26" s="292"/>
    </row>
  </sheetData>
  <hyperlinks>
    <hyperlink ref="B12" location="Information!A1" display="Return to information tab" xr:uid="{7D7C5BE8-8ADB-4FD5-B9B0-1404B126106E}"/>
  </hyperlinks>
  <pageMargins left="0.7" right="0.7" top="0.75" bottom="0.75" header="0.3" footer="0.3"/>
  <pageSetup paperSize="9" orientation="portrait" r:id="rId1"/>
  <headerFooter>
    <oddHeader>&amp;C&amp;"Aptos"&amp;10&amp;K000000 OFFICIAL&amp;1#_x000D_&amp;"Arial"&amp;11&amp;K000000&amp;"Arial"&amp;11&amp;K000000&amp;"Arial"&amp;11&amp;K000000&amp;"Verdana,Regular"&amp;10&amp;K000000Internal Only</oddHeader>
    <oddFooter>&amp;C&amp;"Verdana,Regular"&amp;10&amp;K000000Internal Only_x000D_&amp;1#&amp;"Aptos"&amp;10&amp;K000000 OFFICIAL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D1615-168B-4349-9236-E3EB301BED48}">
  <sheetPr>
    <tabColor rgb="FF51C1B5"/>
    <pageSetUpPr autoPageBreaks="0"/>
  </sheetPr>
  <dimension ref="A1:K31"/>
  <sheetViews>
    <sheetView zoomScaleNormal="100" workbookViewId="0"/>
  </sheetViews>
  <sheetFormatPr defaultColWidth="9.125" defaultRowHeight="13.5"/>
  <cols>
    <col min="1" max="1" width="2.25" style="22" customWidth="1"/>
    <col min="2" max="2" width="21.375" style="22" customWidth="1"/>
    <col min="3" max="3" width="14.75" style="22" customWidth="1"/>
    <col min="4" max="4" width="14.25" style="22" customWidth="1"/>
    <col min="5" max="5" width="18.125" style="22" customWidth="1"/>
    <col min="6" max="6" width="18.375" style="22" customWidth="1"/>
    <col min="7" max="7" width="17.75" style="22" customWidth="1"/>
    <col min="8" max="8" width="17.875" style="22" customWidth="1"/>
    <col min="9" max="16384" width="9.125" style="22"/>
  </cols>
  <sheetData>
    <row r="1" spans="1:11" ht="14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14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14.2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ht="14.25">
      <c r="A4" s="104"/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ht="18">
      <c r="A5" s="57"/>
      <c r="B5" s="213" t="s">
        <v>278</v>
      </c>
      <c r="C5" s="57"/>
      <c r="D5" s="57"/>
      <c r="E5" s="57"/>
      <c r="F5" s="57"/>
      <c r="G5" s="57"/>
      <c r="H5" s="57"/>
      <c r="I5" s="57"/>
      <c r="J5" s="57"/>
      <c r="K5" s="57"/>
    </row>
    <row r="6" spans="1:11" ht="14.25">
      <c r="A6" s="57"/>
      <c r="B6" s="105"/>
      <c r="C6" s="57"/>
      <c r="D6" s="57"/>
      <c r="E6" s="57"/>
      <c r="F6" s="57"/>
      <c r="G6" s="57"/>
      <c r="H6" s="57"/>
      <c r="I6" s="57"/>
      <c r="J6" s="57"/>
      <c r="K6" s="57"/>
    </row>
    <row r="7" spans="1:11" ht="38.25" customHeight="1">
      <c r="A7" s="57"/>
      <c r="B7" s="216" t="s">
        <v>229</v>
      </c>
      <c r="C7" s="219" t="s">
        <v>270</v>
      </c>
      <c r="D7" s="219" t="s">
        <v>271</v>
      </c>
      <c r="E7" s="219" t="s">
        <v>272</v>
      </c>
      <c r="F7" s="219" t="s">
        <v>273</v>
      </c>
      <c r="G7" s="219" t="s">
        <v>274</v>
      </c>
      <c r="H7" s="219" t="s">
        <v>275</v>
      </c>
      <c r="I7" s="57"/>
      <c r="J7" s="57"/>
      <c r="K7" s="57"/>
    </row>
    <row r="8" spans="1:11" ht="15.75">
      <c r="A8" s="57"/>
      <c r="B8" s="208" t="s">
        <v>276</v>
      </c>
      <c r="C8" s="209">
        <v>172</v>
      </c>
      <c r="D8" s="209">
        <v>29</v>
      </c>
      <c r="E8" s="209">
        <v>143</v>
      </c>
      <c r="F8" s="210">
        <v>0.83</v>
      </c>
      <c r="G8" s="209">
        <v>139</v>
      </c>
      <c r="H8" s="210">
        <v>0.81</v>
      </c>
      <c r="I8" s="57"/>
      <c r="J8" s="57"/>
      <c r="K8" s="57"/>
    </row>
    <row r="9" spans="1:11" ht="15.75">
      <c r="A9" s="57"/>
      <c r="B9" s="211" t="s">
        <v>277</v>
      </c>
      <c r="C9" s="212">
        <v>80</v>
      </c>
      <c r="D9" s="212">
        <v>16</v>
      </c>
      <c r="E9" s="212">
        <v>64</v>
      </c>
      <c r="F9" s="207">
        <f>E9/C9</f>
        <v>0.8</v>
      </c>
      <c r="G9" s="212">
        <v>36</v>
      </c>
      <c r="H9" s="207">
        <f>G9/C9</f>
        <v>0.45</v>
      </c>
      <c r="I9" s="106"/>
      <c r="J9" s="106"/>
      <c r="K9" s="57"/>
    </row>
    <row r="10" spans="1:11" ht="18.600000000000001" customHeight="1">
      <c r="A10" s="57"/>
      <c r="B10" s="214" t="s">
        <v>268</v>
      </c>
      <c r="C10" s="59"/>
      <c r="D10" s="59"/>
      <c r="E10" s="59"/>
      <c r="F10" s="97"/>
      <c r="G10" s="59"/>
      <c r="H10" s="97"/>
      <c r="I10" s="106"/>
      <c r="J10" s="106"/>
      <c r="K10" s="57"/>
    </row>
    <row r="11" spans="1:11" ht="15.75">
      <c r="A11" s="57"/>
      <c r="B11" s="215"/>
      <c r="C11" s="57"/>
      <c r="D11" s="57"/>
      <c r="E11" s="57"/>
      <c r="F11" s="57"/>
      <c r="G11" s="57"/>
      <c r="H11" s="57"/>
      <c r="I11" s="57"/>
      <c r="J11" s="57"/>
      <c r="K11" s="57"/>
    </row>
    <row r="12" spans="1:11" ht="15.75">
      <c r="A12" s="57"/>
      <c r="B12" s="113" t="s">
        <v>68</v>
      </c>
      <c r="C12" s="57"/>
      <c r="D12" s="57"/>
      <c r="E12" s="57"/>
      <c r="F12" s="57"/>
      <c r="G12" s="57"/>
      <c r="H12" s="57"/>
      <c r="I12" s="57"/>
      <c r="J12" s="57"/>
      <c r="K12" s="57"/>
    </row>
    <row r="13" spans="1:11" ht="15.75">
      <c r="A13" s="57"/>
      <c r="B13" s="125"/>
      <c r="C13" s="57"/>
      <c r="D13" s="57"/>
      <c r="E13" s="57"/>
      <c r="F13" s="107"/>
      <c r="G13" s="57"/>
      <c r="H13" s="107"/>
      <c r="I13" s="57"/>
      <c r="J13" s="57"/>
      <c r="K13" s="57"/>
    </row>
    <row r="14" spans="1:11" ht="15.75">
      <c r="A14" s="57"/>
      <c r="B14" s="215"/>
      <c r="C14" s="57"/>
      <c r="D14" s="57"/>
      <c r="E14" s="57"/>
      <c r="F14" s="57"/>
      <c r="G14" s="57"/>
      <c r="H14" s="57"/>
      <c r="I14" s="57"/>
      <c r="J14" s="57"/>
      <c r="K14" s="57"/>
    </row>
    <row r="15" spans="1:11" ht="15.75">
      <c r="A15" s="57"/>
      <c r="B15" s="215"/>
      <c r="C15" s="57"/>
      <c r="D15" s="57"/>
      <c r="E15" s="57"/>
      <c r="F15" s="57"/>
      <c r="G15" s="57"/>
      <c r="H15" s="57"/>
      <c r="I15" s="57"/>
      <c r="J15" s="57"/>
      <c r="K15" s="57"/>
    </row>
    <row r="16" spans="1:11" ht="15.75">
      <c r="A16" s="57"/>
      <c r="B16" s="215"/>
      <c r="C16" s="57"/>
      <c r="D16" s="57"/>
      <c r="E16" s="57"/>
      <c r="F16" s="57"/>
      <c r="G16" s="57"/>
      <c r="H16" s="57"/>
      <c r="I16" s="57"/>
      <c r="J16" s="57"/>
      <c r="K16" s="57"/>
    </row>
    <row r="17" spans="1:11" ht="15.75">
      <c r="A17" s="57"/>
      <c r="B17" s="215"/>
      <c r="C17" s="57"/>
      <c r="D17" s="57"/>
      <c r="E17" s="57"/>
      <c r="F17" s="57"/>
      <c r="G17" s="57"/>
      <c r="H17" s="57"/>
      <c r="I17" s="57"/>
      <c r="J17" s="57"/>
      <c r="K17" s="57"/>
    </row>
    <row r="18" spans="1:11" ht="14.25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</row>
    <row r="19" spans="1:11" ht="14.25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</row>
    <row r="20" spans="1:11" ht="14.25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</row>
    <row r="21" spans="1:11" ht="14.25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</row>
    <row r="22" spans="1:11" ht="14.25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</row>
    <row r="23" spans="1:11" ht="14.25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</row>
    <row r="24" spans="1:11" ht="14.25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</row>
    <row r="25" spans="1:11" ht="14.25">
      <c r="A25" s="57"/>
      <c r="B25" s="59"/>
      <c r="C25" s="57"/>
      <c r="D25" s="57"/>
      <c r="E25" s="57"/>
      <c r="F25" s="57"/>
      <c r="G25" s="57"/>
      <c r="H25" s="57"/>
      <c r="I25" s="57"/>
      <c r="J25" s="57"/>
      <c r="K25" s="57"/>
    </row>
    <row r="26" spans="1:11" ht="14.25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</row>
    <row r="27" spans="1:11" ht="14.25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</row>
    <row r="28" spans="1:11" ht="14.25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</row>
    <row r="29" spans="1:11" ht="14.25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</row>
    <row r="31" spans="1:11" ht="18.75" customHeight="1"/>
  </sheetData>
  <hyperlinks>
    <hyperlink ref="B12" location="Information!A1" display="Return to information tab" xr:uid="{092A7F34-B964-4278-9464-C5C2489833C3}"/>
  </hyperlinks>
  <pageMargins left="0.7" right="0.7" top="0.75" bottom="0.75" header="0.3" footer="0.3"/>
  <pageSetup paperSize="9" orientation="portrait" r:id="rId1"/>
  <headerFooter>
    <oddHeader>&amp;C&amp;"Aptos"&amp;10&amp;K000000 OFFICIAL&amp;1#_x000D_&amp;"Arial"&amp;11&amp;K000000&amp;"Arial"&amp;11&amp;K000000&amp;"Arial"&amp;11&amp;K000000&amp;"Verdana,Regular"&amp;10&amp;K000000Internal Only</oddHeader>
    <oddFooter>&amp;C&amp;"Verdana,Regular"&amp;10&amp;K000000Internal Only_x000D_&amp;1#&amp;"Aptos"&amp;10&amp;K000000 OFFICIAL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DD44A-27BF-4210-9B38-9DA5118F662D}">
  <sheetPr>
    <tabColor rgb="FF51C1B5"/>
    <pageSetUpPr autoPageBreaks="0"/>
  </sheetPr>
  <dimension ref="A1:H59"/>
  <sheetViews>
    <sheetView showGridLines="0" zoomScaleNormal="100" workbookViewId="0"/>
  </sheetViews>
  <sheetFormatPr defaultRowHeight="13.5"/>
  <cols>
    <col min="1" max="1" width="2.25" customWidth="1"/>
    <col min="2" max="2" width="70" bestFit="1" customWidth="1"/>
    <col min="3" max="3" width="10.875" bestFit="1" customWidth="1"/>
    <col min="4" max="4" width="23" bestFit="1" customWidth="1"/>
    <col min="5" max="5" width="20.5" customWidth="1"/>
    <col min="10" max="16" width="8"/>
    <col min="17" max="17" width="41.75" customWidth="1"/>
    <col min="18" max="18" width="28" customWidth="1"/>
    <col min="19" max="19" width="29.5" customWidth="1"/>
  </cols>
  <sheetData>
    <row r="1" spans="1:6" ht="14.25">
      <c r="A1" s="45"/>
      <c r="B1" s="45"/>
      <c r="C1" s="45"/>
      <c r="D1" s="45"/>
      <c r="E1" s="45"/>
      <c r="F1" s="45"/>
    </row>
    <row r="2" spans="1:6" ht="14.25">
      <c r="A2" s="45"/>
      <c r="B2" s="45"/>
      <c r="C2" s="45"/>
      <c r="D2" s="45"/>
      <c r="E2" s="45"/>
      <c r="F2" s="45"/>
    </row>
    <row r="3" spans="1:6" ht="14.25">
      <c r="A3" s="45"/>
      <c r="B3" s="45"/>
      <c r="C3" s="45"/>
      <c r="D3" s="45"/>
      <c r="E3" s="45"/>
      <c r="F3" s="45"/>
    </row>
    <row r="4" spans="1:6" ht="14.25">
      <c r="A4" s="45"/>
      <c r="B4" s="45"/>
      <c r="C4" s="45"/>
      <c r="D4" s="45"/>
      <c r="E4" s="45"/>
      <c r="F4" s="45"/>
    </row>
    <row r="5" spans="1:6" ht="18">
      <c r="A5" s="45"/>
      <c r="B5" s="131" t="s">
        <v>279</v>
      </c>
      <c r="C5" s="63"/>
      <c r="D5" s="45"/>
      <c r="E5" s="45"/>
      <c r="F5" s="45"/>
    </row>
    <row r="6" spans="1:6" ht="15.75">
      <c r="A6" s="45"/>
      <c r="B6" s="63"/>
      <c r="C6" s="63"/>
      <c r="D6" s="45"/>
      <c r="E6" s="45"/>
      <c r="F6" s="45"/>
    </row>
    <row r="7" spans="1:6" ht="15.75">
      <c r="A7" s="45"/>
      <c r="B7" s="132" t="s">
        <v>280</v>
      </c>
      <c r="C7" s="64"/>
      <c r="D7" s="45"/>
      <c r="E7" s="45"/>
      <c r="F7" s="45"/>
    </row>
    <row r="8" spans="1:6" ht="15.75">
      <c r="A8" s="45"/>
      <c r="B8" s="132" t="s">
        <v>281</v>
      </c>
      <c r="C8" s="64"/>
      <c r="D8" s="45"/>
      <c r="E8" s="45"/>
      <c r="F8" s="45"/>
    </row>
    <row r="9" spans="1:6" ht="15.75">
      <c r="A9" s="45"/>
      <c r="B9" s="132" t="s">
        <v>282</v>
      </c>
      <c r="C9" s="64"/>
      <c r="D9" s="45"/>
      <c r="E9" s="45"/>
      <c r="F9" s="45"/>
    </row>
    <row r="10" spans="1:6" ht="15.75">
      <c r="A10" s="45"/>
      <c r="B10" s="133" t="s">
        <v>283</v>
      </c>
      <c r="C10" s="65"/>
      <c r="D10" s="45"/>
      <c r="E10" s="45"/>
      <c r="F10" s="45"/>
    </row>
    <row r="11" spans="1:6" ht="14.25">
      <c r="A11" s="45"/>
      <c r="B11" s="99"/>
      <c r="C11" s="99"/>
      <c r="D11" s="45"/>
      <c r="E11" s="45"/>
      <c r="F11" s="45"/>
    </row>
    <row r="12" spans="1:6" ht="14.25">
      <c r="A12" s="45"/>
      <c r="B12" s="100"/>
      <c r="C12" s="100"/>
      <c r="D12" s="45"/>
      <c r="E12" s="45"/>
      <c r="F12" s="45"/>
    </row>
    <row r="13" spans="1:6" ht="14.25">
      <c r="A13" s="45"/>
      <c r="B13" s="99"/>
      <c r="C13" s="99"/>
      <c r="D13" s="45"/>
      <c r="E13" s="45"/>
      <c r="F13" s="45"/>
    </row>
    <row r="14" spans="1:6" ht="14.25">
      <c r="A14" s="45"/>
      <c r="B14" s="45"/>
      <c r="C14" s="45"/>
      <c r="D14" s="45"/>
      <c r="E14" s="45"/>
      <c r="F14" s="45"/>
    </row>
    <row r="15" spans="1:6" ht="14.25">
      <c r="A15" s="45"/>
      <c r="B15" s="45"/>
      <c r="C15" s="45"/>
      <c r="D15" s="45"/>
      <c r="E15" s="45"/>
      <c r="F15" s="45"/>
    </row>
    <row r="16" spans="1:6" ht="14.25">
      <c r="A16" s="45"/>
      <c r="B16" s="45"/>
      <c r="C16" s="45"/>
      <c r="D16" s="45"/>
      <c r="E16" s="45"/>
      <c r="F16" s="45"/>
    </row>
    <row r="17" spans="1:8" ht="14.25">
      <c r="A17" s="45"/>
      <c r="B17" s="45"/>
      <c r="C17" s="45"/>
      <c r="D17" s="45"/>
      <c r="E17" s="45"/>
      <c r="F17" s="45"/>
    </row>
    <row r="18" spans="1:8" ht="14.25">
      <c r="A18" s="45"/>
      <c r="B18" s="45"/>
      <c r="C18" s="45"/>
      <c r="D18" s="45"/>
      <c r="E18" s="45"/>
      <c r="F18" s="45"/>
    </row>
    <row r="19" spans="1:8" ht="14.25">
      <c r="A19" s="45"/>
      <c r="B19" s="45"/>
      <c r="C19" s="45"/>
      <c r="D19" s="45"/>
      <c r="E19" s="45"/>
      <c r="F19" s="45"/>
    </row>
    <row r="20" spans="1:8" ht="14.25">
      <c r="A20" s="45"/>
      <c r="B20" s="45"/>
      <c r="C20" s="45"/>
      <c r="D20" s="45"/>
      <c r="E20" s="45"/>
      <c r="F20" s="45"/>
    </row>
    <row r="21" spans="1:8" ht="14.25">
      <c r="A21" s="45"/>
      <c r="B21" s="45"/>
      <c r="C21" s="45"/>
      <c r="D21" s="45"/>
      <c r="E21" s="45"/>
      <c r="F21" s="45"/>
    </row>
    <row r="22" spans="1:8" ht="14.25">
      <c r="A22" s="45"/>
      <c r="B22" s="45"/>
      <c r="C22" s="45"/>
      <c r="D22" s="45"/>
      <c r="E22" s="45"/>
      <c r="F22" s="45"/>
    </row>
    <row r="23" spans="1:8" ht="14.25">
      <c r="A23" s="45"/>
      <c r="B23" s="45"/>
      <c r="C23" s="45"/>
      <c r="D23" s="45"/>
      <c r="E23" s="45"/>
      <c r="F23" s="45"/>
    </row>
    <row r="24" spans="1:8" ht="14.25">
      <c r="A24" s="45"/>
      <c r="B24" s="45"/>
      <c r="C24" s="45"/>
      <c r="D24" s="45"/>
      <c r="E24" s="45"/>
      <c r="F24" s="45"/>
    </row>
    <row r="25" spans="1:8" ht="15.75">
      <c r="A25" s="45"/>
      <c r="B25" s="63"/>
      <c r="C25" s="63"/>
      <c r="D25" s="45"/>
      <c r="E25" s="45"/>
      <c r="F25" s="45"/>
      <c r="H25" s="33"/>
    </row>
    <row r="26" spans="1:8" ht="14.25">
      <c r="A26" s="45"/>
      <c r="B26" s="45"/>
      <c r="C26" s="45"/>
      <c r="D26" s="45"/>
      <c r="E26" s="45"/>
      <c r="F26" s="45"/>
    </row>
    <row r="27" spans="1:8" ht="14.25">
      <c r="A27" s="45"/>
      <c r="B27" s="45" t="s">
        <v>268</v>
      </c>
      <c r="C27" s="45"/>
      <c r="D27" s="45"/>
      <c r="E27" s="45"/>
      <c r="F27" s="45"/>
    </row>
    <row r="28" spans="1:8" ht="14.25">
      <c r="A28" s="45"/>
      <c r="B28" s="45"/>
      <c r="C28" s="45"/>
      <c r="D28" s="45"/>
      <c r="E28" s="45"/>
      <c r="F28" s="45"/>
    </row>
    <row r="29" spans="1:8" ht="14.25">
      <c r="A29" s="45"/>
      <c r="B29" s="45"/>
      <c r="C29" s="45"/>
      <c r="D29" s="45"/>
      <c r="E29" s="45"/>
      <c r="F29" s="45"/>
    </row>
    <row r="30" spans="1:8" ht="14.25">
      <c r="A30" s="45"/>
      <c r="B30" s="45"/>
      <c r="C30" s="45"/>
      <c r="D30" s="45"/>
      <c r="E30" s="45"/>
      <c r="F30" s="45"/>
    </row>
    <row r="31" spans="1:8" ht="14.25">
      <c r="A31" s="45"/>
      <c r="B31" s="45"/>
      <c r="C31" s="45"/>
      <c r="D31" s="45"/>
      <c r="E31" s="45"/>
      <c r="F31" s="45"/>
    </row>
    <row r="32" spans="1:8" ht="14.25">
      <c r="A32" s="45"/>
      <c r="B32" s="45"/>
      <c r="C32" s="45"/>
      <c r="D32" s="45"/>
      <c r="E32" s="45"/>
      <c r="F32" s="45"/>
    </row>
    <row r="33" spans="1:6" ht="14.25">
      <c r="A33" s="45"/>
      <c r="B33" s="45"/>
      <c r="C33" s="45"/>
      <c r="D33" s="45"/>
      <c r="E33" s="45"/>
      <c r="F33" s="45"/>
    </row>
    <row r="34" spans="1:6" ht="18.75" customHeight="1">
      <c r="A34" s="45"/>
      <c r="B34" s="45"/>
      <c r="C34" s="45"/>
      <c r="D34" s="45"/>
      <c r="E34" s="45"/>
      <c r="F34" s="45"/>
    </row>
    <row r="35" spans="1:6" ht="14.25">
      <c r="A35" s="45"/>
      <c r="B35" s="45"/>
      <c r="C35" s="45"/>
      <c r="D35" s="45"/>
      <c r="E35" s="45"/>
      <c r="F35" s="45"/>
    </row>
    <row r="36" spans="1:6" ht="33.6" customHeight="1">
      <c r="A36" s="45"/>
      <c r="B36" s="216" t="s">
        <v>284</v>
      </c>
      <c r="C36" s="216" t="s">
        <v>285</v>
      </c>
      <c r="D36" s="219" t="s">
        <v>286</v>
      </c>
      <c r="E36" s="45"/>
      <c r="F36" s="45"/>
    </row>
    <row r="37" spans="1:6" ht="18.75" customHeight="1">
      <c r="A37" s="45"/>
      <c r="B37" s="205" t="s">
        <v>287</v>
      </c>
      <c r="C37" s="217">
        <v>201</v>
      </c>
      <c r="D37" s="309">
        <f>C37/C43</f>
        <v>0.27609890109890112</v>
      </c>
      <c r="E37" s="45"/>
      <c r="F37" s="45"/>
    </row>
    <row r="38" spans="1:6" ht="18.75" customHeight="1">
      <c r="A38" s="45"/>
      <c r="B38" s="205" t="s">
        <v>288</v>
      </c>
      <c r="C38" s="217">
        <v>111</v>
      </c>
      <c r="D38" s="309">
        <f>C38/C43</f>
        <v>0.15247252747252749</v>
      </c>
      <c r="E38" s="45"/>
      <c r="F38" s="45"/>
    </row>
    <row r="39" spans="1:6" ht="18.75" customHeight="1">
      <c r="A39" s="45"/>
      <c r="B39" s="205" t="s">
        <v>289</v>
      </c>
      <c r="C39" s="217">
        <v>71</v>
      </c>
      <c r="D39" s="309">
        <f>C39/C43</f>
        <v>9.7527472527472528E-2</v>
      </c>
      <c r="E39" s="45"/>
      <c r="F39" s="45"/>
    </row>
    <row r="40" spans="1:6" ht="18.75" customHeight="1">
      <c r="A40" s="45"/>
      <c r="B40" s="205" t="s">
        <v>290</v>
      </c>
      <c r="C40" s="217">
        <v>34</v>
      </c>
      <c r="D40" s="309">
        <f>C40/C43</f>
        <v>4.6703296703296704E-2</v>
      </c>
      <c r="E40" s="45"/>
      <c r="F40" s="45"/>
    </row>
    <row r="41" spans="1:6" ht="15.75">
      <c r="A41" s="45"/>
      <c r="B41" s="205" t="s">
        <v>291</v>
      </c>
      <c r="C41" s="217">
        <v>23</v>
      </c>
      <c r="D41" s="309">
        <f>C41/C43</f>
        <v>3.1593406593406592E-2</v>
      </c>
      <c r="E41" s="45"/>
      <c r="F41" s="45"/>
    </row>
    <row r="42" spans="1:6" ht="15.75">
      <c r="A42" s="45"/>
      <c r="B42" s="205" t="s">
        <v>80</v>
      </c>
      <c r="C42" s="217">
        <v>288</v>
      </c>
      <c r="D42" s="309">
        <f>C42/C43</f>
        <v>0.39560439560439559</v>
      </c>
      <c r="E42" s="45"/>
      <c r="F42" s="45"/>
    </row>
    <row r="43" spans="1:6" ht="15.75">
      <c r="A43" s="45"/>
      <c r="B43" s="216" t="s">
        <v>292</v>
      </c>
      <c r="C43" s="218">
        <f>SUM(C37:C42)</f>
        <v>728</v>
      </c>
      <c r="D43" s="310">
        <f>SUM(D37:D42)</f>
        <v>1</v>
      </c>
      <c r="E43" s="45"/>
      <c r="F43" s="45"/>
    </row>
    <row r="44" spans="1:6" ht="15.75">
      <c r="A44" s="45"/>
      <c r="B44" s="111"/>
      <c r="C44" s="111"/>
      <c r="D44" s="111"/>
      <c r="E44" s="45"/>
      <c r="F44" s="45"/>
    </row>
    <row r="45" spans="1:6" ht="15.75">
      <c r="A45" s="45"/>
      <c r="B45" s="111" t="s">
        <v>293</v>
      </c>
      <c r="C45" s="54"/>
      <c r="D45" s="45"/>
      <c r="E45" s="45"/>
      <c r="F45" s="45"/>
    </row>
    <row r="46" spans="1:6" ht="14.25">
      <c r="A46" s="45"/>
      <c r="B46" s="54"/>
      <c r="C46" s="54"/>
      <c r="D46" s="45"/>
      <c r="E46" s="45"/>
      <c r="F46" s="45"/>
    </row>
    <row r="47" spans="1:6" ht="15.75">
      <c r="A47" s="45"/>
      <c r="B47" s="111"/>
      <c r="C47" s="45"/>
      <c r="D47" s="45"/>
      <c r="E47" s="45"/>
      <c r="F47" s="45"/>
    </row>
    <row r="48" spans="1:6" ht="15.75">
      <c r="A48" s="45"/>
      <c r="B48" s="136" t="s">
        <v>68</v>
      </c>
      <c r="C48" s="71"/>
      <c r="D48" s="45"/>
      <c r="E48" s="45"/>
      <c r="F48" s="45"/>
    </row>
    <row r="49" spans="1:6" ht="15.75">
      <c r="A49" s="45"/>
      <c r="B49" s="111"/>
      <c r="C49" s="45"/>
      <c r="D49" s="45"/>
      <c r="E49" s="45"/>
      <c r="F49" s="45"/>
    </row>
    <row r="50" spans="1:6" ht="15.75">
      <c r="A50" s="45"/>
      <c r="B50" s="111"/>
      <c r="C50" s="45"/>
      <c r="D50" s="45"/>
      <c r="E50" s="45"/>
      <c r="F50" s="45"/>
    </row>
    <row r="51" spans="1:6" ht="14.25">
      <c r="A51" s="45"/>
      <c r="B51" s="45"/>
      <c r="C51" s="45"/>
      <c r="D51" s="45"/>
      <c r="E51" s="45"/>
      <c r="F51" s="45"/>
    </row>
    <row r="52" spans="1:6" ht="14.25">
      <c r="A52" s="45"/>
      <c r="B52" s="45"/>
      <c r="C52" s="45"/>
      <c r="D52" s="45"/>
      <c r="E52" s="45"/>
      <c r="F52" s="45"/>
    </row>
    <row r="53" spans="1:6" ht="14.25">
      <c r="A53" s="45"/>
      <c r="B53" s="45"/>
      <c r="C53" s="45"/>
      <c r="D53" s="45"/>
      <c r="E53" s="45"/>
      <c r="F53" s="45"/>
    </row>
    <row r="54" spans="1:6" ht="14.25">
      <c r="A54" s="45"/>
      <c r="B54" s="45"/>
      <c r="C54" s="45"/>
      <c r="D54" s="45"/>
      <c r="E54" s="45"/>
      <c r="F54" s="45"/>
    </row>
    <row r="55" spans="1:6" ht="14.25">
      <c r="A55" s="45"/>
      <c r="B55" s="45"/>
      <c r="C55" s="45"/>
      <c r="D55" s="45"/>
      <c r="E55" s="45"/>
      <c r="F55" s="45"/>
    </row>
    <row r="56" spans="1:6" ht="14.25">
      <c r="A56" s="45"/>
      <c r="B56" s="45"/>
      <c r="C56" s="45"/>
      <c r="D56" s="45"/>
      <c r="E56" s="45"/>
      <c r="F56" s="45"/>
    </row>
    <row r="57" spans="1:6" ht="14.25">
      <c r="A57" s="45"/>
      <c r="B57" s="45"/>
      <c r="C57" s="45"/>
      <c r="D57" s="45"/>
      <c r="E57" s="45"/>
      <c r="F57" s="45"/>
    </row>
    <row r="58" spans="1:6" ht="14.25">
      <c r="A58" s="45"/>
      <c r="B58" s="45"/>
      <c r="C58" s="45"/>
      <c r="D58" s="45"/>
      <c r="E58" s="45"/>
      <c r="F58" s="45"/>
    </row>
    <row r="59" spans="1:6" ht="14.25">
      <c r="A59" s="45"/>
      <c r="B59" s="45"/>
      <c r="C59" s="45"/>
      <c r="D59" s="45"/>
      <c r="E59" s="45"/>
      <c r="F59" s="45"/>
    </row>
  </sheetData>
  <hyperlinks>
    <hyperlink ref="B48" location="Information!A1" display="Return to information tab" xr:uid="{4161B855-70B7-429B-A0FA-E2A2411577B4}"/>
  </hyperlinks>
  <pageMargins left="0.7" right="0.7" top="0.75" bottom="0.75" header="0.3" footer="0.3"/>
  <pageSetup paperSize="9" orientation="portrait" r:id="rId1"/>
  <headerFooter>
    <oddHeader>&amp;C&amp;"Aptos"&amp;10&amp;K000000 OFFICIAL&amp;1#_x000D_&amp;"Arial"&amp;11&amp;K000000&amp;"Arial"&amp;11&amp;K000000&amp;"Arial"&amp;11&amp;K000000&amp;"Verdana,Regular"&amp;10&amp;K000000Internal Only</oddHeader>
    <oddFooter>&amp;C&amp;"Verdana,Regular"&amp;10&amp;K000000Internal Only_x000D_&amp;1#&amp;"Aptos"&amp;10&amp;K000000 OFFICIAL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5384F-FE4C-4607-8583-11FC9808C125}">
  <sheetPr>
    <tabColor rgb="FF51C1B5"/>
    <pageSetUpPr autoPageBreaks="0"/>
  </sheetPr>
  <dimension ref="B1:H42"/>
  <sheetViews>
    <sheetView showGridLines="0" zoomScaleNormal="100" workbookViewId="0"/>
  </sheetViews>
  <sheetFormatPr defaultRowHeight="13.5"/>
  <cols>
    <col min="1" max="1" width="2.25" customWidth="1"/>
    <col min="2" max="2" width="42.5" customWidth="1"/>
    <col min="3" max="3" width="18.75" customWidth="1"/>
    <col min="4" max="4" width="34.5" customWidth="1"/>
    <col min="5" max="5" width="27.25" customWidth="1"/>
    <col min="6" max="6" width="25.625" customWidth="1"/>
    <col min="7" max="7" width="16.875" customWidth="1"/>
  </cols>
  <sheetData>
    <row r="1" spans="2:8" ht="14.25">
      <c r="B1" s="45"/>
      <c r="C1" s="45"/>
      <c r="D1" s="45"/>
      <c r="E1" s="45"/>
      <c r="F1" s="45"/>
      <c r="G1" s="45"/>
      <c r="H1" s="45"/>
    </row>
    <row r="2" spans="2:8" ht="14.25">
      <c r="B2" s="45"/>
      <c r="C2" s="45"/>
      <c r="D2" s="45"/>
      <c r="E2" s="45"/>
      <c r="F2" s="45"/>
      <c r="G2" s="45"/>
      <c r="H2" s="45"/>
    </row>
    <row r="3" spans="2:8" ht="14.25">
      <c r="B3" s="45"/>
      <c r="C3" s="45"/>
      <c r="D3" s="45"/>
      <c r="E3" s="45"/>
      <c r="F3" s="45"/>
      <c r="G3" s="45"/>
      <c r="H3" s="45"/>
    </row>
    <row r="4" spans="2:8" ht="14.25">
      <c r="B4" s="45"/>
      <c r="C4" s="45"/>
      <c r="D4" s="45"/>
      <c r="E4" s="45"/>
      <c r="F4" s="45"/>
      <c r="G4" s="45"/>
      <c r="H4" s="45"/>
    </row>
    <row r="5" spans="2:8" ht="18">
      <c r="B5" s="131" t="s">
        <v>294</v>
      </c>
      <c r="C5" s="45"/>
      <c r="D5" s="45"/>
      <c r="E5" s="45"/>
      <c r="F5" s="45"/>
      <c r="G5" s="45"/>
      <c r="H5" s="45"/>
    </row>
    <row r="6" spans="2:8" ht="14.25">
      <c r="B6" s="45"/>
      <c r="C6" s="45"/>
      <c r="D6" s="45"/>
      <c r="E6" s="45"/>
      <c r="F6" s="45"/>
      <c r="G6" s="45"/>
      <c r="H6" s="45"/>
    </row>
    <row r="7" spans="2:8" ht="18.75" customHeight="1">
      <c r="B7" s="216" t="s">
        <v>295</v>
      </c>
      <c r="C7" s="219" t="s">
        <v>296</v>
      </c>
      <c r="D7" s="219" t="s">
        <v>297</v>
      </c>
      <c r="E7" s="219" t="s">
        <v>298</v>
      </c>
      <c r="F7" s="219" t="s">
        <v>299</v>
      </c>
      <c r="G7" s="219" t="s">
        <v>300</v>
      </c>
      <c r="H7" s="45"/>
    </row>
    <row r="8" spans="2:8" ht="18.75" customHeight="1">
      <c r="B8" s="293" t="s">
        <v>301</v>
      </c>
      <c r="C8" s="225">
        <v>715</v>
      </c>
      <c r="D8" s="225">
        <v>395</v>
      </c>
      <c r="E8" s="226">
        <v>1687334.69</v>
      </c>
      <c r="F8" s="226">
        <v>1609157.64</v>
      </c>
      <c r="G8" s="220">
        <f>E8+F8</f>
        <v>3296492.33</v>
      </c>
      <c r="H8" s="45"/>
    </row>
    <row r="9" spans="2:8" ht="18.75" customHeight="1">
      <c r="B9" s="221" t="s">
        <v>302</v>
      </c>
      <c r="C9" s="222">
        <v>116</v>
      </c>
      <c r="D9" s="222">
        <v>29</v>
      </c>
      <c r="E9" s="223">
        <v>47088.639999999999</v>
      </c>
      <c r="F9" s="223">
        <v>141061.89000000001</v>
      </c>
      <c r="G9" s="220">
        <f t="shared" ref="G9:G11" si="0">E9+F9</f>
        <v>188150.53000000003</v>
      </c>
      <c r="H9" s="45"/>
    </row>
    <row r="10" spans="2:8" ht="18.75" customHeight="1">
      <c r="B10" s="224" t="s">
        <v>303</v>
      </c>
      <c r="C10" s="222">
        <v>124</v>
      </c>
      <c r="D10" s="222">
        <v>35</v>
      </c>
      <c r="E10" s="223">
        <v>3420.26</v>
      </c>
      <c r="F10" s="223">
        <v>206969.13</v>
      </c>
      <c r="G10" s="220">
        <f t="shared" si="0"/>
        <v>210389.39</v>
      </c>
      <c r="H10" s="45"/>
    </row>
    <row r="11" spans="2:8" ht="18.75" customHeight="1">
      <c r="B11" s="205" t="s">
        <v>304</v>
      </c>
      <c r="C11" s="225">
        <v>16</v>
      </c>
      <c r="D11" s="225">
        <v>0</v>
      </c>
      <c r="E11" s="226">
        <v>0</v>
      </c>
      <c r="F11" s="226">
        <v>0</v>
      </c>
      <c r="G11" s="220">
        <f t="shared" si="0"/>
        <v>0</v>
      </c>
      <c r="H11" s="45"/>
    </row>
    <row r="12" spans="2:8" ht="18.75" customHeight="1">
      <c r="B12" s="216" t="s">
        <v>86</v>
      </c>
      <c r="C12" s="294">
        <f>SUM(C8:C11)</f>
        <v>971</v>
      </c>
      <c r="D12" s="294">
        <f>SUM(D8:D11)</f>
        <v>459</v>
      </c>
      <c r="E12" s="295">
        <f>SUM(E8:E11)</f>
        <v>1737843.5899999999</v>
      </c>
      <c r="F12" s="295">
        <f>SUM(F8:F11)</f>
        <v>1957188.6599999997</v>
      </c>
      <c r="G12" s="227">
        <f t="shared" ref="G12" si="1">SUM(E12:F12)</f>
        <v>3695032.2499999995</v>
      </c>
      <c r="H12" s="45"/>
    </row>
    <row r="13" spans="2:8" ht="15.75">
      <c r="B13" s="111"/>
      <c r="C13" s="111"/>
      <c r="D13" s="111"/>
      <c r="E13" s="111"/>
      <c r="F13" s="111"/>
      <c r="G13" s="111"/>
      <c r="H13" s="45"/>
    </row>
    <row r="14" spans="2:8" ht="15.75">
      <c r="B14" s="108"/>
      <c r="C14" s="111"/>
      <c r="D14" s="111"/>
      <c r="E14" s="111"/>
      <c r="F14" s="111"/>
      <c r="G14" s="228"/>
      <c r="H14" s="45"/>
    </row>
    <row r="15" spans="2:8" ht="15.75">
      <c r="B15" s="111"/>
      <c r="C15" s="111"/>
      <c r="D15" s="111"/>
      <c r="E15" s="111"/>
      <c r="F15" s="111"/>
      <c r="G15" s="111"/>
      <c r="H15" s="45"/>
    </row>
    <row r="16" spans="2:8" ht="15.75">
      <c r="B16" s="136" t="s">
        <v>68</v>
      </c>
      <c r="C16" s="111"/>
      <c r="D16" s="111"/>
      <c r="E16" s="229"/>
      <c r="F16" s="111"/>
      <c r="G16" s="111"/>
      <c r="H16" s="45"/>
    </row>
    <row r="17" spans="2:8" ht="15.75">
      <c r="B17" s="111"/>
      <c r="C17" s="111"/>
      <c r="D17" s="111"/>
      <c r="E17" s="111"/>
      <c r="F17" s="111"/>
      <c r="G17" s="111"/>
      <c r="H17" s="45"/>
    </row>
    <row r="18" spans="2:8" ht="14.25">
      <c r="B18" s="45"/>
      <c r="C18" s="45"/>
      <c r="D18" s="45"/>
      <c r="E18" s="95"/>
      <c r="F18" s="45"/>
      <c r="G18" s="45"/>
      <c r="H18" s="45"/>
    </row>
    <row r="19" spans="2:8" ht="14.25">
      <c r="B19" s="45"/>
      <c r="C19" s="45"/>
      <c r="D19" s="45"/>
      <c r="E19" s="45"/>
      <c r="F19" s="45"/>
      <c r="G19" s="45"/>
      <c r="H19" s="45"/>
    </row>
    <row r="20" spans="2:8" ht="14.25">
      <c r="B20" s="45"/>
      <c r="C20" s="45"/>
      <c r="D20" s="45"/>
      <c r="E20" s="45"/>
      <c r="F20" s="45"/>
      <c r="G20" s="45"/>
      <c r="H20" s="45"/>
    </row>
    <row r="21" spans="2:8" ht="14.25">
      <c r="B21" s="45"/>
      <c r="C21" s="45"/>
      <c r="D21" s="45"/>
      <c r="E21" s="45"/>
      <c r="F21" s="45"/>
      <c r="G21" s="45"/>
      <c r="H21" s="45"/>
    </row>
    <row r="22" spans="2:8" ht="14.25">
      <c r="B22" s="45"/>
      <c r="C22" s="45"/>
      <c r="D22" s="45"/>
      <c r="E22" s="45"/>
      <c r="F22" s="45"/>
      <c r="G22" s="45"/>
      <c r="H22" s="45"/>
    </row>
    <row r="23" spans="2:8" ht="14.25">
      <c r="B23" s="45"/>
      <c r="C23" s="45"/>
      <c r="D23" s="45"/>
      <c r="E23" s="45"/>
      <c r="F23" s="45"/>
      <c r="G23" s="45"/>
      <c r="H23" s="45"/>
    </row>
    <row r="24" spans="2:8" ht="14.25">
      <c r="B24" s="45"/>
      <c r="C24" s="45"/>
      <c r="D24" s="45"/>
      <c r="E24" s="45"/>
      <c r="F24" s="45"/>
      <c r="G24" s="45"/>
      <c r="H24" s="45"/>
    </row>
    <row r="25" spans="2:8" ht="14.25">
      <c r="B25" s="45"/>
      <c r="C25" s="45"/>
      <c r="D25" s="45"/>
      <c r="E25" s="45"/>
      <c r="F25" s="45"/>
      <c r="G25" s="45"/>
      <c r="H25" s="45"/>
    </row>
    <row r="26" spans="2:8" ht="14.25">
      <c r="B26" s="45"/>
      <c r="C26" s="45"/>
      <c r="D26" s="45"/>
      <c r="E26" s="45"/>
      <c r="F26" s="45"/>
      <c r="G26" s="45"/>
      <c r="H26" s="45"/>
    </row>
    <row r="27" spans="2:8" ht="14.25">
      <c r="B27" s="45"/>
      <c r="C27" s="45"/>
      <c r="D27" s="45"/>
      <c r="E27" s="45"/>
      <c r="F27" s="45"/>
      <c r="G27" s="45"/>
      <c r="H27" s="45"/>
    </row>
    <row r="28" spans="2:8" ht="14.25">
      <c r="B28" s="45"/>
      <c r="C28" s="45"/>
      <c r="D28" s="45"/>
      <c r="E28" s="45"/>
      <c r="F28" s="45"/>
      <c r="G28" s="45"/>
      <c r="H28" s="45"/>
    </row>
    <row r="29" spans="2:8" ht="14.25">
      <c r="B29" s="45"/>
      <c r="C29" s="45"/>
      <c r="D29" s="45"/>
      <c r="E29" s="45"/>
      <c r="F29" s="45"/>
      <c r="G29" s="45"/>
      <c r="H29" s="45"/>
    </row>
    <row r="30" spans="2:8" ht="14.25">
      <c r="B30" s="45"/>
      <c r="C30" s="45"/>
      <c r="D30" s="45"/>
      <c r="E30" s="45"/>
      <c r="F30" s="45"/>
      <c r="G30" s="45"/>
      <c r="H30" s="45"/>
    </row>
    <row r="31" spans="2:8" ht="14.25">
      <c r="B31" s="45"/>
      <c r="C31" s="45"/>
      <c r="D31" s="45"/>
      <c r="E31" s="45"/>
      <c r="F31" s="45"/>
      <c r="G31" s="45"/>
      <c r="H31" s="45"/>
    </row>
    <row r="32" spans="2:8" ht="14.25">
      <c r="B32" s="45"/>
      <c r="C32" s="45"/>
      <c r="D32" s="45"/>
      <c r="E32" s="45"/>
      <c r="F32" s="45"/>
      <c r="G32" s="45"/>
      <c r="H32" s="45"/>
    </row>
    <row r="33" spans="2:8" ht="14.25">
      <c r="B33" s="45"/>
      <c r="C33" s="45"/>
      <c r="D33" s="45"/>
      <c r="E33" s="45"/>
      <c r="F33" s="45"/>
      <c r="G33" s="45"/>
      <c r="H33" s="45"/>
    </row>
    <row r="34" spans="2:8" ht="14.25">
      <c r="B34" s="45"/>
      <c r="C34" s="45"/>
      <c r="D34" s="45"/>
      <c r="E34" s="45"/>
      <c r="F34" s="45"/>
      <c r="G34" s="45"/>
      <c r="H34" s="45"/>
    </row>
    <row r="35" spans="2:8" ht="14.25">
      <c r="B35" s="45"/>
      <c r="C35" s="45"/>
      <c r="D35" s="45"/>
      <c r="E35" s="45"/>
      <c r="F35" s="45"/>
      <c r="G35" s="45"/>
      <c r="H35" s="45"/>
    </row>
    <row r="36" spans="2:8" ht="14.25">
      <c r="B36" s="45"/>
      <c r="C36" s="45"/>
      <c r="D36" s="45"/>
      <c r="E36" s="45"/>
      <c r="F36" s="45"/>
      <c r="G36" s="45"/>
      <c r="H36" s="45"/>
    </row>
    <row r="37" spans="2:8" ht="14.25">
      <c r="B37" s="45"/>
      <c r="C37" s="45"/>
      <c r="D37" s="45"/>
      <c r="E37" s="45"/>
      <c r="F37" s="45"/>
      <c r="G37" s="45"/>
      <c r="H37" s="45"/>
    </row>
    <row r="38" spans="2:8" ht="14.25">
      <c r="B38" s="45"/>
      <c r="C38" s="45"/>
      <c r="D38" s="45"/>
      <c r="E38" s="45"/>
      <c r="F38" s="45"/>
      <c r="G38" s="45"/>
      <c r="H38" s="45"/>
    </row>
    <row r="39" spans="2:8" ht="14.25">
      <c r="B39" s="45"/>
      <c r="C39" s="45"/>
      <c r="D39" s="45"/>
      <c r="E39" s="45"/>
      <c r="F39" s="45"/>
      <c r="G39" s="45"/>
      <c r="H39" s="45"/>
    </row>
    <row r="40" spans="2:8" ht="14.25">
      <c r="B40" s="45"/>
      <c r="C40" s="45"/>
      <c r="D40" s="45"/>
      <c r="E40" s="45"/>
      <c r="F40" s="45"/>
      <c r="G40" s="45"/>
      <c r="H40" s="45"/>
    </row>
    <row r="41" spans="2:8" ht="14.25">
      <c r="B41" s="45"/>
      <c r="C41" s="45"/>
      <c r="D41" s="45"/>
      <c r="E41" s="45"/>
      <c r="F41" s="45"/>
      <c r="G41" s="45"/>
      <c r="H41" s="45"/>
    </row>
    <row r="42" spans="2:8" ht="14.25">
      <c r="B42" s="45"/>
      <c r="C42" s="45"/>
      <c r="D42" s="45"/>
      <c r="E42" s="45"/>
      <c r="F42" s="45"/>
      <c r="G42" s="45"/>
      <c r="H42" s="45"/>
    </row>
  </sheetData>
  <hyperlinks>
    <hyperlink ref="B16" location="Information!A1" display="Return to information tab" xr:uid="{01553089-9DD8-407C-A6F9-52D379149E73}"/>
  </hyperlinks>
  <pageMargins left="0.7" right="0.7" top="0.75" bottom="0.75" header="0.3" footer="0.3"/>
  <pageSetup paperSize="9" orientation="portrait" r:id="rId1"/>
  <headerFooter>
    <oddHeader>&amp;C&amp;"Aptos"&amp;10&amp;K000000 OFFICIAL&amp;1#_x000D_&amp;"Arial"&amp;11&amp;K000000&amp;"Arial"&amp;11&amp;K000000&amp;"Arial"&amp;11&amp;K000000&amp;"Verdana,Regular"&amp;10&amp;K000000Internal Only</oddHeader>
    <oddFooter>&amp;C&amp;"Verdana,Regular"&amp;10&amp;K000000Internal Only_x000D_&amp;1#&amp;"Aptos"&amp;10&amp;K000000 OFFICIAL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E27C5-2B60-407D-8672-8DAFF5C2BEF0}">
  <sheetPr>
    <tabColor rgb="FF51C1B5"/>
    <pageSetUpPr autoPageBreaks="0"/>
  </sheetPr>
  <dimension ref="A1:G23"/>
  <sheetViews>
    <sheetView workbookViewId="0"/>
  </sheetViews>
  <sheetFormatPr defaultColWidth="8.625" defaultRowHeight="13.5"/>
  <cols>
    <col min="1" max="1" width="2.5" style="21" customWidth="1"/>
    <col min="2" max="2" width="46.75" style="21" customWidth="1"/>
    <col min="3" max="3" width="22.625" style="21" customWidth="1"/>
    <col min="4" max="4" width="23.375" style="21" customWidth="1"/>
    <col min="5" max="5" width="22.125" style="21" customWidth="1"/>
    <col min="6" max="6" width="23.75" style="21" customWidth="1"/>
    <col min="7" max="7" width="15.875" style="21" customWidth="1"/>
    <col min="8" max="16384" width="8.625" style="21"/>
  </cols>
  <sheetData>
    <row r="1" spans="1:7" ht="14.25">
      <c r="A1" s="57"/>
      <c r="B1" s="57"/>
      <c r="C1" s="57"/>
      <c r="D1" s="57"/>
    </row>
    <row r="2" spans="1:7" ht="14.25">
      <c r="A2" s="57"/>
      <c r="B2" s="57"/>
      <c r="C2" s="57"/>
      <c r="D2" s="57"/>
    </row>
    <row r="3" spans="1:7" ht="14.25">
      <c r="A3" s="57"/>
      <c r="B3" s="57"/>
      <c r="C3" s="57"/>
      <c r="D3" s="57"/>
    </row>
    <row r="4" spans="1:7" ht="14.25">
      <c r="A4" s="57"/>
      <c r="B4" s="57"/>
      <c r="C4" s="57"/>
      <c r="D4" s="57"/>
    </row>
    <row r="5" spans="1:7" ht="18">
      <c r="A5" s="57"/>
      <c r="B5" s="131" t="s">
        <v>305</v>
      </c>
      <c r="C5" s="57"/>
      <c r="D5" s="57"/>
    </row>
    <row r="6" spans="1:7" ht="14.25">
      <c r="A6" s="57"/>
      <c r="B6" s="57"/>
      <c r="C6" s="57"/>
      <c r="D6" s="57"/>
    </row>
    <row r="7" spans="1:7" ht="18.75" customHeight="1">
      <c r="A7" s="57"/>
      <c r="B7" s="296" t="s">
        <v>306</v>
      </c>
      <c r="C7" s="297" t="s">
        <v>307</v>
      </c>
      <c r="D7" s="57"/>
    </row>
    <row r="8" spans="1:7" ht="18.75" customHeight="1">
      <c r="A8" s="57"/>
      <c r="B8" s="298" t="s">
        <v>308</v>
      </c>
      <c r="C8" s="230">
        <v>1244871</v>
      </c>
      <c r="D8" s="103"/>
    </row>
    <row r="9" spans="1:7" ht="18.75" customHeight="1">
      <c r="A9" s="57"/>
      <c r="B9" s="298" t="s">
        <v>309</v>
      </c>
      <c r="C9" s="230">
        <v>207667.32</v>
      </c>
      <c r="D9" s="41"/>
    </row>
    <row r="10" spans="1:7" ht="18.75" customHeight="1">
      <c r="A10" s="57"/>
      <c r="B10" s="298" t="s">
        <v>310</v>
      </c>
      <c r="C10" s="230">
        <v>31041.49</v>
      </c>
      <c r="D10" s="41"/>
      <c r="E10" s="26"/>
      <c r="F10" s="26"/>
      <c r="G10" s="26"/>
    </row>
    <row r="11" spans="1:7" ht="18.75" customHeight="1">
      <c r="A11" s="57"/>
      <c r="B11" s="298" t="s">
        <v>311</v>
      </c>
      <c r="C11" s="230">
        <v>2282</v>
      </c>
      <c r="D11" s="41"/>
      <c r="E11" s="26"/>
      <c r="F11" s="26"/>
      <c r="G11" s="26"/>
    </row>
    <row r="12" spans="1:7" ht="18.75" customHeight="1">
      <c r="A12" s="57"/>
      <c r="B12" s="296" t="s">
        <v>86</v>
      </c>
      <c r="C12" s="231">
        <f>SUM(C8:C11)</f>
        <v>1485861.81</v>
      </c>
      <c r="D12" s="101"/>
      <c r="E12" s="26"/>
      <c r="F12" s="26"/>
      <c r="G12" s="26"/>
    </row>
    <row r="13" spans="1:7" ht="15.75">
      <c r="A13" s="57"/>
      <c r="B13" s="125"/>
      <c r="C13" s="125"/>
      <c r="D13" s="57"/>
    </row>
    <row r="14" spans="1:7" ht="15.75">
      <c r="A14" s="57"/>
      <c r="B14" s="136" t="s">
        <v>68</v>
      </c>
      <c r="C14" s="125"/>
      <c r="D14" s="57"/>
    </row>
    <row r="15" spans="1:7" ht="14.25">
      <c r="A15" s="57"/>
      <c r="B15" s="57"/>
      <c r="C15" s="57"/>
      <c r="D15" s="57"/>
    </row>
    <row r="16" spans="1:7" ht="14.25">
      <c r="A16" s="57"/>
      <c r="B16" s="57"/>
      <c r="C16" s="57"/>
      <c r="D16" s="57"/>
    </row>
    <row r="17" spans="1:4" ht="14.25">
      <c r="A17" s="57"/>
      <c r="B17" s="57"/>
      <c r="C17" s="57"/>
      <c r="D17" s="57"/>
    </row>
    <row r="18" spans="1:4" ht="14.25">
      <c r="A18" s="57"/>
      <c r="B18" s="57"/>
      <c r="C18" s="57"/>
      <c r="D18" s="57"/>
    </row>
    <row r="19" spans="1:4" ht="14.25">
      <c r="A19" s="57"/>
      <c r="B19" s="57"/>
      <c r="C19" s="57"/>
      <c r="D19" s="57"/>
    </row>
    <row r="20" spans="1:4" ht="14.25">
      <c r="A20" s="57"/>
      <c r="B20" s="57"/>
      <c r="C20" s="57"/>
      <c r="D20" s="57"/>
    </row>
    <row r="21" spans="1:4" ht="14.25">
      <c r="A21" s="57"/>
      <c r="B21" s="57"/>
      <c r="C21" s="57"/>
      <c r="D21" s="57"/>
    </row>
    <row r="22" spans="1:4" ht="14.25">
      <c r="A22" s="57"/>
      <c r="B22" s="57"/>
      <c r="C22" s="57"/>
      <c r="D22" s="57"/>
    </row>
    <row r="23" spans="1:4" ht="14.25">
      <c r="A23" s="57"/>
      <c r="B23" s="57"/>
      <c r="C23" s="57"/>
      <c r="D23" s="57"/>
    </row>
  </sheetData>
  <hyperlinks>
    <hyperlink ref="B14" location="Information!A1" display="Return to information tab" xr:uid="{FD9C6634-7816-456A-9190-C8B359DED008}"/>
  </hyperlinks>
  <pageMargins left="0.7" right="0.7" top="0.75" bottom="0.75" header="0.3" footer="0.3"/>
  <pageSetup paperSize="9" orientation="portrait" r:id="rId1"/>
  <headerFooter>
    <oddHeader>&amp;C&amp;"Aptos"&amp;10&amp;K000000 OFFICIAL&amp;1#_x000D_&amp;"Arial"&amp;11&amp;K000000&amp;"Arial"&amp;11&amp;K000000&amp;"Arial"&amp;11&amp;K000000&amp;"Verdana,Regular"&amp;10&amp;K000000Internal Only</oddHeader>
    <oddFooter>&amp;C&amp;"Verdana,Regular"&amp;10&amp;K000000Internal Only_x000D_&amp;1#&amp;"Aptos"&amp;10&amp;K000000 OFFICIAL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74631-148F-498C-80B5-F9759116C76F}">
  <sheetPr>
    <tabColor rgb="FFE86E1E"/>
    <pageSetUpPr autoPageBreaks="0"/>
  </sheetPr>
  <dimension ref="B2:G36"/>
  <sheetViews>
    <sheetView showGridLines="0" zoomScaleNormal="100" workbookViewId="0"/>
  </sheetViews>
  <sheetFormatPr defaultRowHeight="13.5"/>
  <cols>
    <col min="1" max="1" width="2.25" customWidth="1"/>
    <col min="2" max="2" width="52.25" customWidth="1"/>
    <col min="3" max="4" width="20.625" bestFit="1" customWidth="1"/>
    <col min="5" max="5" width="14.375" customWidth="1"/>
  </cols>
  <sheetData>
    <row r="2" spans="2:7" ht="14.25">
      <c r="B2" s="45"/>
      <c r="C2" s="45"/>
      <c r="D2" s="45"/>
      <c r="E2" s="45"/>
      <c r="F2" s="45"/>
      <c r="G2" s="45"/>
    </row>
    <row r="3" spans="2:7" ht="14.25">
      <c r="B3" s="45"/>
      <c r="C3" s="45"/>
      <c r="D3" s="45"/>
      <c r="E3" s="45"/>
      <c r="F3" s="45"/>
      <c r="G3" s="45"/>
    </row>
    <row r="4" spans="2:7" ht="14.25">
      <c r="B4" s="45"/>
      <c r="C4" s="45"/>
      <c r="D4" s="45"/>
      <c r="E4" s="45"/>
      <c r="F4" s="45"/>
      <c r="G4" s="45"/>
    </row>
    <row r="5" spans="2:7" ht="18">
      <c r="B5" s="131" t="s">
        <v>24</v>
      </c>
      <c r="C5" s="45"/>
      <c r="D5" s="45"/>
      <c r="E5" s="45"/>
      <c r="F5" s="45"/>
      <c r="G5" s="45"/>
    </row>
    <row r="6" spans="2:7" ht="14.25">
      <c r="B6" s="45"/>
      <c r="C6" s="45"/>
      <c r="D6" s="45"/>
      <c r="E6" s="45"/>
      <c r="F6" s="45"/>
      <c r="G6" s="45"/>
    </row>
    <row r="7" spans="2:7" ht="18.75" customHeight="1">
      <c r="B7" s="172" t="s">
        <v>312</v>
      </c>
      <c r="C7" s="232" t="s">
        <v>313</v>
      </c>
      <c r="D7" s="232" t="s">
        <v>277</v>
      </c>
      <c r="E7" s="233" t="s">
        <v>314</v>
      </c>
      <c r="F7" s="45"/>
      <c r="G7" s="45"/>
    </row>
    <row r="8" spans="2:7" ht="18.75" customHeight="1">
      <c r="B8" s="234" t="s">
        <v>315</v>
      </c>
      <c r="C8" s="235">
        <v>290</v>
      </c>
      <c r="D8" s="235">
        <v>271</v>
      </c>
      <c r="E8" s="236">
        <v>19</v>
      </c>
      <c r="F8" s="45"/>
      <c r="G8" s="45"/>
    </row>
    <row r="9" spans="2:7" ht="18.75" customHeight="1">
      <c r="B9" s="237" t="s">
        <v>316</v>
      </c>
      <c r="C9" s="238">
        <v>0.624</v>
      </c>
      <c r="D9" s="238">
        <v>0.54600000000000004</v>
      </c>
      <c r="E9" s="239" t="s">
        <v>317</v>
      </c>
      <c r="F9" s="102"/>
      <c r="G9" s="45"/>
    </row>
    <row r="10" spans="2:7" ht="18.75" customHeight="1">
      <c r="B10" s="237" t="s">
        <v>318</v>
      </c>
      <c r="C10" s="240">
        <v>72801</v>
      </c>
      <c r="D10" s="240">
        <v>70937</v>
      </c>
      <c r="E10" s="241">
        <v>1864</v>
      </c>
      <c r="F10" s="45"/>
      <c r="G10" s="45"/>
    </row>
    <row r="11" spans="2:7" ht="18.75" customHeight="1">
      <c r="B11" s="237" t="s">
        <v>319</v>
      </c>
      <c r="C11" s="238">
        <v>0.95</v>
      </c>
      <c r="D11" s="238">
        <v>0.97499999999999998</v>
      </c>
      <c r="E11" s="242" t="s">
        <v>320</v>
      </c>
      <c r="F11" s="94"/>
      <c r="G11" s="45"/>
    </row>
    <row r="12" spans="2:7" ht="18.75" customHeight="1">
      <c r="B12" s="237" t="s">
        <v>321</v>
      </c>
      <c r="C12" s="240">
        <v>4841</v>
      </c>
      <c r="D12" s="240">
        <v>4199</v>
      </c>
      <c r="E12" s="243">
        <v>642</v>
      </c>
      <c r="F12" s="45"/>
      <c r="G12" s="45"/>
    </row>
    <row r="13" spans="2:7" ht="18.75" customHeight="1">
      <c r="B13" s="237" t="s">
        <v>322</v>
      </c>
      <c r="C13" s="238">
        <v>0.871</v>
      </c>
      <c r="D13" s="238">
        <v>0.93200000000000005</v>
      </c>
      <c r="E13" s="239" t="s">
        <v>323</v>
      </c>
      <c r="F13" s="93"/>
      <c r="G13" s="45"/>
    </row>
    <row r="14" spans="2:7" ht="18.75" customHeight="1">
      <c r="B14" s="237" t="s">
        <v>324</v>
      </c>
      <c r="C14" s="240">
        <v>6561</v>
      </c>
      <c r="D14" s="240">
        <v>5958</v>
      </c>
      <c r="E14" s="244">
        <v>603</v>
      </c>
      <c r="F14" s="45"/>
      <c r="G14" s="45"/>
    </row>
    <row r="15" spans="2:7" ht="18.75" customHeight="1">
      <c r="B15" s="237" t="s">
        <v>325</v>
      </c>
      <c r="C15" s="238">
        <v>0.98899999999999999</v>
      </c>
      <c r="D15" s="238">
        <v>0.995</v>
      </c>
      <c r="E15" s="245" t="s">
        <v>326</v>
      </c>
      <c r="F15" s="94"/>
      <c r="G15" s="45"/>
    </row>
    <row r="16" spans="2:7" ht="18.75" customHeight="1">
      <c r="B16" s="237" t="s">
        <v>327</v>
      </c>
      <c r="C16" s="240">
        <v>16346</v>
      </c>
      <c r="D16" s="240">
        <v>14383</v>
      </c>
      <c r="E16" s="243">
        <v>1963</v>
      </c>
      <c r="F16" s="45"/>
      <c r="G16" s="45"/>
    </row>
    <row r="17" spans="2:7" ht="18.75" customHeight="1">
      <c r="B17" s="237" t="s">
        <v>328</v>
      </c>
      <c r="C17" s="238">
        <v>4.5999999999999999E-2</v>
      </c>
      <c r="D17" s="238">
        <v>3.2000000000000001E-2</v>
      </c>
      <c r="E17" s="239" t="s">
        <v>329</v>
      </c>
      <c r="F17" s="94"/>
      <c r="G17" s="45"/>
    </row>
    <row r="18" spans="2:7" ht="14.25">
      <c r="B18" s="246"/>
      <c r="C18" s="247"/>
      <c r="D18" s="247"/>
      <c r="E18" s="45"/>
      <c r="F18" s="45"/>
      <c r="G18" s="45"/>
    </row>
    <row r="19" spans="2:7" ht="14.25">
      <c r="B19" s="141" t="s">
        <v>68</v>
      </c>
      <c r="C19" s="45"/>
      <c r="D19" s="45"/>
      <c r="E19" s="45"/>
      <c r="F19" s="45"/>
      <c r="G19" s="45"/>
    </row>
    <row r="20" spans="2:7" ht="14.25">
      <c r="B20" s="45"/>
      <c r="C20" s="45"/>
      <c r="D20" s="45"/>
      <c r="E20" s="45"/>
      <c r="F20" s="45"/>
      <c r="G20" s="45"/>
    </row>
    <row r="21" spans="2:7" ht="14.25">
      <c r="B21" s="45"/>
      <c r="C21" s="45"/>
      <c r="D21" s="45"/>
      <c r="E21" s="45"/>
      <c r="F21" s="45"/>
      <c r="G21" s="45"/>
    </row>
    <row r="22" spans="2:7" ht="14.25">
      <c r="B22" s="45"/>
      <c r="C22" s="45"/>
      <c r="D22" s="45"/>
      <c r="E22" s="45"/>
      <c r="F22" s="45"/>
      <c r="G22" s="45"/>
    </row>
    <row r="23" spans="2:7" ht="14.25">
      <c r="B23" s="45"/>
      <c r="C23" s="45"/>
      <c r="D23" s="45"/>
      <c r="E23" s="45"/>
      <c r="F23" s="45"/>
      <c r="G23" s="45"/>
    </row>
    <row r="24" spans="2:7" ht="14.25">
      <c r="B24" s="45"/>
      <c r="C24" s="45"/>
      <c r="D24" s="45"/>
      <c r="E24" s="45"/>
      <c r="F24" s="45"/>
      <c r="G24" s="45"/>
    </row>
    <row r="25" spans="2:7" ht="14.25">
      <c r="B25" s="45"/>
      <c r="C25" s="45"/>
      <c r="D25" s="45"/>
      <c r="E25" s="45"/>
      <c r="F25" s="45"/>
      <c r="G25" s="45"/>
    </row>
    <row r="26" spans="2:7" ht="14.25">
      <c r="B26" s="45"/>
      <c r="C26" s="45"/>
      <c r="D26" s="45"/>
      <c r="E26" s="45"/>
      <c r="F26" s="45"/>
      <c r="G26" s="45"/>
    </row>
    <row r="27" spans="2:7" ht="18.75" customHeight="1">
      <c r="B27" s="45"/>
      <c r="C27" s="45"/>
      <c r="D27" s="45"/>
      <c r="E27" s="45"/>
      <c r="F27" s="45"/>
      <c r="G27" s="45"/>
    </row>
    <row r="28" spans="2:7" ht="14.25">
      <c r="B28" s="45"/>
      <c r="C28" s="45"/>
      <c r="D28" s="45"/>
      <c r="E28" s="45"/>
      <c r="F28" s="45"/>
      <c r="G28" s="45"/>
    </row>
    <row r="29" spans="2:7" ht="14.25">
      <c r="B29" s="45"/>
      <c r="C29" s="45"/>
      <c r="D29" s="45"/>
      <c r="E29" s="45"/>
      <c r="F29" s="45"/>
      <c r="G29" s="45"/>
    </row>
    <row r="30" spans="2:7" ht="14.25">
      <c r="B30" s="45"/>
      <c r="C30" s="45"/>
      <c r="D30" s="45"/>
      <c r="E30" s="45"/>
      <c r="F30" s="45"/>
      <c r="G30" s="45"/>
    </row>
    <row r="31" spans="2:7" ht="14.25">
      <c r="B31" s="45"/>
      <c r="C31" s="45"/>
      <c r="D31" s="45"/>
      <c r="E31" s="45"/>
      <c r="F31" s="45"/>
      <c r="G31" s="45"/>
    </row>
    <row r="32" spans="2:7" ht="14.25">
      <c r="B32" s="45"/>
      <c r="C32" s="45"/>
      <c r="D32" s="45"/>
      <c r="E32" s="45"/>
      <c r="F32" s="45"/>
      <c r="G32" s="45"/>
    </row>
    <row r="33" spans="2:7" ht="14.25">
      <c r="B33" s="45"/>
      <c r="C33" s="45"/>
      <c r="D33" s="45"/>
      <c r="E33" s="45"/>
      <c r="F33" s="45"/>
      <c r="G33" s="45"/>
    </row>
    <row r="34" spans="2:7" ht="14.25">
      <c r="B34" s="45"/>
      <c r="C34" s="45"/>
      <c r="D34" s="45"/>
      <c r="E34" s="45"/>
      <c r="F34" s="45"/>
      <c r="G34" s="45"/>
    </row>
    <row r="35" spans="2:7" ht="14.25">
      <c r="B35" s="45"/>
      <c r="C35" s="45"/>
      <c r="D35" s="45"/>
      <c r="E35" s="45"/>
      <c r="F35" s="45"/>
      <c r="G35" s="45"/>
    </row>
    <row r="36" spans="2:7" ht="14.25">
      <c r="B36" s="45"/>
      <c r="C36" s="45"/>
      <c r="D36" s="45"/>
      <c r="E36" s="45"/>
      <c r="F36" s="45"/>
      <c r="G36" s="45"/>
    </row>
  </sheetData>
  <hyperlinks>
    <hyperlink ref="B19" location="Information!A1" display="Return to information tab" xr:uid="{F8BFFA15-08B6-4A94-8AA3-9D8A1C8F52EA}"/>
  </hyperlinks>
  <pageMargins left="0.7" right="0.7" top="0.75" bottom="0.75" header="0.3" footer="0.3"/>
  <pageSetup paperSize="9" orientation="portrait" r:id="rId1"/>
  <headerFooter>
    <oddHeader>&amp;C&amp;"Aptos"&amp;10&amp;K000000 OFFICIAL&amp;1#_x000D_&amp;"Arial"&amp;11&amp;K000000&amp;"Arial"&amp;11&amp;K000000&amp;"Arial"&amp;11&amp;K000000&amp;"Verdana,Regular"&amp;10&amp;K000000Internal Only</oddHeader>
    <oddFooter>&amp;C&amp;"Verdana,Regular"&amp;10&amp;K000000Internal Only_x000D_&amp;1#&amp;"Aptos"&amp;10&amp;K000000 OFFICIAL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A1E39-BE58-42BE-A221-6312B7405E9C}">
  <sheetPr>
    <tabColor rgb="FF9E712A"/>
    <pageSetUpPr autoPageBreaks="0"/>
  </sheetPr>
  <dimension ref="A1:L45"/>
  <sheetViews>
    <sheetView zoomScaleNormal="100" workbookViewId="0"/>
  </sheetViews>
  <sheetFormatPr defaultColWidth="8.625" defaultRowHeight="13.5"/>
  <cols>
    <col min="1" max="1" width="3" style="21" customWidth="1"/>
    <col min="2" max="2" width="29.125" style="21" customWidth="1"/>
    <col min="3" max="3" width="16.75" style="21" customWidth="1"/>
    <col min="4" max="4" width="12.25" style="21" customWidth="1"/>
    <col min="5" max="5" width="13.125" style="21" customWidth="1"/>
    <col min="6" max="6" width="16.125" style="21" customWidth="1"/>
    <col min="7" max="7" width="12.75" style="21" customWidth="1"/>
    <col min="8" max="8" width="12.375" style="21" customWidth="1"/>
    <col min="9" max="9" width="11.875" style="21" customWidth="1"/>
    <col min="10" max="10" width="12.375" style="21" customWidth="1"/>
    <col min="11" max="11" width="11.875" style="21" customWidth="1"/>
    <col min="12" max="13" width="8.625" style="21"/>
    <col min="14" max="14" width="21.125" style="21" customWidth="1"/>
    <col min="15" max="16384" width="8.625" style="21"/>
  </cols>
  <sheetData>
    <row r="1" spans="1:12" ht="14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14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14.2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ht="14.2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2" ht="18">
      <c r="A5" s="57"/>
      <c r="B5" s="131" t="s">
        <v>27</v>
      </c>
      <c r="C5" s="63"/>
      <c r="D5" s="63"/>
      <c r="E5" s="57"/>
      <c r="F5" s="57"/>
      <c r="G5" s="57"/>
      <c r="H5" s="57"/>
      <c r="I5" s="57"/>
      <c r="J5" s="57"/>
      <c r="K5" s="57"/>
      <c r="L5" s="57"/>
    </row>
    <row r="6" spans="1:12" ht="14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</row>
    <row r="7" spans="1:12" ht="29.25" customHeight="1">
      <c r="A7" s="57"/>
      <c r="B7" s="289" t="s">
        <v>330</v>
      </c>
      <c r="C7" s="219" t="s">
        <v>76</v>
      </c>
      <c r="D7" s="219" t="s">
        <v>77</v>
      </c>
      <c r="E7" s="219" t="s">
        <v>79</v>
      </c>
      <c r="F7" s="219" t="s">
        <v>219</v>
      </c>
      <c r="G7" s="219" t="s">
        <v>220</v>
      </c>
      <c r="H7" s="219" t="s">
        <v>221</v>
      </c>
      <c r="I7" s="219" t="s">
        <v>78</v>
      </c>
      <c r="J7" s="219" t="s">
        <v>222</v>
      </c>
      <c r="K7" s="219" t="s">
        <v>331</v>
      </c>
      <c r="L7" s="125"/>
    </row>
    <row r="8" spans="1:12" ht="18.75" customHeight="1">
      <c r="A8" s="57"/>
      <c r="B8" s="299" t="s">
        <v>332</v>
      </c>
      <c r="C8" s="300">
        <v>574.51300000000242</v>
      </c>
      <c r="D8" s="300">
        <v>97.973000000000098</v>
      </c>
      <c r="E8" s="300">
        <v>44.320999999999984</v>
      </c>
      <c r="F8" s="300">
        <v>36.489999999999995</v>
      </c>
      <c r="G8" s="300">
        <v>46.926999999999992</v>
      </c>
      <c r="H8" s="300"/>
      <c r="I8" s="300">
        <v>4.9259999999999984</v>
      </c>
      <c r="J8" s="301">
        <v>1.2350000000000001</v>
      </c>
      <c r="K8" s="198">
        <v>806.38500000000261</v>
      </c>
      <c r="L8" s="125"/>
    </row>
    <row r="9" spans="1:12" ht="18.75" customHeight="1">
      <c r="A9" s="57"/>
      <c r="B9" s="299" t="s">
        <v>333</v>
      </c>
      <c r="C9" s="300">
        <v>494.66900000000345</v>
      </c>
      <c r="D9" s="300">
        <v>27.723999999999997</v>
      </c>
      <c r="E9" s="300">
        <v>42.835999999999984</v>
      </c>
      <c r="F9" s="300">
        <v>72.712999999999994</v>
      </c>
      <c r="G9" s="300">
        <v>25.293000000000003</v>
      </c>
      <c r="H9" s="300"/>
      <c r="I9" s="300">
        <v>3.5829999999999989</v>
      </c>
      <c r="J9" s="301">
        <v>0.29899999999999999</v>
      </c>
      <c r="K9" s="198">
        <v>667.11700000000337</v>
      </c>
      <c r="L9" s="125"/>
    </row>
    <row r="10" spans="1:12" ht="18.75" customHeight="1">
      <c r="A10" s="57"/>
      <c r="B10" s="299" t="s">
        <v>334</v>
      </c>
      <c r="C10" s="300">
        <v>533.58900000000324</v>
      </c>
      <c r="D10" s="300">
        <v>37.256000000000007</v>
      </c>
      <c r="E10" s="300">
        <v>31.672000000000008</v>
      </c>
      <c r="F10" s="300">
        <v>5.3040000000000003</v>
      </c>
      <c r="G10" s="300">
        <v>20.481000000000002</v>
      </c>
      <c r="H10" s="300">
        <v>15.016</v>
      </c>
      <c r="I10" s="300">
        <v>5.0449999999999982</v>
      </c>
      <c r="J10" s="301">
        <v>0.82800000000000029</v>
      </c>
      <c r="K10" s="198">
        <v>649.19100000000321</v>
      </c>
      <c r="L10" s="125"/>
    </row>
    <row r="11" spans="1:12" ht="18.75" customHeight="1">
      <c r="A11" s="57"/>
      <c r="B11" s="299" t="s">
        <v>335</v>
      </c>
      <c r="C11" s="300">
        <v>453.83000000000288</v>
      </c>
      <c r="D11" s="300">
        <v>70.193000000000069</v>
      </c>
      <c r="E11" s="300">
        <v>31.002000000000017</v>
      </c>
      <c r="F11" s="300">
        <v>20.711999999999996</v>
      </c>
      <c r="G11" s="300">
        <v>9.4499999999999993</v>
      </c>
      <c r="H11" s="300">
        <v>25.209</v>
      </c>
      <c r="I11" s="300">
        <v>6.4029999999999987</v>
      </c>
      <c r="J11" s="301">
        <v>0.96200000000000041</v>
      </c>
      <c r="K11" s="198">
        <v>617.76100000000292</v>
      </c>
      <c r="L11" s="125"/>
    </row>
    <row r="12" spans="1:12" ht="18.75" customHeight="1">
      <c r="A12" s="57"/>
      <c r="B12" s="299" t="s">
        <v>336</v>
      </c>
      <c r="C12" s="300">
        <v>400.40100000000189</v>
      </c>
      <c r="D12" s="300">
        <v>49.90600000000002</v>
      </c>
      <c r="E12" s="300">
        <v>23.329000000000008</v>
      </c>
      <c r="F12" s="300">
        <v>33.799999999999997</v>
      </c>
      <c r="G12" s="300">
        <v>19.655999999999999</v>
      </c>
      <c r="H12" s="300">
        <v>24.1</v>
      </c>
      <c r="I12" s="300">
        <v>3.335999999999999</v>
      </c>
      <c r="J12" s="301">
        <v>0.43900000000000006</v>
      </c>
      <c r="K12" s="198">
        <v>554.9670000000018</v>
      </c>
      <c r="L12" s="125"/>
    </row>
    <row r="13" spans="1:12" ht="18.75" customHeight="1">
      <c r="A13" s="57"/>
      <c r="B13" s="299" t="s">
        <v>216</v>
      </c>
      <c r="C13" s="300">
        <v>401.82400000000138</v>
      </c>
      <c r="D13" s="300">
        <v>33.022999999999982</v>
      </c>
      <c r="E13" s="300">
        <v>23.208000000000006</v>
      </c>
      <c r="F13" s="300">
        <v>31.731999999999996</v>
      </c>
      <c r="G13" s="300">
        <v>11.158999999999999</v>
      </c>
      <c r="H13" s="300"/>
      <c r="I13" s="300">
        <v>4.3569999999999984</v>
      </c>
      <c r="J13" s="301">
        <v>0.40400000000000008</v>
      </c>
      <c r="K13" s="198">
        <v>505.70700000000136</v>
      </c>
      <c r="L13" s="125"/>
    </row>
    <row r="14" spans="1:12" ht="18.75" customHeight="1">
      <c r="A14" s="57"/>
      <c r="B14" s="299" t="s">
        <v>337</v>
      </c>
      <c r="C14" s="300">
        <v>323.08800000000002</v>
      </c>
      <c r="D14" s="300">
        <v>33.208000000000013</v>
      </c>
      <c r="E14" s="300">
        <v>56.83</v>
      </c>
      <c r="F14" s="300">
        <v>7.694</v>
      </c>
      <c r="G14" s="300">
        <v>1.4769999999999999</v>
      </c>
      <c r="H14" s="300"/>
      <c r="I14" s="300">
        <v>2.5289999999999999</v>
      </c>
      <c r="J14" s="301">
        <v>0.81300000000000017</v>
      </c>
      <c r="K14" s="198">
        <v>425.63900000000001</v>
      </c>
      <c r="L14" s="125"/>
    </row>
    <row r="15" spans="1:12" ht="18.75" customHeight="1">
      <c r="A15" s="57"/>
      <c r="B15" s="299" t="s">
        <v>338</v>
      </c>
      <c r="C15" s="300">
        <v>275.04199999999997</v>
      </c>
      <c r="D15" s="300">
        <v>45.472000000000051</v>
      </c>
      <c r="E15" s="300">
        <v>25.127000000000002</v>
      </c>
      <c r="F15" s="300">
        <v>44.817</v>
      </c>
      <c r="G15" s="300">
        <v>3.2009999999999996</v>
      </c>
      <c r="H15" s="300"/>
      <c r="I15" s="300">
        <v>4.7799999999999994</v>
      </c>
      <c r="J15" s="301">
        <v>0.48800000000000021</v>
      </c>
      <c r="K15" s="198">
        <v>398.92700000000002</v>
      </c>
      <c r="L15" s="125"/>
    </row>
    <row r="16" spans="1:12" ht="18.75" customHeight="1">
      <c r="A16" s="57"/>
      <c r="B16" s="299" t="s">
        <v>339</v>
      </c>
      <c r="C16" s="300">
        <v>314.38399999999984</v>
      </c>
      <c r="D16" s="300">
        <v>18.689999999999998</v>
      </c>
      <c r="E16" s="300">
        <v>10.071999999999999</v>
      </c>
      <c r="F16" s="300">
        <v>16.190999999999999</v>
      </c>
      <c r="G16" s="300">
        <v>17.948</v>
      </c>
      <c r="H16" s="300"/>
      <c r="I16" s="300">
        <v>1.1520000000000004</v>
      </c>
      <c r="J16" s="301">
        <v>4.9000000000000002E-2</v>
      </c>
      <c r="K16" s="198">
        <v>378.48599999999982</v>
      </c>
      <c r="L16" s="125"/>
    </row>
    <row r="17" spans="1:12" ht="18.75" customHeight="1">
      <c r="A17" s="57"/>
      <c r="B17" s="299" t="s">
        <v>340</v>
      </c>
      <c r="C17" s="300">
        <v>141.9129999999997</v>
      </c>
      <c r="D17" s="300">
        <v>27.37</v>
      </c>
      <c r="E17" s="300">
        <v>13.327</v>
      </c>
      <c r="F17" s="300">
        <v>37.987000000000002</v>
      </c>
      <c r="G17" s="300">
        <v>5.9119999999999999</v>
      </c>
      <c r="H17" s="300">
        <v>88</v>
      </c>
      <c r="I17" s="300">
        <v>1.0610000000000004</v>
      </c>
      <c r="J17" s="301">
        <v>0.10800000000000001</v>
      </c>
      <c r="K17" s="198">
        <v>315.67799999999971</v>
      </c>
      <c r="L17" s="125"/>
    </row>
    <row r="18" spans="1:12" ht="18.75" customHeight="1">
      <c r="A18" s="57"/>
      <c r="B18" s="299" t="s">
        <v>341</v>
      </c>
      <c r="C18" s="300">
        <v>235.29900000000006</v>
      </c>
      <c r="D18" s="300">
        <v>10.795999999999999</v>
      </c>
      <c r="E18" s="300">
        <v>8.6660000000000004</v>
      </c>
      <c r="F18" s="300">
        <v>1.8</v>
      </c>
      <c r="G18" s="300">
        <v>14.357999999999999</v>
      </c>
      <c r="H18" s="300"/>
      <c r="I18" s="300">
        <v>1.056</v>
      </c>
      <c r="J18" s="301">
        <v>0.21300000000000002</v>
      </c>
      <c r="K18" s="198">
        <v>272.1880000000001</v>
      </c>
      <c r="L18" s="125"/>
    </row>
    <row r="19" spans="1:12" ht="18.75" customHeight="1">
      <c r="A19" s="57"/>
      <c r="B19" s="299" t="s">
        <v>342</v>
      </c>
      <c r="C19" s="300">
        <v>200.72300000000004</v>
      </c>
      <c r="D19" s="300">
        <v>4.7859999999999978</v>
      </c>
      <c r="E19" s="300">
        <v>8.6349999999999962</v>
      </c>
      <c r="F19" s="300">
        <v>3.1619999999999999</v>
      </c>
      <c r="G19" s="300">
        <v>8.8999999999999996E-2</v>
      </c>
      <c r="H19" s="300"/>
      <c r="I19" s="300">
        <v>1.5580000000000001</v>
      </c>
      <c r="J19" s="301">
        <v>0.27400000000000008</v>
      </c>
      <c r="K19" s="198">
        <v>219.22700000000003</v>
      </c>
      <c r="L19" s="125"/>
    </row>
    <row r="20" spans="1:12" ht="18.75" customHeight="1">
      <c r="A20" s="57"/>
      <c r="B20" s="299" t="s">
        <v>343</v>
      </c>
      <c r="C20" s="300">
        <v>179.51899999999995</v>
      </c>
      <c r="D20" s="300">
        <v>6.5629999999999988</v>
      </c>
      <c r="E20" s="300">
        <v>4.0260000000000016</v>
      </c>
      <c r="F20" s="300"/>
      <c r="G20" s="300">
        <v>0.247</v>
      </c>
      <c r="H20" s="300"/>
      <c r="I20" s="300">
        <v>0.57300000000000006</v>
      </c>
      <c r="J20" s="302">
        <v>3.5000000000000003E-2</v>
      </c>
      <c r="K20" s="198">
        <v>190.96299999999997</v>
      </c>
      <c r="L20" s="125"/>
    </row>
    <row r="21" spans="1:12" ht="18.75" customHeight="1">
      <c r="A21" s="57"/>
      <c r="B21" s="299" t="s">
        <v>344</v>
      </c>
      <c r="C21" s="300">
        <v>78.112000000000052</v>
      </c>
      <c r="D21" s="300">
        <v>10.135999999999992</v>
      </c>
      <c r="E21" s="300">
        <v>2.2810000000000001</v>
      </c>
      <c r="F21" s="300">
        <v>2.8620000000000001</v>
      </c>
      <c r="G21" s="300">
        <v>0.249</v>
      </c>
      <c r="H21" s="300"/>
      <c r="I21" s="300">
        <v>0.37300000000000005</v>
      </c>
      <c r="J21" s="301">
        <v>0.19</v>
      </c>
      <c r="K21" s="198">
        <v>94.203000000000031</v>
      </c>
      <c r="L21" s="125"/>
    </row>
    <row r="22" spans="1:12" ht="18.75" customHeight="1">
      <c r="A22" s="57"/>
      <c r="B22" s="299" t="s">
        <v>345</v>
      </c>
      <c r="C22" s="300">
        <v>32.677999999999997</v>
      </c>
      <c r="D22" s="300">
        <v>11.151</v>
      </c>
      <c r="E22" s="300">
        <v>2.7829999999999999</v>
      </c>
      <c r="F22" s="300">
        <v>8.3960000000000008</v>
      </c>
      <c r="G22" s="300">
        <v>0.34099999999999997</v>
      </c>
      <c r="H22" s="300"/>
      <c r="I22" s="300">
        <v>1.5709999999999997</v>
      </c>
      <c r="J22" s="301">
        <v>3.9E-2</v>
      </c>
      <c r="K22" s="198">
        <v>56.958999999999996</v>
      </c>
      <c r="L22" s="125"/>
    </row>
    <row r="23" spans="1:12" ht="18.75" customHeight="1">
      <c r="A23" s="57"/>
      <c r="B23" s="289" t="s">
        <v>346</v>
      </c>
      <c r="C23" s="198">
        <f t="shared" ref="C23:K23" si="0">SUM(C8:C22)</f>
        <v>4639.5840000000153</v>
      </c>
      <c r="D23" s="198">
        <f t="shared" si="0"/>
        <v>484.24700000000018</v>
      </c>
      <c r="E23" s="198">
        <f t="shared" si="0"/>
        <v>328.11500000000001</v>
      </c>
      <c r="F23" s="198">
        <f t="shared" si="0"/>
        <v>323.66000000000003</v>
      </c>
      <c r="G23" s="198">
        <f t="shared" si="0"/>
        <v>176.78800000000001</v>
      </c>
      <c r="H23" s="198">
        <f t="shared" si="0"/>
        <v>152.32499999999999</v>
      </c>
      <c r="I23" s="198">
        <f t="shared" si="0"/>
        <v>42.302999999999983</v>
      </c>
      <c r="J23" s="198">
        <f t="shared" si="0"/>
        <v>6.3760000000000012</v>
      </c>
      <c r="K23" s="198">
        <f t="shared" si="0"/>
        <v>6153.3980000000147</v>
      </c>
      <c r="L23" s="125"/>
    </row>
    <row r="24" spans="1:12" ht="15.75">
      <c r="A24" s="57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</row>
    <row r="25" spans="1:12" ht="15.75">
      <c r="A25" s="57"/>
      <c r="B25" s="111" t="s">
        <v>347</v>
      </c>
      <c r="C25" s="113"/>
      <c r="D25" s="113"/>
      <c r="E25" s="125"/>
      <c r="F25" s="125"/>
      <c r="G25" s="125"/>
      <c r="H25" s="125"/>
      <c r="I25" s="125"/>
      <c r="J25" s="125"/>
      <c r="K25" s="125"/>
      <c r="L25" s="125"/>
    </row>
    <row r="26" spans="1:12" ht="15.75">
      <c r="A26" s="57"/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</row>
    <row r="27" spans="1:12" ht="15.75">
      <c r="A27" s="57"/>
      <c r="B27" s="113" t="s">
        <v>68</v>
      </c>
      <c r="C27" s="125"/>
      <c r="D27" s="125"/>
      <c r="E27" s="125"/>
      <c r="F27" s="125"/>
      <c r="G27" s="125"/>
      <c r="H27" s="125"/>
      <c r="I27" s="125"/>
      <c r="J27" s="125"/>
      <c r="K27" s="125"/>
      <c r="L27" s="125"/>
    </row>
    <row r="28" spans="1:12" ht="15.75">
      <c r="A28" s="57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</row>
    <row r="29" spans="1:12" ht="15.75">
      <c r="A29" s="57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</row>
    <row r="30" spans="1:12" ht="15.75">
      <c r="A30" s="57"/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</row>
    <row r="31" spans="1:12" ht="15.75">
      <c r="A31" s="57"/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</row>
    <row r="32" spans="1:12" ht="15.75">
      <c r="A32" s="57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</row>
    <row r="33" spans="1:12" ht="15.75">
      <c r="A33" s="57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</row>
    <row r="34" spans="1:12" ht="15.75">
      <c r="A34" s="57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</row>
    <row r="35" spans="1:12" ht="15.75">
      <c r="A35" s="57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</row>
    <row r="36" spans="1:12" ht="15.75">
      <c r="A36" s="57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</row>
    <row r="37" spans="1:12" ht="15.75">
      <c r="A37" s="57"/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2" ht="15.75">
      <c r="A38" s="57"/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2" ht="14.25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</row>
    <row r="40" spans="1:12" ht="14.25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</row>
    <row r="41" spans="1:12" ht="14.25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</row>
    <row r="42" spans="1:12" ht="14.25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  <row r="43" spans="1:12" ht="14.2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  <row r="44" spans="1:12" ht="14.25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</row>
    <row r="45" spans="1:12" ht="14.25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</row>
  </sheetData>
  <hyperlinks>
    <hyperlink ref="B27" location="Information!A1" display="Return to information tab" xr:uid="{AB8BD1A4-2DE5-4009-84EA-95B27194F8F4}"/>
  </hyperlinks>
  <pageMargins left="0.7" right="0.7" top="0.75" bottom="0.75" header="0.3" footer="0.3"/>
  <pageSetup paperSize="9" orientation="portrait" horizontalDpi="1200" verticalDpi="1200" r:id="rId1"/>
  <headerFooter>
    <oddHeader>&amp;C&amp;"Aptos"&amp;10&amp;K000000 OFFICIAL&amp;1#_x000D_&amp;"Arial"&amp;11&amp;K000000&amp;"Arial"&amp;11&amp;K000000&amp;"Arial"&amp;11&amp;K000000&amp;"Verdana,Regular"&amp;10&amp;K000000Internal Only</oddHeader>
    <oddFooter>&amp;C&amp;"Verdana,Regular"&amp;10&amp;K000000Internal Only_x000D_&amp;1#&amp;"Aptos"&amp;10&amp;K000000 OFFICIAL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646F4-02BC-4411-9CE5-55802AA1CB8D}">
  <sheetPr>
    <tabColor rgb="FF9E712A"/>
    <pageSetUpPr autoPageBreaks="0"/>
  </sheetPr>
  <dimension ref="A1:Y49"/>
  <sheetViews>
    <sheetView zoomScaleNormal="100" workbookViewId="0"/>
  </sheetViews>
  <sheetFormatPr defaultColWidth="8.625" defaultRowHeight="13.5"/>
  <cols>
    <col min="1" max="1" width="3" style="21" customWidth="1"/>
    <col min="2" max="2" width="29.75" style="21" customWidth="1"/>
    <col min="3" max="3" width="16.875" style="21" customWidth="1"/>
    <col min="4" max="5" width="12.25" style="21" customWidth="1"/>
    <col min="6" max="6" width="11.375" style="21" customWidth="1"/>
    <col min="7" max="7" width="12.125" style="21" customWidth="1"/>
    <col min="8" max="8" width="11.5" style="21" customWidth="1"/>
    <col min="9" max="9" width="13.375" style="21" customWidth="1"/>
    <col min="10" max="10" width="15.5" style="21" customWidth="1"/>
    <col min="11" max="11" width="11.125" style="21" customWidth="1"/>
    <col min="12" max="12" width="12.625" style="21" customWidth="1"/>
    <col min="13" max="13" width="11.125" style="21" customWidth="1"/>
    <col min="14" max="14" width="8.625" style="21"/>
    <col min="15" max="15" width="20.5" style="21" customWidth="1"/>
    <col min="16" max="16384" width="8.625" style="21"/>
  </cols>
  <sheetData>
    <row r="1" spans="1:25" ht="14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25" ht="14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25" ht="14.2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25" ht="14.2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25" ht="18">
      <c r="A5" s="57"/>
      <c r="B5" s="131" t="s">
        <v>28</v>
      </c>
      <c r="C5" s="63"/>
      <c r="D5" s="57"/>
      <c r="E5" s="57"/>
      <c r="F5" s="57"/>
      <c r="G5" s="60"/>
      <c r="H5" s="57"/>
      <c r="I5" s="57"/>
      <c r="J5" s="57"/>
      <c r="K5" s="57"/>
      <c r="L5" s="57"/>
      <c r="M5" s="57"/>
    </row>
    <row r="6" spans="1:25" ht="14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</row>
    <row r="7" spans="1:25" ht="29.25" customHeight="1">
      <c r="A7" s="57"/>
      <c r="B7" s="289" t="s">
        <v>330</v>
      </c>
      <c r="C7" s="219" t="s">
        <v>76</v>
      </c>
      <c r="D7" s="219" t="s">
        <v>77</v>
      </c>
      <c r="E7" s="219" t="s">
        <v>78</v>
      </c>
      <c r="F7" s="219" t="s">
        <v>79</v>
      </c>
      <c r="G7" s="219" t="s">
        <v>222</v>
      </c>
      <c r="H7" s="219" t="s">
        <v>220</v>
      </c>
      <c r="I7" s="219" t="s">
        <v>348</v>
      </c>
      <c r="J7" s="219" t="s">
        <v>219</v>
      </c>
      <c r="K7" s="219" t="s">
        <v>221</v>
      </c>
      <c r="L7" s="219" t="s">
        <v>349</v>
      </c>
      <c r="M7" s="57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8.75" customHeight="1">
      <c r="A8" s="57"/>
      <c r="B8" s="299" t="s">
        <v>335</v>
      </c>
      <c r="C8" s="303">
        <v>2332</v>
      </c>
      <c r="D8" s="303">
        <v>409</v>
      </c>
      <c r="E8" s="303">
        <v>111</v>
      </c>
      <c r="F8" s="303">
        <v>79</v>
      </c>
      <c r="G8" s="304">
        <v>65</v>
      </c>
      <c r="H8" s="303">
        <v>25</v>
      </c>
      <c r="I8" s="303">
        <v>22</v>
      </c>
      <c r="J8" s="303">
        <v>9</v>
      </c>
      <c r="K8" s="305">
        <v>2</v>
      </c>
      <c r="L8" s="305">
        <v>3054</v>
      </c>
      <c r="M8" s="57"/>
      <c r="O8" s="42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8.75" customHeight="1">
      <c r="A9" s="57"/>
      <c r="B9" s="299" t="s">
        <v>350</v>
      </c>
      <c r="C9" s="303">
        <v>1797</v>
      </c>
      <c r="D9" s="303">
        <v>376</v>
      </c>
      <c r="E9" s="303">
        <v>81</v>
      </c>
      <c r="F9" s="303">
        <v>139</v>
      </c>
      <c r="G9" s="304">
        <v>34</v>
      </c>
      <c r="H9" s="303">
        <v>22</v>
      </c>
      <c r="I9" s="303">
        <v>14</v>
      </c>
      <c r="J9" s="303">
        <v>21</v>
      </c>
      <c r="K9" s="305"/>
      <c r="L9" s="305">
        <v>2484</v>
      </c>
      <c r="M9" s="57"/>
      <c r="O9" s="44"/>
    </row>
    <row r="10" spans="1:25" ht="18.75" customHeight="1">
      <c r="A10" s="57"/>
      <c r="B10" s="299" t="s">
        <v>334</v>
      </c>
      <c r="C10" s="303">
        <v>1797</v>
      </c>
      <c r="D10" s="303">
        <v>320</v>
      </c>
      <c r="E10" s="303">
        <v>115</v>
      </c>
      <c r="F10" s="303">
        <v>70</v>
      </c>
      <c r="G10" s="303">
        <v>35</v>
      </c>
      <c r="H10" s="303">
        <v>29</v>
      </c>
      <c r="I10" s="303">
        <v>17</v>
      </c>
      <c r="J10" s="303">
        <v>6</v>
      </c>
      <c r="K10" s="303">
        <v>1</v>
      </c>
      <c r="L10" s="305">
        <v>2390</v>
      </c>
      <c r="M10" s="57"/>
      <c r="O10" s="44"/>
    </row>
    <row r="11" spans="1:25" ht="18.75" customHeight="1">
      <c r="A11" s="57"/>
      <c r="B11" s="299" t="s">
        <v>216</v>
      </c>
      <c r="C11" s="303">
        <v>1729</v>
      </c>
      <c r="D11" s="303">
        <v>211</v>
      </c>
      <c r="E11" s="303">
        <v>64</v>
      </c>
      <c r="F11" s="303">
        <v>64</v>
      </c>
      <c r="G11" s="304">
        <v>31</v>
      </c>
      <c r="H11" s="303">
        <v>13</v>
      </c>
      <c r="I11" s="303">
        <v>4</v>
      </c>
      <c r="J11" s="303">
        <v>13</v>
      </c>
      <c r="K11" s="305"/>
      <c r="L11" s="305">
        <v>2129</v>
      </c>
      <c r="M11" s="57"/>
      <c r="O11" s="44"/>
    </row>
    <row r="12" spans="1:25" ht="18.75" customHeight="1">
      <c r="A12" s="57"/>
      <c r="B12" s="299" t="s">
        <v>336</v>
      </c>
      <c r="C12" s="303">
        <v>1603</v>
      </c>
      <c r="D12" s="303">
        <v>241</v>
      </c>
      <c r="E12" s="303">
        <v>87</v>
      </c>
      <c r="F12" s="303">
        <v>90</v>
      </c>
      <c r="G12" s="303">
        <v>27</v>
      </c>
      <c r="H12" s="303">
        <v>25</v>
      </c>
      <c r="I12" s="303">
        <v>12</v>
      </c>
      <c r="J12" s="303">
        <v>9</v>
      </c>
      <c r="K12" s="303">
        <v>1</v>
      </c>
      <c r="L12" s="305">
        <v>2095</v>
      </c>
      <c r="M12" s="57"/>
      <c r="O12" s="44"/>
    </row>
    <row r="13" spans="1:25" ht="18.75" customHeight="1">
      <c r="A13" s="57"/>
      <c r="B13" s="299" t="s">
        <v>333</v>
      </c>
      <c r="C13" s="303">
        <v>1566</v>
      </c>
      <c r="D13" s="303">
        <v>207</v>
      </c>
      <c r="E13" s="303">
        <v>60</v>
      </c>
      <c r="F13" s="303">
        <v>90</v>
      </c>
      <c r="G13" s="304">
        <v>13</v>
      </c>
      <c r="H13" s="303">
        <v>18</v>
      </c>
      <c r="I13" s="303">
        <v>13</v>
      </c>
      <c r="J13" s="303">
        <v>4</v>
      </c>
      <c r="K13" s="305"/>
      <c r="L13" s="305">
        <v>1971</v>
      </c>
      <c r="M13" s="57"/>
      <c r="O13" s="44"/>
    </row>
    <row r="14" spans="1:25" ht="18.75" customHeight="1">
      <c r="A14" s="57"/>
      <c r="B14" s="299" t="s">
        <v>351</v>
      </c>
      <c r="C14" s="303">
        <v>1221</v>
      </c>
      <c r="D14" s="303">
        <v>223</v>
      </c>
      <c r="E14" s="303">
        <v>56</v>
      </c>
      <c r="F14" s="303">
        <v>58</v>
      </c>
      <c r="G14" s="304">
        <v>30</v>
      </c>
      <c r="H14" s="303">
        <v>11</v>
      </c>
      <c r="I14" s="303">
        <v>15</v>
      </c>
      <c r="J14" s="303">
        <v>4</v>
      </c>
      <c r="K14" s="305"/>
      <c r="L14" s="305">
        <v>1618</v>
      </c>
      <c r="M14" s="57"/>
      <c r="O14" s="44"/>
    </row>
    <row r="15" spans="1:25" ht="18.75" customHeight="1">
      <c r="A15" s="57"/>
      <c r="B15" s="299" t="s">
        <v>338</v>
      </c>
      <c r="C15" s="303">
        <v>1086</v>
      </c>
      <c r="D15" s="303">
        <v>296</v>
      </c>
      <c r="E15" s="303">
        <v>82</v>
      </c>
      <c r="F15" s="303">
        <v>37</v>
      </c>
      <c r="G15" s="304">
        <v>39</v>
      </c>
      <c r="H15" s="303">
        <v>29</v>
      </c>
      <c r="I15" s="303">
        <v>38</v>
      </c>
      <c r="J15" s="303">
        <v>9</v>
      </c>
      <c r="K15" s="305"/>
      <c r="L15" s="305">
        <v>1616</v>
      </c>
      <c r="M15" s="57"/>
      <c r="O15" s="44"/>
    </row>
    <row r="16" spans="1:25" ht="18.75" customHeight="1">
      <c r="A16" s="57"/>
      <c r="B16" s="299" t="s">
        <v>339</v>
      </c>
      <c r="C16" s="303">
        <v>1267</v>
      </c>
      <c r="D16" s="303">
        <v>102</v>
      </c>
      <c r="E16" s="303">
        <v>24</v>
      </c>
      <c r="F16" s="303">
        <v>46</v>
      </c>
      <c r="G16" s="304">
        <v>5</v>
      </c>
      <c r="H16" s="303">
        <v>9</v>
      </c>
      <c r="I16" s="303">
        <v>3</v>
      </c>
      <c r="J16" s="303">
        <v>7</v>
      </c>
      <c r="K16" s="305"/>
      <c r="L16" s="305">
        <v>1463</v>
      </c>
      <c r="M16" s="57"/>
      <c r="O16" s="44"/>
    </row>
    <row r="17" spans="1:15" ht="18.75" customHeight="1">
      <c r="A17" s="57"/>
      <c r="B17" s="299" t="s">
        <v>341</v>
      </c>
      <c r="C17" s="303">
        <v>811</v>
      </c>
      <c r="D17" s="303">
        <v>84</v>
      </c>
      <c r="E17" s="303">
        <v>24</v>
      </c>
      <c r="F17" s="303">
        <v>34</v>
      </c>
      <c r="G17" s="303">
        <v>10</v>
      </c>
      <c r="H17" s="303">
        <v>7</v>
      </c>
      <c r="I17" s="303">
        <v>7</v>
      </c>
      <c r="J17" s="303">
        <v>1</v>
      </c>
      <c r="K17" s="303"/>
      <c r="L17" s="305">
        <v>978</v>
      </c>
      <c r="M17" s="57"/>
      <c r="O17" s="44"/>
    </row>
    <row r="18" spans="1:15" ht="18.75" customHeight="1">
      <c r="A18" s="57"/>
      <c r="B18" s="299" t="s">
        <v>342</v>
      </c>
      <c r="C18" s="303">
        <v>692</v>
      </c>
      <c r="D18" s="303">
        <v>78</v>
      </c>
      <c r="E18" s="303">
        <v>34</v>
      </c>
      <c r="F18" s="303">
        <v>26</v>
      </c>
      <c r="G18" s="303">
        <v>20</v>
      </c>
      <c r="H18" s="303">
        <v>1</v>
      </c>
      <c r="I18" s="303">
        <v>14</v>
      </c>
      <c r="J18" s="303">
        <v>1</v>
      </c>
      <c r="K18" s="305"/>
      <c r="L18" s="305">
        <v>866</v>
      </c>
      <c r="M18" s="57"/>
      <c r="O18" s="44"/>
    </row>
    <row r="19" spans="1:15" ht="18.75" customHeight="1">
      <c r="A19" s="57"/>
      <c r="B19" s="299" t="s">
        <v>340</v>
      </c>
      <c r="C19" s="303">
        <v>669</v>
      </c>
      <c r="D19" s="303">
        <v>100</v>
      </c>
      <c r="E19" s="303">
        <v>34</v>
      </c>
      <c r="F19" s="303">
        <v>16</v>
      </c>
      <c r="G19" s="304">
        <v>9</v>
      </c>
      <c r="H19" s="303">
        <v>6</v>
      </c>
      <c r="I19" s="303">
        <v>3</v>
      </c>
      <c r="J19" s="303">
        <v>5</v>
      </c>
      <c r="K19" s="303">
        <v>2</v>
      </c>
      <c r="L19" s="305">
        <v>844</v>
      </c>
      <c r="M19" s="57"/>
      <c r="O19" s="44"/>
    </row>
    <row r="20" spans="1:15" ht="18.75" customHeight="1">
      <c r="A20" s="57"/>
      <c r="B20" s="299" t="s">
        <v>343</v>
      </c>
      <c r="C20" s="303">
        <v>494</v>
      </c>
      <c r="D20" s="303">
        <v>41</v>
      </c>
      <c r="E20" s="303">
        <v>16</v>
      </c>
      <c r="F20" s="304">
        <v>18</v>
      </c>
      <c r="G20" s="304">
        <v>4</v>
      </c>
      <c r="H20" s="303">
        <v>3</v>
      </c>
      <c r="I20" s="303">
        <v>4</v>
      </c>
      <c r="J20" s="303"/>
      <c r="K20" s="305"/>
      <c r="L20" s="305">
        <v>580</v>
      </c>
      <c r="M20" s="57"/>
      <c r="O20" s="44"/>
    </row>
    <row r="21" spans="1:15" ht="18.75" customHeight="1">
      <c r="A21" s="57"/>
      <c r="B21" s="299" t="s">
        <v>344</v>
      </c>
      <c r="C21" s="303">
        <v>252</v>
      </c>
      <c r="D21" s="303">
        <v>78</v>
      </c>
      <c r="E21" s="303">
        <v>14</v>
      </c>
      <c r="F21" s="303">
        <v>11</v>
      </c>
      <c r="G21" s="304">
        <v>5</v>
      </c>
      <c r="H21" s="303">
        <v>3</v>
      </c>
      <c r="I21" s="303">
        <v>2</v>
      </c>
      <c r="J21" s="303">
        <v>1</v>
      </c>
      <c r="K21" s="305"/>
      <c r="L21" s="305">
        <v>366</v>
      </c>
      <c r="M21" s="57"/>
      <c r="O21" s="44"/>
    </row>
    <row r="22" spans="1:15" ht="18.75" customHeight="1">
      <c r="A22" s="57"/>
      <c r="B22" s="299" t="s">
        <v>345</v>
      </c>
      <c r="C22" s="303">
        <v>103</v>
      </c>
      <c r="D22" s="303">
        <v>47</v>
      </c>
      <c r="E22" s="303">
        <v>19</v>
      </c>
      <c r="F22" s="303">
        <v>4</v>
      </c>
      <c r="G22" s="304">
        <v>4</v>
      </c>
      <c r="H22" s="303">
        <v>3</v>
      </c>
      <c r="I22" s="303">
        <v>2</v>
      </c>
      <c r="J22" s="303">
        <v>2</v>
      </c>
      <c r="K22" s="305"/>
      <c r="L22" s="305">
        <v>184</v>
      </c>
      <c r="M22" s="57"/>
      <c r="O22" s="44"/>
    </row>
    <row r="23" spans="1:15" ht="18.75" customHeight="1">
      <c r="A23" s="57"/>
      <c r="B23" s="289" t="s">
        <v>346</v>
      </c>
      <c r="C23" s="305">
        <f>+SUM(C8:C22)</f>
        <v>17419</v>
      </c>
      <c r="D23" s="305">
        <f>+SUM(D8:D22)</f>
        <v>2813</v>
      </c>
      <c r="E23" s="305">
        <f t="shared" ref="E23:J23" si="0">SUM(E8:E22)</f>
        <v>821</v>
      </c>
      <c r="F23" s="305">
        <f t="shared" si="0"/>
        <v>782</v>
      </c>
      <c r="G23" s="305">
        <f t="shared" si="0"/>
        <v>331</v>
      </c>
      <c r="H23" s="305">
        <f t="shared" si="0"/>
        <v>204</v>
      </c>
      <c r="I23" s="305">
        <f t="shared" si="0"/>
        <v>170</v>
      </c>
      <c r="J23" s="305">
        <f t="shared" si="0"/>
        <v>92</v>
      </c>
      <c r="K23" s="305">
        <f>+SUM(K8:K22)</f>
        <v>6</v>
      </c>
      <c r="L23" s="305">
        <f>+SUM(L8:L22)</f>
        <v>22638</v>
      </c>
      <c r="M23" s="57"/>
      <c r="O23" s="44"/>
    </row>
    <row r="24" spans="1:15" ht="15.75">
      <c r="A24" s="57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57"/>
    </row>
    <row r="25" spans="1:15" ht="15.75">
      <c r="A25" s="57"/>
      <c r="B25" s="113" t="s">
        <v>68</v>
      </c>
      <c r="C25" s="113"/>
      <c r="D25" s="125"/>
      <c r="E25" s="125"/>
      <c r="F25" s="125"/>
      <c r="G25" s="125"/>
      <c r="H25" s="125"/>
      <c r="I25" s="125"/>
      <c r="J25" s="125"/>
      <c r="K25" s="125"/>
      <c r="L25" s="125"/>
      <c r="M25" s="57"/>
    </row>
    <row r="26" spans="1:15" ht="15.75">
      <c r="A26" s="57"/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57"/>
    </row>
    <row r="27" spans="1:15" ht="15.75">
      <c r="A27" s="57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57"/>
    </row>
    <row r="28" spans="1:15" ht="15.75">
      <c r="A28" s="57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57"/>
    </row>
    <row r="29" spans="1:15" ht="15.75">
      <c r="A29" s="57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57"/>
    </row>
    <row r="30" spans="1:15" ht="14.25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</row>
    <row r="31" spans="1:15" ht="14.25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5" ht="14.25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ht="14.25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ht="14.25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</row>
    <row r="35" spans="1:13" ht="14.25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</row>
    <row r="36" spans="1:13" ht="14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  <row r="37" spans="1:13" ht="14.25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</row>
    <row r="38" spans="1:13" ht="14.25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</row>
    <row r="39" spans="1:13" ht="14.25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</row>
    <row r="40" spans="1:13" ht="14.25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</row>
    <row r="41" spans="1:13" ht="14.25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</row>
    <row r="42" spans="1:13" ht="14.25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</row>
    <row r="43" spans="1:13" ht="14.2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</row>
    <row r="44" spans="1:13" ht="14.25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</row>
    <row r="45" spans="1:13" ht="14.25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</row>
    <row r="46" spans="1:13" ht="14.25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</row>
    <row r="47" spans="1:13" ht="14.25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</row>
    <row r="48" spans="1:13" ht="14.2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</row>
    <row r="49" spans="1:13" ht="14.25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</row>
  </sheetData>
  <hyperlinks>
    <hyperlink ref="B25" location="Information!A1" display="Return to information tab" xr:uid="{ABF5F953-208C-4CC1-8EE0-6C98D02B56FD}"/>
  </hyperlinks>
  <pageMargins left="0.7" right="0.7" top="0.75" bottom="0.75" header="0.3" footer="0.3"/>
  <pageSetup paperSize="9" orientation="portrait" horizontalDpi="1200" verticalDpi="1200" r:id="rId1"/>
  <headerFooter>
    <oddHeader>&amp;C&amp;"Aptos"&amp;10&amp;K000000 OFFICIAL&amp;1#_x000D_&amp;"Arial"&amp;11&amp;K000000&amp;"Arial"&amp;11&amp;K000000&amp;"Arial"&amp;11&amp;K000000&amp;"Verdana,Regular"&amp;10&amp;K000000Internal Only</oddHeader>
    <oddFooter>&amp;C&amp;"Verdana,Regular"&amp;10&amp;K000000Internal Only_x000D_&amp;1#&amp;"Aptos"&amp;10&amp;K000000 OFFICIAL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AB4A8-440F-4688-8EE3-7EAAA1625695}">
  <sheetPr>
    <tabColor rgb="FFCC3399"/>
    <pageSetUpPr autoPageBreaks="0"/>
  </sheetPr>
  <dimension ref="A1:N38"/>
  <sheetViews>
    <sheetView zoomScaleNormal="100" workbookViewId="0"/>
  </sheetViews>
  <sheetFormatPr defaultColWidth="9.125" defaultRowHeight="13.5"/>
  <cols>
    <col min="1" max="1" width="2.125" style="21" customWidth="1"/>
    <col min="2" max="2" width="27.125" style="21" customWidth="1"/>
    <col min="3" max="3" width="36.625" style="21" customWidth="1"/>
    <col min="4" max="16384" width="9.125" style="21"/>
  </cols>
  <sheetData>
    <row r="1" spans="1:14" ht="14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14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14.2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14.2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14" ht="18">
      <c r="A5" s="57"/>
      <c r="B5" s="126" t="s">
        <v>33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1:14" ht="14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</row>
    <row r="7" spans="1:14" ht="15.75">
      <c r="A7" s="57"/>
      <c r="B7" s="125" t="s">
        <v>34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</row>
    <row r="8" spans="1:14" ht="15.75">
      <c r="A8" s="57"/>
      <c r="B8" s="125" t="s">
        <v>35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</row>
    <row r="9" spans="1:14" ht="14.25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4" ht="18.75" customHeight="1">
      <c r="A10" s="57"/>
      <c r="B10" s="252" t="s">
        <v>36</v>
      </c>
      <c r="C10" s="252" t="s">
        <v>37</v>
      </c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14" ht="18.75" customHeight="1">
      <c r="A11" s="57"/>
      <c r="B11" s="127" t="s">
        <v>38</v>
      </c>
      <c r="C11" s="128" t="s">
        <v>39</v>
      </c>
      <c r="D11" s="57"/>
      <c r="E11" s="60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8.75" customHeight="1">
      <c r="A12" s="57"/>
      <c r="B12" s="127" t="s">
        <v>40</v>
      </c>
      <c r="C12" s="128" t="s">
        <v>41</v>
      </c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</row>
    <row r="13" spans="1:14" ht="18.75" customHeight="1">
      <c r="A13" s="57"/>
      <c r="B13" s="127" t="s">
        <v>42</v>
      </c>
      <c r="C13" s="128" t="s">
        <v>43</v>
      </c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</row>
    <row r="14" spans="1:14" ht="18.75" customHeight="1">
      <c r="A14" s="57"/>
      <c r="B14" s="127" t="s">
        <v>44</v>
      </c>
      <c r="C14" s="128" t="s">
        <v>45</v>
      </c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</row>
    <row r="15" spans="1:14" ht="18.75" customHeight="1">
      <c r="A15" s="57"/>
      <c r="B15" s="127" t="s">
        <v>46</v>
      </c>
      <c r="C15" s="128" t="s">
        <v>47</v>
      </c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14" ht="18.75" customHeight="1">
      <c r="A16" s="57"/>
      <c r="B16" s="127" t="s">
        <v>48</v>
      </c>
      <c r="C16" s="128" t="s">
        <v>49</v>
      </c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8.75" customHeight="1">
      <c r="A17" s="57"/>
      <c r="B17" s="127" t="s">
        <v>50</v>
      </c>
      <c r="C17" s="128" t="s">
        <v>51</v>
      </c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8.75" customHeight="1">
      <c r="A18" s="57"/>
      <c r="B18" s="127" t="s">
        <v>52</v>
      </c>
      <c r="C18" s="128" t="s">
        <v>53</v>
      </c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</row>
    <row r="19" spans="1:14" ht="18.75" customHeight="1">
      <c r="A19" s="57"/>
      <c r="B19" s="127" t="s">
        <v>54</v>
      </c>
      <c r="C19" s="128" t="s">
        <v>55</v>
      </c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1:14" ht="18.75" customHeight="1">
      <c r="A20" s="57"/>
      <c r="B20" s="127" t="s">
        <v>56</v>
      </c>
      <c r="C20" s="128" t="s">
        <v>57</v>
      </c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</row>
    <row r="21" spans="1:14" ht="18.75" customHeight="1">
      <c r="A21" s="57"/>
      <c r="B21" s="127" t="s">
        <v>58</v>
      </c>
      <c r="C21" s="128" t="s">
        <v>59</v>
      </c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</row>
    <row r="22" spans="1:14" ht="18.75" customHeight="1">
      <c r="A22" s="57"/>
      <c r="B22" s="127" t="s">
        <v>60</v>
      </c>
      <c r="C22" s="128" t="s">
        <v>61</v>
      </c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</row>
    <row r="23" spans="1:14" ht="18.75" customHeight="1">
      <c r="A23" s="57"/>
      <c r="B23" s="127" t="s">
        <v>62</v>
      </c>
      <c r="C23" s="128" t="s">
        <v>63</v>
      </c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</row>
    <row r="24" spans="1:14" ht="18.75" customHeight="1">
      <c r="A24" s="57"/>
      <c r="B24" s="127" t="s">
        <v>64</v>
      </c>
      <c r="C24" s="128" t="s">
        <v>65</v>
      </c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  <row r="25" spans="1:14" ht="18.600000000000001" customHeight="1">
      <c r="A25" s="57"/>
      <c r="B25" s="127" t="s">
        <v>66</v>
      </c>
      <c r="C25" s="128" t="s">
        <v>67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4" ht="14.25">
      <c r="A26" s="57"/>
      <c r="B26" s="61"/>
      <c r="C26" s="62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</row>
    <row r="27" spans="1:14" ht="15.75">
      <c r="A27" s="57"/>
      <c r="B27" s="113" t="s">
        <v>68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</row>
    <row r="28" spans="1:14" ht="14.25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</row>
    <row r="29" spans="1:14" ht="14.25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</row>
    <row r="30" spans="1:14" ht="14.25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</row>
    <row r="31" spans="1:14" ht="14.25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</row>
    <row r="32" spans="1:14" ht="14.25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1:14" ht="14.25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ht="14.25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1:14" ht="14.25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1:14" ht="14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 ht="14.25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</row>
    <row r="38" spans="1:14" ht="14.25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</row>
  </sheetData>
  <phoneticPr fontId="19" type="noConversion"/>
  <hyperlinks>
    <hyperlink ref="B27" location="Information!A1" display="Return to information tab" xr:uid="{911049B8-D593-4BA1-AC49-8FEB66FAF418}"/>
  </hyperlinks>
  <pageMargins left="0.7" right="0.7" top="0.75" bottom="0.75" header="0.3" footer="0.3"/>
  <pageSetup paperSize="9" orientation="portrait" r:id="rId1"/>
  <headerFooter>
    <oddHeader>&amp;C&amp;"Aptos"&amp;10&amp;K000000 OFFICIAL&amp;1#_x000D_&amp;"Arial"&amp;11&amp;K000000&amp;"Arial"&amp;11&amp;K000000&amp;"Arial"&amp;11&amp;K000000&amp;"Verdana,Regular"&amp;10&amp;K000000Internal Only</oddHeader>
    <oddFooter>&amp;C&amp;"Verdana,Regular"&amp;10&amp;K000000Internal Only_x000D_&amp;1#&amp;"Aptos"&amp;10&amp;K000000 OFFICIAL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714EE-7DB4-4436-8753-C6D0E8E92C73}">
  <sheetPr>
    <tabColor rgb="FFE2C700"/>
    <pageSetUpPr autoPageBreaks="0"/>
  </sheetPr>
  <dimension ref="B1:N52"/>
  <sheetViews>
    <sheetView showGridLines="0" zoomScaleNormal="100" workbookViewId="0"/>
  </sheetViews>
  <sheetFormatPr defaultRowHeight="13.5"/>
  <cols>
    <col min="1" max="1" width="2.25" customWidth="1"/>
    <col min="2" max="2" width="28.625" customWidth="1"/>
    <col min="3" max="3" width="20.75" customWidth="1"/>
    <col min="4" max="4" width="18.125" customWidth="1"/>
    <col min="6" max="6" width="24.75" customWidth="1"/>
    <col min="7" max="7" width="17.5" customWidth="1"/>
    <col min="8" max="8" width="15.5" customWidth="1"/>
    <col min="9" max="9" width="14.25" bestFit="1" customWidth="1"/>
    <col min="10" max="10" width="9.375" bestFit="1" customWidth="1"/>
  </cols>
  <sheetData>
    <row r="1" spans="2:14" ht="14.25"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2:14" ht="14.25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2:14" ht="14.25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2:14" ht="14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2:14" ht="21" customHeight="1">
      <c r="B5" s="131" t="s">
        <v>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spans="2:14" ht="15" customHeight="1">
      <c r="B6" s="63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2:14" ht="15.75">
      <c r="B7" s="132" t="s">
        <v>69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2:14" ht="15.75">
      <c r="B8" s="132" t="s">
        <v>70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2:14" ht="15.75">
      <c r="B9" s="132" t="s">
        <v>71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</row>
    <row r="10" spans="2:14" ht="15.75">
      <c r="B10" s="133" t="s">
        <v>72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</row>
    <row r="11" spans="2:14" ht="14.25">
      <c r="B11" s="66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</row>
    <row r="12" spans="2:14" ht="14.25">
      <c r="B12" s="45"/>
      <c r="C12" s="45"/>
      <c r="D12" s="45"/>
      <c r="E12" s="45"/>
      <c r="F12" s="56"/>
      <c r="G12" s="45"/>
      <c r="H12" s="45"/>
      <c r="I12" s="45"/>
      <c r="J12" s="45"/>
      <c r="K12" s="45"/>
      <c r="L12" s="45"/>
      <c r="M12" s="45"/>
      <c r="N12" s="45"/>
    </row>
    <row r="13" spans="2:14" ht="14.25"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</row>
    <row r="14" spans="2:14" ht="14.25">
      <c r="B14" s="45"/>
      <c r="C14" s="45"/>
      <c r="D14" s="45"/>
      <c r="E14" s="45"/>
      <c r="F14" s="56"/>
      <c r="G14" s="45"/>
      <c r="H14" s="45"/>
      <c r="I14" s="45"/>
      <c r="J14" s="45"/>
      <c r="K14" s="45"/>
      <c r="L14" s="45"/>
      <c r="M14" s="45"/>
      <c r="N14" s="45"/>
    </row>
    <row r="15" spans="2:14" ht="14.25">
      <c r="B15" s="45"/>
      <c r="C15" s="45"/>
      <c r="D15" s="45"/>
      <c r="E15" s="45"/>
      <c r="F15" s="56"/>
      <c r="G15" s="45"/>
      <c r="H15" s="45"/>
      <c r="I15" s="45"/>
      <c r="J15" s="45"/>
      <c r="K15" s="45"/>
      <c r="L15" s="45"/>
      <c r="M15" s="45"/>
      <c r="N15" s="45"/>
    </row>
    <row r="16" spans="2:14" ht="14.25">
      <c r="B16" s="45"/>
      <c r="C16" s="45"/>
      <c r="D16" s="45"/>
      <c r="E16" s="45"/>
      <c r="F16" s="56"/>
      <c r="G16" s="45"/>
      <c r="H16" s="45"/>
      <c r="I16" s="45"/>
      <c r="J16" s="45"/>
      <c r="K16" s="45"/>
      <c r="L16" s="45"/>
      <c r="M16" s="45"/>
      <c r="N16" s="45"/>
    </row>
    <row r="17" spans="2:14" ht="14.25"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</row>
    <row r="18" spans="2:14" ht="14.25"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</row>
    <row r="19" spans="2:14" ht="14.25"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</row>
    <row r="20" spans="2:14" ht="14.25"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</row>
    <row r="21" spans="2:14" ht="14.25"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2:14" ht="14.25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2:14" ht="14.25">
      <c r="B23" s="45"/>
      <c r="C23" s="45"/>
      <c r="D23" s="45"/>
      <c r="E23" s="45"/>
      <c r="F23" s="45"/>
      <c r="G23" s="67"/>
      <c r="H23" s="45"/>
      <c r="I23" s="45"/>
      <c r="J23" s="45"/>
      <c r="K23" s="45"/>
      <c r="L23" s="45"/>
      <c r="M23" s="45"/>
      <c r="N23" s="45"/>
    </row>
    <row r="24" spans="2:14" ht="14.25"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2:14" ht="14.25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2:14" ht="14.25"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</row>
    <row r="27" spans="2:14" ht="14.25">
      <c r="B27" s="45"/>
      <c r="C27" s="45"/>
      <c r="D27" s="45"/>
      <c r="E27" s="68"/>
      <c r="F27" s="45"/>
      <c r="G27" s="45"/>
      <c r="H27" s="45"/>
      <c r="I27" s="45"/>
      <c r="J27" s="45"/>
      <c r="K27" s="45"/>
      <c r="L27" s="45"/>
      <c r="M27" s="45"/>
      <c r="N27" s="45"/>
    </row>
    <row r="28" spans="2:14" ht="14.25"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  <row r="29" spans="2:14" ht="14.25"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2:14" ht="14.25"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  <row r="31" spans="2:14" ht="14.25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2:14" ht="14.25">
      <c r="B32" s="45"/>
      <c r="C32" s="56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  <row r="33" spans="2:14" ht="14.25">
      <c r="B33" s="45"/>
      <c r="C33" s="56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2:14" ht="29.25" customHeight="1">
      <c r="B34" s="253" t="s">
        <v>73</v>
      </c>
      <c r="C34" s="254" t="s">
        <v>74</v>
      </c>
      <c r="D34" s="254" t="s">
        <v>75</v>
      </c>
      <c r="E34" s="111"/>
      <c r="F34" s="45"/>
      <c r="G34" s="45"/>
      <c r="H34" s="45"/>
      <c r="I34" s="45"/>
      <c r="J34" s="45"/>
      <c r="K34" s="45"/>
      <c r="L34" s="45"/>
      <c r="M34" s="45"/>
      <c r="N34" s="45"/>
    </row>
    <row r="35" spans="2:14" ht="18.75" customHeight="1">
      <c r="B35" s="255" t="s">
        <v>76</v>
      </c>
      <c r="C35" s="256">
        <v>17419</v>
      </c>
      <c r="D35" s="257">
        <f t="shared" ref="D35:D44" si="0">C35/$C$45</f>
        <v>0.76945843272373882</v>
      </c>
      <c r="E35" s="134"/>
      <c r="F35" s="45"/>
      <c r="G35" s="45"/>
      <c r="H35" s="45"/>
      <c r="I35" s="45"/>
      <c r="J35" s="45"/>
      <c r="K35" s="45"/>
      <c r="L35" s="45"/>
      <c r="M35" s="45"/>
      <c r="N35" s="45"/>
    </row>
    <row r="36" spans="2:14" ht="18.75" customHeight="1">
      <c r="B36" s="255" t="s">
        <v>77</v>
      </c>
      <c r="C36" s="256">
        <v>2813</v>
      </c>
      <c r="D36" s="257">
        <f>C36/$C$45</f>
        <v>0.12426009364784875</v>
      </c>
      <c r="E36" s="134"/>
      <c r="F36" s="45"/>
      <c r="G36" s="45"/>
      <c r="H36" s="45"/>
      <c r="I36" s="45"/>
      <c r="J36" s="45"/>
      <c r="K36" s="45"/>
      <c r="L36" s="45"/>
      <c r="M36" s="45"/>
      <c r="N36" s="45"/>
    </row>
    <row r="37" spans="2:14" ht="18.75" customHeight="1">
      <c r="B37" s="255" t="s">
        <v>78</v>
      </c>
      <c r="C37" s="256">
        <v>821</v>
      </c>
      <c r="D37" s="257">
        <f t="shared" si="0"/>
        <v>3.626645463380157E-2</v>
      </c>
      <c r="E37" s="134"/>
      <c r="F37" s="45"/>
      <c r="G37" s="45"/>
      <c r="H37" s="45"/>
      <c r="I37" s="45"/>
      <c r="J37" s="45"/>
      <c r="K37" s="45"/>
      <c r="L37" s="45"/>
      <c r="M37" s="45"/>
      <c r="N37" s="45"/>
    </row>
    <row r="38" spans="2:14" ht="18.75" customHeight="1">
      <c r="B38" s="255" t="s">
        <v>79</v>
      </c>
      <c r="C38" s="256">
        <v>782</v>
      </c>
      <c r="D38" s="257">
        <f t="shared" si="0"/>
        <v>3.4543687604912096E-2</v>
      </c>
      <c r="E38" s="134"/>
      <c r="F38" s="45"/>
      <c r="G38" s="45"/>
      <c r="H38" s="45"/>
      <c r="I38" s="45"/>
      <c r="J38" s="45"/>
      <c r="K38" s="45"/>
      <c r="L38" s="45"/>
      <c r="M38" s="45"/>
      <c r="N38" s="45"/>
    </row>
    <row r="39" spans="2:14" ht="18.75" customHeight="1">
      <c r="B39" s="129" t="s">
        <v>80</v>
      </c>
      <c r="C39" s="256">
        <f>SUM(C40:C44)</f>
        <v>803</v>
      </c>
      <c r="D39" s="257">
        <f t="shared" si="0"/>
        <v>3.5471331389698733E-2</v>
      </c>
      <c r="E39" s="135"/>
      <c r="F39" s="45"/>
      <c r="G39" s="45"/>
      <c r="H39" s="45"/>
      <c r="I39" s="45"/>
      <c r="J39" s="45"/>
      <c r="K39" s="45"/>
      <c r="L39" s="45"/>
      <c r="M39" s="45"/>
      <c r="N39" s="45"/>
    </row>
    <row r="40" spans="2:14" ht="18.75" customHeight="1">
      <c r="B40" s="258" t="s">
        <v>81</v>
      </c>
      <c r="C40" s="256">
        <v>331</v>
      </c>
      <c r="D40" s="257">
        <f t="shared" si="0"/>
        <v>1.4621432988779928E-2</v>
      </c>
      <c r="E40" s="111"/>
      <c r="F40" s="45"/>
      <c r="G40" s="45"/>
      <c r="H40" s="45"/>
      <c r="I40" s="45"/>
      <c r="J40" s="45"/>
      <c r="K40" s="45"/>
      <c r="L40" s="45"/>
      <c r="M40" s="45"/>
      <c r="N40" s="45"/>
    </row>
    <row r="41" spans="2:14" ht="18.75" customHeight="1">
      <c r="B41" s="130" t="s">
        <v>82</v>
      </c>
      <c r="C41" s="256">
        <v>204</v>
      </c>
      <c r="D41" s="257">
        <f t="shared" si="0"/>
        <v>9.0113967664988068E-3</v>
      </c>
      <c r="E41" s="134"/>
      <c r="F41" s="45"/>
      <c r="G41" s="45"/>
      <c r="H41" s="45"/>
      <c r="I41" s="45"/>
      <c r="J41" s="45"/>
      <c r="K41" s="45"/>
      <c r="L41" s="45"/>
      <c r="M41" s="45"/>
      <c r="N41" s="45"/>
    </row>
    <row r="42" spans="2:14" ht="18.75" customHeight="1">
      <c r="B42" s="258" t="s">
        <v>83</v>
      </c>
      <c r="C42" s="256">
        <v>170</v>
      </c>
      <c r="D42" s="257">
        <f t="shared" si="0"/>
        <v>7.5094973054156732E-3</v>
      </c>
      <c r="E42" s="134"/>
      <c r="F42" s="45"/>
      <c r="G42" s="45"/>
      <c r="H42" s="45"/>
      <c r="I42" s="45"/>
      <c r="J42" s="45"/>
      <c r="K42" s="45"/>
      <c r="L42" s="45"/>
      <c r="M42" s="45"/>
      <c r="N42" s="45"/>
    </row>
    <row r="43" spans="2:14" ht="18.75" customHeight="1">
      <c r="B43" s="258" t="s">
        <v>84</v>
      </c>
      <c r="C43" s="256">
        <v>92</v>
      </c>
      <c r="D43" s="257">
        <f t="shared" si="0"/>
        <v>4.063963247636717E-3</v>
      </c>
      <c r="E43" s="134"/>
      <c r="F43" s="45"/>
      <c r="G43" s="45"/>
      <c r="H43" s="45"/>
      <c r="I43" s="45"/>
      <c r="J43" s="45"/>
      <c r="K43" s="45"/>
      <c r="L43" s="45"/>
      <c r="M43" s="45"/>
      <c r="N43" s="45"/>
    </row>
    <row r="44" spans="2:14" ht="18.75" customHeight="1">
      <c r="B44" s="258" t="s">
        <v>85</v>
      </c>
      <c r="C44" s="256">
        <v>6</v>
      </c>
      <c r="D44" s="257">
        <f t="shared" si="0"/>
        <v>2.6504108136761196E-4</v>
      </c>
      <c r="E44" s="111"/>
      <c r="F44" s="45"/>
      <c r="G44" s="70"/>
      <c r="H44" s="45"/>
      <c r="I44" s="45"/>
      <c r="J44" s="45"/>
      <c r="K44" s="45"/>
      <c r="L44" s="45"/>
      <c r="M44" s="45"/>
      <c r="N44" s="45"/>
    </row>
    <row r="45" spans="2:14" ht="18.75" customHeight="1">
      <c r="B45" s="259" t="s">
        <v>86</v>
      </c>
      <c r="C45" s="260">
        <f>SUM(C35:C39)</f>
        <v>22638</v>
      </c>
      <c r="D45" s="261">
        <f>SUM(D35:D39)</f>
        <v>0.99999999999999989</v>
      </c>
      <c r="E45" s="111"/>
      <c r="F45" s="45"/>
      <c r="G45" s="45"/>
      <c r="H45" s="45"/>
      <c r="I45" s="45"/>
      <c r="J45" s="45"/>
      <c r="K45" s="45"/>
      <c r="L45" s="45"/>
      <c r="M45" s="45"/>
      <c r="N45" s="45"/>
    </row>
    <row r="46" spans="2:14" ht="15.75">
      <c r="B46" s="136"/>
      <c r="C46" s="111"/>
      <c r="D46" s="111"/>
      <c r="E46" s="111"/>
      <c r="F46" s="45"/>
      <c r="G46" s="45"/>
      <c r="H46" s="45"/>
      <c r="I46" s="45"/>
      <c r="J46" s="45"/>
      <c r="K46" s="45"/>
      <c r="L46" s="45"/>
      <c r="M46" s="45"/>
      <c r="N46" s="45"/>
    </row>
    <row r="47" spans="2:14" ht="15.75">
      <c r="B47" s="136" t="s">
        <v>68</v>
      </c>
      <c r="C47" s="111"/>
      <c r="D47" s="111"/>
      <c r="E47" s="111"/>
      <c r="F47" s="45"/>
      <c r="G47" s="45"/>
      <c r="H47" s="45"/>
      <c r="I47" s="45"/>
      <c r="J47" s="45"/>
      <c r="K47" s="45"/>
      <c r="L47" s="45"/>
      <c r="M47" s="45"/>
      <c r="N47" s="45"/>
    </row>
    <row r="48" spans="2:14" ht="15.75">
      <c r="B48" s="111"/>
      <c r="C48" s="111"/>
      <c r="D48" s="111"/>
      <c r="E48" s="111"/>
      <c r="F48" s="45"/>
      <c r="G48" s="45"/>
      <c r="H48" s="45"/>
      <c r="I48" s="45"/>
      <c r="J48" s="45"/>
      <c r="K48" s="45"/>
      <c r="L48" s="45"/>
      <c r="M48" s="45"/>
      <c r="N48" s="45"/>
    </row>
    <row r="49" spans="2:14" ht="15.75">
      <c r="B49" s="111"/>
      <c r="C49" s="111"/>
      <c r="D49" s="111"/>
      <c r="E49" s="111"/>
      <c r="F49" s="45"/>
      <c r="G49" s="45"/>
      <c r="H49" s="45"/>
      <c r="I49" s="45"/>
      <c r="J49" s="45"/>
      <c r="K49" s="45"/>
      <c r="L49" s="45"/>
      <c r="M49" s="45"/>
      <c r="N49" s="45"/>
    </row>
    <row r="50" spans="2:14" ht="15.75">
      <c r="B50" s="111"/>
      <c r="C50" s="111"/>
      <c r="D50" s="111"/>
      <c r="E50" s="111"/>
      <c r="F50" s="45"/>
      <c r="G50" s="45"/>
      <c r="H50" s="45"/>
      <c r="I50" s="45"/>
      <c r="J50" s="45"/>
      <c r="K50" s="45"/>
      <c r="L50" s="45"/>
      <c r="M50" s="45"/>
      <c r="N50" s="45"/>
    </row>
    <row r="51" spans="2:14" ht="15.75">
      <c r="B51" s="111"/>
      <c r="C51" s="111"/>
      <c r="D51" s="111"/>
      <c r="E51" s="111"/>
      <c r="F51" s="45"/>
      <c r="G51" s="45"/>
      <c r="H51" s="45"/>
      <c r="I51" s="45"/>
      <c r="J51" s="45"/>
      <c r="K51" s="45"/>
      <c r="L51" s="45"/>
      <c r="M51" s="45"/>
      <c r="N51" s="45"/>
    </row>
    <row r="52" spans="2:14" ht="14.25"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</sheetData>
  <hyperlinks>
    <hyperlink ref="B47" location="Information!A1" display="Return to information tab" xr:uid="{A8C8C2A3-2937-4FE2-8639-C95F2D832EBF}"/>
  </hyperlinks>
  <pageMargins left="0.7" right="0.7" top="0.75" bottom="0.75" header="0.3" footer="0.3"/>
  <pageSetup paperSize="9" orientation="portrait" r:id="rId1"/>
  <headerFooter>
    <oddHeader>&amp;C&amp;"Aptos"&amp;10&amp;K000000 OFFICIAL&amp;1#_x000D_&amp;"Arial"&amp;11&amp;K000000&amp;"Arial"&amp;11&amp;K000000&amp;"Arial"&amp;11&amp;K000000&amp;"Verdana,Regular"&amp;10&amp;K000000Internal Only</oddHeader>
    <oddFooter>&amp;C&amp;"Verdana,Regular"&amp;10&amp;K000000Internal Only_x000D_&amp;1#&amp;"Aptos"&amp;10&amp;K000000 OFFICIAL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637EF-C4D5-47C1-A97E-06B888037E37}">
  <sheetPr>
    <tabColor rgb="FFE2C700"/>
    <pageSetUpPr autoPageBreaks="0"/>
  </sheetPr>
  <dimension ref="A1:G47"/>
  <sheetViews>
    <sheetView showGridLines="0" zoomScaleNormal="100" workbookViewId="0"/>
  </sheetViews>
  <sheetFormatPr defaultColWidth="8.625" defaultRowHeight="13.5"/>
  <cols>
    <col min="1" max="1" width="2.25" customWidth="1"/>
    <col min="2" max="2" width="42.375" customWidth="1"/>
    <col min="3" max="3" width="20.125" customWidth="1"/>
    <col min="4" max="4" width="14.375" customWidth="1"/>
    <col min="5" max="5" width="9.5" customWidth="1"/>
    <col min="6" max="6" width="8.625" hidden="1" customWidth="1"/>
    <col min="7" max="7" width="37.375" customWidth="1"/>
    <col min="8" max="8" width="16.75" customWidth="1"/>
    <col min="9" max="9" width="14.875" customWidth="1"/>
  </cols>
  <sheetData>
    <row r="1" spans="1:7" ht="14.25">
      <c r="A1" s="45"/>
      <c r="B1" s="45"/>
      <c r="C1" s="45"/>
      <c r="D1" s="45"/>
      <c r="E1" s="45"/>
      <c r="F1" s="45"/>
      <c r="G1" s="45"/>
    </row>
    <row r="2" spans="1:7" ht="14.25">
      <c r="A2" s="45"/>
      <c r="B2" s="45"/>
      <c r="C2" s="45"/>
      <c r="D2" s="45"/>
      <c r="E2" s="45"/>
      <c r="F2" s="45"/>
      <c r="G2" s="45"/>
    </row>
    <row r="3" spans="1:7" ht="14.25">
      <c r="A3" s="45"/>
      <c r="B3" s="45"/>
      <c r="C3" s="45"/>
      <c r="D3" s="45"/>
      <c r="E3" s="45"/>
      <c r="F3" s="45"/>
      <c r="G3" s="45"/>
    </row>
    <row r="4" spans="1:7" ht="14.25">
      <c r="A4" s="45"/>
      <c r="B4" s="45"/>
      <c r="C4" s="45"/>
      <c r="D4" s="45"/>
      <c r="E4" s="45"/>
      <c r="F4" s="45"/>
      <c r="G4" s="45"/>
    </row>
    <row r="5" spans="1:7" ht="18">
      <c r="A5" s="45"/>
      <c r="B5" s="131" t="s">
        <v>87</v>
      </c>
      <c r="C5" s="45"/>
      <c r="D5" s="45"/>
      <c r="E5" s="45"/>
      <c r="F5" s="45"/>
      <c r="G5" s="45"/>
    </row>
    <row r="6" spans="1:7" ht="15.75">
      <c r="A6" s="45"/>
      <c r="B6" s="63"/>
      <c r="C6" s="45"/>
      <c r="D6" s="45"/>
      <c r="E6" s="45"/>
      <c r="F6" s="45"/>
      <c r="G6" s="45"/>
    </row>
    <row r="7" spans="1:7" ht="15.75">
      <c r="A7" s="45"/>
      <c r="B7" s="137" t="s">
        <v>88</v>
      </c>
      <c r="C7" s="45"/>
      <c r="D7" s="45"/>
      <c r="E7" s="45"/>
      <c r="F7" s="45"/>
      <c r="G7" s="45"/>
    </row>
    <row r="8" spans="1:7" ht="15.75">
      <c r="A8" s="45"/>
      <c r="B8" s="138" t="s">
        <v>89</v>
      </c>
      <c r="C8" s="45"/>
      <c r="D8" s="45"/>
      <c r="E8" s="45"/>
      <c r="F8" s="45"/>
      <c r="G8" s="45"/>
    </row>
    <row r="9" spans="1:7" ht="15.75">
      <c r="A9" s="45"/>
      <c r="B9" s="139" t="s">
        <v>90</v>
      </c>
      <c r="C9" s="45"/>
      <c r="D9" s="45"/>
      <c r="E9" s="45"/>
      <c r="F9" s="45"/>
      <c r="G9" s="45"/>
    </row>
    <row r="10" spans="1:7" ht="14.25">
      <c r="A10" s="45"/>
      <c r="B10" s="64"/>
      <c r="C10" s="45"/>
      <c r="D10" s="45"/>
      <c r="E10" s="45"/>
      <c r="F10" s="45"/>
      <c r="G10" s="45"/>
    </row>
    <row r="11" spans="1:7" ht="14.25">
      <c r="A11" s="45"/>
      <c r="B11" s="64"/>
      <c r="C11" s="45"/>
      <c r="D11" s="45"/>
      <c r="E11" s="45"/>
      <c r="F11" s="45"/>
      <c r="G11" s="45"/>
    </row>
    <row r="12" spans="1:7" ht="14.25">
      <c r="A12" s="45"/>
      <c r="B12" s="45"/>
      <c r="C12" s="45"/>
      <c r="D12" s="45"/>
      <c r="E12" s="45"/>
      <c r="F12" s="45"/>
      <c r="G12" s="45"/>
    </row>
    <row r="13" spans="1:7" ht="14.25">
      <c r="A13" s="45"/>
      <c r="B13" s="45"/>
      <c r="C13" s="45"/>
      <c r="D13" s="45"/>
      <c r="E13" s="45"/>
      <c r="F13" s="45"/>
      <c r="G13" s="45"/>
    </row>
    <row r="14" spans="1:7" ht="14.25">
      <c r="A14" s="45"/>
      <c r="B14" s="45"/>
      <c r="C14" s="45"/>
      <c r="D14" s="45"/>
      <c r="E14" s="45"/>
      <c r="F14" s="45"/>
      <c r="G14" s="45"/>
    </row>
    <row r="15" spans="1:7" ht="14.25">
      <c r="A15" s="45"/>
      <c r="B15" s="45"/>
      <c r="C15" s="45"/>
      <c r="D15" s="45"/>
      <c r="E15" s="45"/>
      <c r="F15" s="45"/>
      <c r="G15" s="45"/>
    </row>
    <row r="16" spans="1:7" ht="14.25">
      <c r="A16" s="45"/>
      <c r="B16" s="45"/>
      <c r="C16" s="45"/>
      <c r="D16" s="45"/>
      <c r="E16" s="45"/>
      <c r="F16" s="45"/>
      <c r="G16" s="45"/>
    </row>
    <row r="17" spans="1:7" ht="14.25">
      <c r="A17" s="45"/>
      <c r="B17" s="45"/>
      <c r="C17" s="45"/>
      <c r="D17" s="45"/>
      <c r="E17" s="45"/>
      <c r="F17" s="45"/>
      <c r="G17" s="45"/>
    </row>
    <row r="18" spans="1:7" ht="14.25">
      <c r="A18" s="45"/>
      <c r="B18" s="45"/>
      <c r="C18" s="45"/>
      <c r="D18" s="45"/>
      <c r="E18" s="45"/>
      <c r="F18" s="45"/>
      <c r="G18" s="45"/>
    </row>
    <row r="19" spans="1:7" ht="14.25">
      <c r="A19" s="45"/>
      <c r="B19" s="45"/>
      <c r="C19" s="45"/>
      <c r="D19" s="45"/>
      <c r="E19" s="45"/>
      <c r="F19" s="45"/>
      <c r="G19" s="45"/>
    </row>
    <row r="20" spans="1:7" ht="14.25">
      <c r="A20" s="45"/>
      <c r="B20" s="45"/>
      <c r="C20" s="72"/>
      <c r="D20" s="73"/>
      <c r="E20" s="45"/>
      <c r="F20" s="45"/>
      <c r="G20" s="45"/>
    </row>
    <row r="21" spans="1:7" ht="14.25">
      <c r="A21" s="45"/>
      <c r="B21" s="45"/>
      <c r="C21" s="45"/>
      <c r="D21" s="45"/>
      <c r="E21" s="45"/>
      <c r="F21" s="45"/>
      <c r="G21" s="45"/>
    </row>
    <row r="22" spans="1:7" ht="14.25">
      <c r="A22" s="45"/>
      <c r="B22" s="45"/>
      <c r="C22" s="45"/>
      <c r="D22" s="45"/>
      <c r="E22" s="45"/>
      <c r="F22" s="45"/>
      <c r="G22" s="45"/>
    </row>
    <row r="23" spans="1:7" ht="14.25">
      <c r="A23" s="45"/>
      <c r="B23" s="45"/>
      <c r="C23" s="45"/>
      <c r="D23" s="45"/>
      <c r="E23" s="45"/>
      <c r="F23" s="45"/>
      <c r="G23" s="45"/>
    </row>
    <row r="24" spans="1:7" ht="14.25">
      <c r="A24" s="45"/>
      <c r="B24" s="45"/>
      <c r="C24" s="45"/>
      <c r="D24" s="45"/>
      <c r="E24" s="45"/>
      <c r="F24" s="45"/>
      <c r="G24" s="45"/>
    </row>
    <row r="25" spans="1:7" ht="14.25">
      <c r="A25" s="45"/>
      <c r="B25" s="45"/>
      <c r="C25" s="45"/>
      <c r="D25" s="45"/>
      <c r="E25" s="45"/>
      <c r="F25" s="45"/>
      <c r="G25" s="45"/>
    </row>
    <row r="26" spans="1:7" ht="14.25">
      <c r="A26" s="45"/>
      <c r="B26" s="45"/>
      <c r="C26" s="45"/>
      <c r="D26" s="45"/>
      <c r="E26" s="45"/>
      <c r="F26" s="45"/>
      <c r="G26" s="45"/>
    </row>
    <row r="27" spans="1:7" ht="14.25">
      <c r="A27" s="45"/>
      <c r="B27" s="45"/>
      <c r="C27" s="45"/>
      <c r="D27" s="45"/>
      <c r="E27" s="45"/>
      <c r="F27" s="45"/>
      <c r="G27" s="45"/>
    </row>
    <row r="28" spans="1:7" ht="14.25">
      <c r="A28" s="45"/>
      <c r="B28" s="45"/>
      <c r="C28" s="45"/>
      <c r="D28" s="45"/>
      <c r="E28" s="45"/>
      <c r="F28" s="45"/>
      <c r="G28" s="45"/>
    </row>
    <row r="29" spans="1:7" ht="14.25">
      <c r="A29" s="45"/>
      <c r="B29" s="45"/>
      <c r="C29" s="45"/>
      <c r="D29" s="45"/>
      <c r="E29" s="45"/>
      <c r="F29" s="45"/>
      <c r="G29" s="45"/>
    </row>
    <row r="30" spans="1:7" ht="14.25">
      <c r="A30" s="45"/>
      <c r="B30" s="45"/>
      <c r="C30" s="45"/>
      <c r="D30" s="45"/>
      <c r="E30" s="45"/>
      <c r="F30" s="45"/>
      <c r="G30" s="45"/>
    </row>
    <row r="31" spans="1:7" ht="14.25">
      <c r="A31" s="45"/>
      <c r="B31" s="45"/>
      <c r="C31" s="45"/>
      <c r="D31" s="45"/>
      <c r="E31" s="45"/>
      <c r="F31" s="45"/>
      <c r="G31" s="45"/>
    </row>
    <row r="32" spans="1:7" ht="31.5">
      <c r="A32" s="45"/>
      <c r="B32" s="253" t="s">
        <v>91</v>
      </c>
      <c r="C32" s="254" t="s">
        <v>92</v>
      </c>
      <c r="D32" s="254" t="s">
        <v>93</v>
      </c>
      <c r="E32" s="56"/>
      <c r="F32" s="45"/>
      <c r="G32" s="45"/>
    </row>
    <row r="33" spans="1:7" ht="18.75" customHeight="1">
      <c r="A33" s="45"/>
      <c r="B33" s="255" t="s">
        <v>94</v>
      </c>
      <c r="C33" s="262">
        <v>13816</v>
      </c>
      <c r="D33" s="263">
        <f>C33/C41</f>
        <v>0.6103012633624878</v>
      </c>
      <c r="E33" s="45"/>
      <c r="F33" s="45"/>
      <c r="G33" s="45"/>
    </row>
    <row r="34" spans="1:7" ht="18.75" customHeight="1">
      <c r="A34" s="45"/>
      <c r="B34" s="255" t="s">
        <v>95</v>
      </c>
      <c r="C34" s="262">
        <v>4297</v>
      </c>
      <c r="D34" s="263">
        <f>C34/C41</f>
        <v>0.18981358777277144</v>
      </c>
      <c r="E34" s="45"/>
      <c r="F34" s="45"/>
      <c r="G34" s="45"/>
    </row>
    <row r="35" spans="1:7" ht="18.75" customHeight="1">
      <c r="A35" s="45"/>
      <c r="B35" s="255" t="s">
        <v>96</v>
      </c>
      <c r="C35" s="262">
        <v>2218</v>
      </c>
      <c r="D35" s="263">
        <f>C35/C41</f>
        <v>9.7976853078893894E-2</v>
      </c>
      <c r="E35" s="45"/>
      <c r="F35" s="45"/>
      <c r="G35" s="45"/>
    </row>
    <row r="36" spans="1:7" ht="18.75" customHeight="1">
      <c r="A36" s="45"/>
      <c r="B36" s="255" t="s">
        <v>97</v>
      </c>
      <c r="C36" s="262">
        <v>1342</v>
      </c>
      <c r="D36" s="263">
        <f>C36/C41</f>
        <v>5.9280855199222549E-2</v>
      </c>
      <c r="E36" s="45"/>
      <c r="F36" s="45"/>
      <c r="G36" s="45"/>
    </row>
    <row r="37" spans="1:7" ht="18.75" customHeight="1">
      <c r="A37" s="45"/>
      <c r="B37" s="255" t="s">
        <v>80</v>
      </c>
      <c r="C37" s="262">
        <f>SUM(C38:C40)</f>
        <v>965</v>
      </c>
      <c r="D37" s="263">
        <f>SUM(D38:D40)</f>
        <v>4.2627440586624259E-2</v>
      </c>
      <c r="E37" s="45"/>
      <c r="F37" s="45"/>
      <c r="G37" s="45"/>
    </row>
    <row r="38" spans="1:7" ht="18.75" customHeight="1">
      <c r="A38" s="45"/>
      <c r="B38" s="258" t="s">
        <v>98</v>
      </c>
      <c r="C38" s="262">
        <v>587</v>
      </c>
      <c r="D38" s="263">
        <f>C38/C41</f>
        <v>2.5929852460464704E-2</v>
      </c>
      <c r="E38" s="45"/>
      <c r="F38" s="45"/>
      <c r="G38" s="45"/>
    </row>
    <row r="39" spans="1:7" ht="15.75">
      <c r="A39" s="45"/>
      <c r="B39" s="258" t="s">
        <v>99</v>
      </c>
      <c r="C39" s="262">
        <v>337</v>
      </c>
      <c r="D39" s="263">
        <f>C39/C41</f>
        <v>1.4886474070147539E-2</v>
      </c>
      <c r="E39" s="45"/>
      <c r="F39" s="45"/>
      <c r="G39" s="45"/>
    </row>
    <row r="40" spans="1:7" ht="15.75">
      <c r="A40" s="45"/>
      <c r="B40" s="258" t="s">
        <v>100</v>
      </c>
      <c r="C40" s="262">
        <v>41</v>
      </c>
      <c r="D40" s="263">
        <f>C40/C41</f>
        <v>1.8111140560120153E-3</v>
      </c>
      <c r="E40" s="73"/>
      <c r="F40" s="45"/>
      <c r="G40" s="45"/>
    </row>
    <row r="41" spans="1:7" ht="18.75" customHeight="1">
      <c r="A41" s="45"/>
      <c r="B41" s="253" t="s">
        <v>86</v>
      </c>
      <c r="C41" s="264">
        <f>SUM(C33:C37)</f>
        <v>22638</v>
      </c>
      <c r="D41" s="265">
        <f>SUM(D33:D37)</f>
        <v>1</v>
      </c>
      <c r="E41" s="45"/>
      <c r="F41" s="45"/>
      <c r="G41" s="45"/>
    </row>
    <row r="42" spans="1:7" ht="15.75">
      <c r="A42" s="45"/>
      <c r="B42" s="111"/>
      <c r="C42" s="111"/>
      <c r="D42" s="140"/>
      <c r="E42" s="45"/>
      <c r="F42" s="45"/>
      <c r="G42" s="45"/>
    </row>
    <row r="43" spans="1:7" ht="15.75">
      <c r="A43" s="45"/>
      <c r="B43" s="111" t="s">
        <v>101</v>
      </c>
      <c r="C43" s="111"/>
      <c r="D43" s="111"/>
      <c r="E43" s="45"/>
      <c r="F43" s="45"/>
      <c r="G43" s="45"/>
    </row>
    <row r="44" spans="1:7" ht="15.75">
      <c r="A44" s="45"/>
      <c r="B44" s="111"/>
      <c r="C44" s="111"/>
      <c r="D44" s="111"/>
      <c r="E44" s="45"/>
      <c r="F44" s="45"/>
      <c r="G44" s="45"/>
    </row>
    <row r="45" spans="1:7" ht="15.75">
      <c r="A45" s="45"/>
      <c r="B45" s="136" t="s">
        <v>68</v>
      </c>
      <c r="C45" s="111"/>
      <c r="D45" s="111"/>
      <c r="E45" s="45"/>
      <c r="F45" s="45"/>
      <c r="G45" s="45"/>
    </row>
    <row r="46" spans="1:7" ht="15.75">
      <c r="A46" s="45"/>
      <c r="B46" s="111"/>
      <c r="C46" s="111"/>
      <c r="D46" s="111"/>
      <c r="E46" s="45"/>
      <c r="F46" s="45"/>
      <c r="G46" s="45"/>
    </row>
    <row r="47" spans="1:7" ht="15.75">
      <c r="A47" s="45"/>
      <c r="B47" s="111"/>
      <c r="C47" s="111"/>
      <c r="D47" s="111"/>
      <c r="E47" s="45"/>
      <c r="F47" s="45"/>
      <c r="G47" s="45"/>
    </row>
  </sheetData>
  <hyperlinks>
    <hyperlink ref="B45" location="Information!A1" display="Return to information tab" xr:uid="{64A22563-8ACB-49A2-884D-CF2451A5AEDE}"/>
  </hyperlinks>
  <pageMargins left="0.7" right="0.7" top="0.75" bottom="0.75" header="0.3" footer="0.3"/>
  <pageSetup paperSize="9" orientation="portrait" r:id="rId1"/>
  <headerFooter>
    <oddHeader>&amp;C&amp;"Aptos"&amp;10&amp;K000000 OFFICIAL&amp;1#_x000D_&amp;"Arial"&amp;11&amp;K000000&amp;"Arial"&amp;11&amp;K000000&amp;"Arial"&amp;11&amp;K000000&amp;"Verdana,Regular"&amp;10&amp;K000000Internal Only</oddHeader>
    <oddFooter>&amp;C&amp;"Verdana,Regular"&amp;10&amp;K000000Internal Only_x000D_&amp;1#&amp;"Aptos"&amp;10&amp;K000000 OFFICIAL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EF06-A498-49ED-A2E0-B84EE029F1A8}">
  <sheetPr>
    <tabColor rgb="FFE2C700"/>
    <pageSetUpPr autoPageBreaks="0"/>
  </sheetPr>
  <dimension ref="A1:Q55"/>
  <sheetViews>
    <sheetView showGridLines="0" zoomScaleNormal="100" workbookViewId="0"/>
  </sheetViews>
  <sheetFormatPr defaultColWidth="8.625" defaultRowHeight="13.5"/>
  <cols>
    <col min="1" max="1" width="2.375" style="6" customWidth="1"/>
    <col min="2" max="2" width="25.25" style="6" customWidth="1"/>
    <col min="3" max="3" width="21.125" style="6" customWidth="1"/>
    <col min="4" max="4" width="15.75" style="6" customWidth="1"/>
    <col min="5" max="5" width="13.25" style="6" customWidth="1"/>
    <col min="6" max="6" width="22.875" style="6" customWidth="1"/>
    <col min="7" max="7" width="18.75" style="6" customWidth="1"/>
    <col min="8" max="8" width="23.625" style="6" customWidth="1"/>
    <col min="9" max="9" width="19.375" style="6" customWidth="1"/>
    <col min="10" max="10" width="11.25" style="6" customWidth="1"/>
    <col min="11" max="11" width="13.125" style="6" customWidth="1"/>
    <col min="12" max="12" width="12.25" style="6" customWidth="1"/>
    <col min="13" max="13" width="14.5" style="6" customWidth="1"/>
    <col min="14" max="14" width="18.25" style="6" customWidth="1"/>
    <col min="15" max="16" width="16.75" style="6" customWidth="1"/>
    <col min="17" max="16384" width="8.625" style="6"/>
  </cols>
  <sheetData>
    <row r="1" spans="1:16" ht="14.25">
      <c r="A1" s="45"/>
      <c r="B1" s="45"/>
      <c r="C1" s="45"/>
      <c r="D1" s="45"/>
      <c r="E1" s="45"/>
      <c r="F1" s="45"/>
      <c r="G1" s="45"/>
    </row>
    <row r="2" spans="1:16" ht="14.25">
      <c r="A2" s="45"/>
      <c r="B2" s="45"/>
      <c r="C2" s="45"/>
      <c r="D2" s="45"/>
      <c r="E2" s="45"/>
      <c r="F2" s="45"/>
      <c r="G2" s="45"/>
    </row>
    <row r="3" spans="1:16" ht="14.25">
      <c r="A3" s="45"/>
      <c r="B3" s="45"/>
      <c r="C3" s="45"/>
      <c r="D3" s="45"/>
      <c r="E3" s="45"/>
      <c r="F3" s="45"/>
      <c r="G3" s="45"/>
    </row>
    <row r="4" spans="1:16" ht="14.25">
      <c r="A4" s="45"/>
      <c r="B4" s="45"/>
      <c r="C4" s="45"/>
      <c r="D4" s="45"/>
      <c r="E4" s="45"/>
      <c r="F4" s="45"/>
      <c r="G4" s="45"/>
    </row>
    <row r="5" spans="1:16" ht="18">
      <c r="A5" s="45"/>
      <c r="B5" s="131" t="s">
        <v>10</v>
      </c>
      <c r="C5" s="45"/>
      <c r="D5" s="45"/>
      <c r="E5" s="45"/>
      <c r="F5" s="45"/>
      <c r="G5" s="45"/>
      <c r="N5" s="5"/>
    </row>
    <row r="6" spans="1:16" ht="15.75">
      <c r="A6" s="45"/>
      <c r="B6" s="63"/>
      <c r="C6" s="45"/>
      <c r="D6" s="45"/>
      <c r="E6" s="45"/>
      <c r="F6" s="45"/>
      <c r="G6" s="45"/>
      <c r="N6" s="5"/>
    </row>
    <row r="7" spans="1:16" ht="15.75">
      <c r="A7" s="45"/>
      <c r="B7" s="133" t="s">
        <v>102</v>
      </c>
      <c r="C7" s="45"/>
      <c r="D7" s="45"/>
      <c r="E7" s="45"/>
      <c r="F7" s="45"/>
      <c r="G7" s="45"/>
    </row>
    <row r="8" spans="1:16" ht="15.75">
      <c r="A8" s="45"/>
      <c r="B8" s="132" t="s">
        <v>103</v>
      </c>
      <c r="C8" s="45"/>
      <c r="D8" s="45"/>
      <c r="E8" s="45"/>
      <c r="F8" s="45"/>
      <c r="G8" s="45"/>
    </row>
    <row r="9" spans="1:16" ht="15.75">
      <c r="A9" s="45"/>
      <c r="B9" s="132" t="s">
        <v>104</v>
      </c>
      <c r="C9" s="45"/>
      <c r="D9" s="45"/>
      <c r="E9" s="45"/>
      <c r="F9" s="45"/>
      <c r="G9" s="45"/>
      <c r="J9" s="16"/>
    </row>
    <row r="10" spans="1:16" ht="15.75">
      <c r="A10" s="45"/>
      <c r="B10" s="132" t="s">
        <v>105</v>
      </c>
      <c r="C10" s="45"/>
      <c r="D10" s="45"/>
      <c r="E10" s="45"/>
      <c r="F10" s="45"/>
      <c r="G10" s="45"/>
      <c r="I10" s="16"/>
    </row>
    <row r="11" spans="1:16" ht="14.25">
      <c r="A11" s="45"/>
      <c r="B11" s="45"/>
      <c r="C11" s="45"/>
      <c r="D11" s="45"/>
      <c r="E11" s="45"/>
      <c r="F11" s="45"/>
      <c r="G11" s="45"/>
    </row>
    <row r="12" spans="1:16" ht="14.25">
      <c r="A12" s="45"/>
      <c r="B12" s="45"/>
      <c r="C12" s="45"/>
      <c r="D12" s="45"/>
      <c r="E12" s="45"/>
      <c r="F12" s="45"/>
      <c r="G12" s="45"/>
      <c r="J12" s="2"/>
      <c r="P12" s="2"/>
    </row>
    <row r="13" spans="1:16" ht="14.25">
      <c r="A13" s="45"/>
      <c r="B13" s="45"/>
      <c r="C13" s="45"/>
      <c r="D13" s="45"/>
      <c r="E13" s="45"/>
      <c r="F13" s="45"/>
      <c r="G13" s="45"/>
    </row>
    <row r="14" spans="1:16" ht="14.25">
      <c r="A14" s="45"/>
      <c r="B14" s="45"/>
      <c r="C14" s="56"/>
      <c r="D14" s="56"/>
      <c r="E14" s="45"/>
      <c r="F14" s="45"/>
      <c r="G14" s="45"/>
      <c r="P14" s="15"/>
    </row>
    <row r="15" spans="1:16" ht="14.25">
      <c r="A15" s="45"/>
      <c r="B15" s="45"/>
      <c r="C15" s="45"/>
      <c r="D15" s="45"/>
      <c r="E15" s="45"/>
      <c r="F15" s="45"/>
      <c r="G15" s="45"/>
    </row>
    <row r="16" spans="1:16" ht="14.25">
      <c r="A16" s="45"/>
      <c r="B16" s="45"/>
      <c r="C16" s="45"/>
      <c r="D16" s="45"/>
      <c r="E16" s="45"/>
      <c r="F16" s="45"/>
      <c r="G16" s="45"/>
    </row>
    <row r="17" spans="1:17" ht="14.25">
      <c r="A17" s="45"/>
      <c r="B17" s="45"/>
      <c r="C17" s="45"/>
      <c r="D17" s="45"/>
      <c r="E17" s="45"/>
      <c r="F17" s="45"/>
      <c r="G17" s="45"/>
    </row>
    <row r="18" spans="1:17" ht="14.25">
      <c r="A18" s="45"/>
      <c r="B18" s="45"/>
      <c r="C18" s="45"/>
      <c r="D18" s="45"/>
      <c r="E18" s="45"/>
      <c r="F18" s="45"/>
      <c r="G18" s="45"/>
    </row>
    <row r="19" spans="1:17" ht="14.25">
      <c r="A19" s="45"/>
      <c r="B19" s="45"/>
      <c r="C19" s="45"/>
      <c r="D19" s="45"/>
      <c r="E19" s="45"/>
      <c r="F19" s="45"/>
      <c r="G19" s="45"/>
    </row>
    <row r="20" spans="1:17" ht="14.25">
      <c r="A20" s="45"/>
      <c r="B20" s="45"/>
      <c r="C20" s="45"/>
      <c r="D20" s="45"/>
      <c r="E20" s="45"/>
      <c r="F20" s="45"/>
      <c r="G20" s="45"/>
    </row>
    <row r="21" spans="1:17" ht="14.25">
      <c r="A21" s="45"/>
      <c r="B21" s="45"/>
      <c r="C21" s="45"/>
      <c r="D21" s="45"/>
      <c r="E21" s="45"/>
      <c r="F21" s="45"/>
      <c r="G21" s="45"/>
    </row>
    <row r="22" spans="1:17" ht="14.25">
      <c r="A22" s="45"/>
      <c r="B22" s="45"/>
      <c r="C22" s="45"/>
      <c r="D22" s="45"/>
      <c r="E22" s="45"/>
      <c r="F22" s="45"/>
      <c r="G22" s="45"/>
    </row>
    <row r="23" spans="1:17" ht="14.25">
      <c r="A23" s="45"/>
      <c r="B23" s="76"/>
      <c r="C23" s="45"/>
      <c r="D23" s="45"/>
      <c r="E23" s="45"/>
      <c r="F23" s="45"/>
      <c r="G23" s="45"/>
      <c r="O23" s="15"/>
    </row>
    <row r="24" spans="1:17" ht="14.25">
      <c r="A24" s="45"/>
      <c r="B24" s="45"/>
      <c r="C24" s="45"/>
      <c r="D24" s="45"/>
      <c r="E24" s="45"/>
      <c r="F24" s="45"/>
      <c r="G24" s="45"/>
    </row>
    <row r="25" spans="1:17" ht="14.25">
      <c r="A25" s="45"/>
      <c r="B25" s="45"/>
      <c r="C25" s="45"/>
      <c r="D25" s="45"/>
      <c r="E25" s="45"/>
      <c r="F25" s="45"/>
      <c r="G25" s="45"/>
    </row>
    <row r="26" spans="1:17" ht="14.25">
      <c r="A26" s="45"/>
      <c r="B26" s="45"/>
      <c r="C26" s="45"/>
      <c r="D26" s="45"/>
      <c r="E26" s="45"/>
      <c r="F26" s="45"/>
      <c r="G26" s="45"/>
    </row>
    <row r="27" spans="1:17" ht="14.25">
      <c r="A27" s="45"/>
      <c r="B27" s="45"/>
      <c r="C27" s="45"/>
      <c r="D27" s="45"/>
      <c r="E27" s="45"/>
      <c r="F27" s="45"/>
      <c r="G27" s="45"/>
    </row>
    <row r="28" spans="1:17" ht="14.25">
      <c r="A28" s="45"/>
      <c r="B28" s="45"/>
      <c r="C28" s="45"/>
      <c r="D28" s="45"/>
      <c r="E28" s="45"/>
      <c r="F28" s="45"/>
      <c r="G28" s="45"/>
      <c r="H28"/>
      <c r="I28"/>
      <c r="J28"/>
      <c r="K28"/>
      <c r="L28"/>
      <c r="M28"/>
      <c r="N28"/>
      <c r="O28"/>
      <c r="P28"/>
      <c r="Q28"/>
    </row>
    <row r="29" spans="1:17" ht="14.25">
      <c r="A29" s="45"/>
      <c r="B29" s="45"/>
      <c r="C29" s="45"/>
      <c r="D29" s="45"/>
      <c r="E29" s="45"/>
      <c r="F29" s="45"/>
      <c r="G29" s="45"/>
      <c r="H29"/>
      <c r="I29"/>
      <c r="J29"/>
      <c r="K29"/>
      <c r="L29"/>
      <c r="M29"/>
      <c r="N29"/>
      <c r="O29"/>
      <c r="P29"/>
      <c r="Q29"/>
    </row>
    <row r="30" spans="1:17" ht="14.25">
      <c r="A30" s="77"/>
      <c r="B30" s="45"/>
      <c r="C30" s="45"/>
      <c r="D30" s="45"/>
      <c r="E30" s="45"/>
      <c r="F30" s="45"/>
      <c r="G30" s="45"/>
      <c r="H30"/>
      <c r="I30"/>
      <c r="J30"/>
      <c r="K30"/>
      <c r="L30"/>
      <c r="M30"/>
      <c r="N30"/>
      <c r="O30"/>
      <c r="P30"/>
      <c r="Q30"/>
    </row>
    <row r="31" spans="1:17" ht="14.25">
      <c r="A31" s="45"/>
      <c r="B31" s="45"/>
      <c r="C31" s="45"/>
      <c r="D31" s="45"/>
      <c r="E31" s="45"/>
      <c r="F31" s="45"/>
      <c r="G31" s="45"/>
      <c r="H31"/>
      <c r="I31"/>
      <c r="J31"/>
      <c r="K31"/>
      <c r="L31"/>
      <c r="M31"/>
      <c r="N31"/>
      <c r="O31"/>
      <c r="P31"/>
      <c r="Q31"/>
    </row>
    <row r="32" spans="1:17" ht="14.25">
      <c r="A32" s="45"/>
      <c r="B32" s="45"/>
      <c r="C32" s="45"/>
      <c r="D32" s="45"/>
      <c r="E32" s="45"/>
      <c r="F32" s="45"/>
      <c r="G32" s="45"/>
      <c r="K32"/>
      <c r="L32"/>
      <c r="M32"/>
      <c r="N32"/>
      <c r="O32"/>
      <c r="P32"/>
      <c r="Q32"/>
    </row>
    <row r="33" spans="1:16" ht="14.25">
      <c r="A33" s="45"/>
      <c r="B33" s="67"/>
      <c r="C33" s="45"/>
      <c r="D33" s="45"/>
      <c r="E33" s="45"/>
      <c r="F33" s="45"/>
      <c r="G33" s="45"/>
      <c r="K33"/>
      <c r="L33"/>
      <c r="M33"/>
      <c r="N33"/>
    </row>
    <row r="34" spans="1:16" ht="18.75" customHeight="1">
      <c r="A34" s="45"/>
      <c r="B34" s="266" t="s">
        <v>106</v>
      </c>
      <c r="C34" s="267" t="s">
        <v>107</v>
      </c>
      <c r="D34" s="267" t="s">
        <v>93</v>
      </c>
      <c r="E34" s="45"/>
      <c r="F34" s="45"/>
      <c r="G34" s="45"/>
    </row>
    <row r="35" spans="1:16" ht="18.75" customHeight="1">
      <c r="A35" s="45"/>
      <c r="B35" s="205" t="s">
        <v>108</v>
      </c>
      <c r="C35" s="142">
        <v>10411</v>
      </c>
      <c r="D35" s="143">
        <f>C35/$C$45</f>
        <v>0.45989044968636805</v>
      </c>
      <c r="E35" s="78"/>
      <c r="F35" s="69"/>
      <c r="G35" s="45"/>
      <c r="H35" s="40"/>
    </row>
    <row r="36" spans="1:16" ht="18.75" customHeight="1">
      <c r="A36" s="45"/>
      <c r="B36" s="205" t="s">
        <v>109</v>
      </c>
      <c r="C36" s="142">
        <v>5548</v>
      </c>
      <c r="D36" s="143">
        <f>C36/$C$45</f>
        <v>0.24507465323791855</v>
      </c>
      <c r="E36" s="78"/>
      <c r="F36" s="72"/>
      <c r="G36" s="45"/>
      <c r="H36" s="40"/>
    </row>
    <row r="37" spans="1:16" ht="18.75" customHeight="1">
      <c r="A37" s="45"/>
      <c r="B37" s="205" t="s">
        <v>110</v>
      </c>
      <c r="C37" s="142">
        <v>2238</v>
      </c>
      <c r="D37" s="143">
        <f>C37/$C$45</f>
        <v>9.8860323350119267E-2</v>
      </c>
      <c r="E37" s="78"/>
      <c r="F37" s="45"/>
      <c r="G37" s="45"/>
      <c r="H37" s="40"/>
    </row>
    <row r="38" spans="1:16" ht="18.75" customHeight="1">
      <c r="A38" s="45"/>
      <c r="B38" s="205" t="s">
        <v>111</v>
      </c>
      <c r="C38" s="142">
        <v>1533</v>
      </c>
      <c r="D38" s="143">
        <f>C38/$C$45</f>
        <v>6.7717996289424862E-2</v>
      </c>
      <c r="E38" s="78"/>
      <c r="F38" s="45"/>
      <c r="G38" s="45"/>
      <c r="H38" s="40"/>
    </row>
    <row r="39" spans="1:16" ht="18.75" customHeight="1">
      <c r="A39" s="45"/>
      <c r="B39" s="205" t="s">
        <v>112</v>
      </c>
      <c r="C39" s="142">
        <v>1427</v>
      </c>
      <c r="D39" s="143">
        <f>C39/$C$45</f>
        <v>6.3035603851930383E-2</v>
      </c>
      <c r="E39" s="78"/>
      <c r="F39" s="45"/>
      <c r="G39" s="45"/>
      <c r="H39" s="40"/>
    </row>
    <row r="40" spans="1:16" ht="18.75" customHeight="1">
      <c r="A40" s="77"/>
      <c r="B40" s="205" t="s">
        <v>80</v>
      </c>
      <c r="C40" s="142">
        <f>SUM(C41:C44)</f>
        <v>1481</v>
      </c>
      <c r="D40" s="143">
        <f>SUM(D41:D44)</f>
        <v>6.5420973584238887E-2</v>
      </c>
      <c r="E40" s="78"/>
      <c r="F40" s="45"/>
      <c r="G40" s="45"/>
      <c r="H40" s="40"/>
      <c r="J40" s="20"/>
    </row>
    <row r="41" spans="1:16" ht="18.75" customHeight="1">
      <c r="A41" s="77"/>
      <c r="B41" s="144" t="s">
        <v>113</v>
      </c>
      <c r="C41" s="142">
        <v>936</v>
      </c>
      <c r="D41" s="143">
        <f>C41/$C$45</f>
        <v>4.1346408693347471E-2</v>
      </c>
      <c r="E41" s="78"/>
      <c r="F41" s="45"/>
      <c r="G41" s="45"/>
      <c r="H41" s="40"/>
      <c r="J41" s="20"/>
    </row>
    <row r="42" spans="1:16" ht="18.75" customHeight="1">
      <c r="A42" s="45"/>
      <c r="B42" s="144" t="s">
        <v>114</v>
      </c>
      <c r="C42" s="142">
        <v>327</v>
      </c>
      <c r="D42" s="143">
        <f>C42/$C$45</f>
        <v>1.4444738934534853E-2</v>
      </c>
      <c r="E42" s="78"/>
      <c r="F42" s="45"/>
      <c r="G42" s="45"/>
      <c r="H42" s="40"/>
    </row>
    <row r="43" spans="1:16" ht="18.75" customHeight="1">
      <c r="A43" s="45"/>
      <c r="B43" s="144" t="s">
        <v>115</v>
      </c>
      <c r="C43" s="142">
        <v>117</v>
      </c>
      <c r="D43" s="143">
        <f>C43/$C$45</f>
        <v>5.1683010866684339E-3</v>
      </c>
      <c r="E43" s="78"/>
      <c r="F43" s="45"/>
      <c r="G43" s="45"/>
      <c r="H43" s="40"/>
    </row>
    <row r="44" spans="1:16" ht="18.75" customHeight="1">
      <c r="A44" s="45"/>
      <c r="B44" s="144" t="s">
        <v>116</v>
      </c>
      <c r="C44" s="142">
        <v>101</v>
      </c>
      <c r="D44" s="143">
        <f>C44/$C$45</f>
        <v>4.4615248696881346E-3</v>
      </c>
      <c r="E44" s="79"/>
      <c r="F44" s="45"/>
      <c r="G44" s="45"/>
      <c r="I44"/>
      <c r="J44"/>
      <c r="K44"/>
    </row>
    <row r="45" spans="1:16" ht="18.75" customHeight="1">
      <c r="A45" s="45"/>
      <c r="B45" s="266" t="s">
        <v>86</v>
      </c>
      <c r="C45" s="268">
        <f>SUM(C35:C40)</f>
        <v>22638</v>
      </c>
      <c r="D45" s="269">
        <f>SUM(D35:D40)</f>
        <v>1</v>
      </c>
      <c r="E45" s="45"/>
      <c r="F45" s="45"/>
      <c r="G45" s="45"/>
      <c r="H45"/>
      <c r="I45"/>
      <c r="J45"/>
      <c r="K45"/>
      <c r="L45"/>
      <c r="M45"/>
    </row>
    <row r="46" spans="1:16" ht="12.75" customHeight="1">
      <c r="A46" s="45"/>
      <c r="B46" s="145"/>
      <c r="C46" s="146"/>
      <c r="D46" s="111"/>
      <c r="E46" s="45"/>
      <c r="F46" s="45"/>
      <c r="G46" s="45"/>
      <c r="H46"/>
      <c r="I46"/>
      <c r="J46"/>
      <c r="K46"/>
      <c r="L46"/>
    </row>
    <row r="47" spans="1:16" ht="15.75">
      <c r="A47" s="45"/>
      <c r="B47" s="136" t="s">
        <v>68</v>
      </c>
      <c r="C47" s="111"/>
      <c r="D47" s="111"/>
      <c r="E47" s="45"/>
      <c r="F47" s="45"/>
      <c r="G47" s="45"/>
      <c r="H47"/>
      <c r="I47"/>
      <c r="J47"/>
      <c r="K47"/>
      <c r="L47"/>
      <c r="M47"/>
    </row>
    <row r="48" spans="1:16" ht="14.25">
      <c r="A48" s="45"/>
      <c r="B48" s="45"/>
      <c r="C48" s="45"/>
      <c r="D48" s="45"/>
      <c r="E48" s="45"/>
      <c r="F48" s="45"/>
      <c r="G48" s="45"/>
      <c r="H48"/>
      <c r="I48"/>
      <c r="J48"/>
      <c r="K48"/>
      <c r="L48"/>
      <c r="M48"/>
      <c r="N48"/>
      <c r="O48"/>
      <c r="P48"/>
    </row>
    <row r="49" spans="1:16" ht="14.25">
      <c r="A49" s="45"/>
      <c r="B49" s="45"/>
      <c r="C49" s="45"/>
      <c r="D49" s="45"/>
      <c r="E49" s="45"/>
      <c r="F49" s="45"/>
      <c r="G49" s="45"/>
      <c r="H49"/>
      <c r="I49"/>
      <c r="J49"/>
      <c r="K49"/>
      <c r="L49"/>
      <c r="M49"/>
      <c r="N49"/>
      <c r="O49"/>
      <c r="P49"/>
    </row>
    <row r="50" spans="1:16" ht="14.25">
      <c r="A50" s="45"/>
      <c r="B50" s="45"/>
      <c r="C50" s="45"/>
      <c r="D50" s="45"/>
      <c r="E50" s="45"/>
      <c r="F50" s="45"/>
      <c r="G50" s="45"/>
      <c r="H50"/>
      <c r="I50"/>
      <c r="J50"/>
      <c r="K50"/>
      <c r="L50"/>
      <c r="M50"/>
      <c r="N50"/>
      <c r="O50"/>
      <c r="P50"/>
    </row>
    <row r="51" spans="1:16" ht="14.25">
      <c r="A51" s="45"/>
      <c r="B51" s="45"/>
      <c r="C51" s="45"/>
      <c r="D51" s="45"/>
      <c r="E51" s="45"/>
      <c r="F51" s="45"/>
      <c r="G51" s="45"/>
      <c r="H51"/>
      <c r="I51"/>
      <c r="J51"/>
      <c r="K51"/>
      <c r="L51"/>
      <c r="M51"/>
      <c r="N51"/>
      <c r="O51"/>
      <c r="P51"/>
    </row>
    <row r="52" spans="1:16" ht="14.25">
      <c r="A52" s="45"/>
      <c r="B52" s="45"/>
      <c r="C52" s="45"/>
      <c r="D52" s="45"/>
      <c r="E52" s="45"/>
      <c r="F52" s="45"/>
      <c r="G52" s="45"/>
      <c r="H52"/>
      <c r="I52"/>
      <c r="J52"/>
      <c r="K52"/>
      <c r="L52"/>
      <c r="M52"/>
      <c r="N52"/>
      <c r="O52"/>
      <c r="P52"/>
    </row>
    <row r="53" spans="1:16" ht="14.25">
      <c r="A53" s="45"/>
      <c r="B53" s="45"/>
      <c r="C53" s="45"/>
      <c r="D53" s="45"/>
      <c r="E53" s="45"/>
      <c r="F53" s="45"/>
      <c r="G53" s="45"/>
      <c r="H53"/>
      <c r="I53"/>
      <c r="J53"/>
      <c r="K53"/>
      <c r="L53"/>
      <c r="M53"/>
      <c r="N53"/>
      <c r="O53"/>
      <c r="P53"/>
    </row>
    <row r="54" spans="1:16" ht="14.25">
      <c r="A54" s="45"/>
      <c r="B54" s="45"/>
      <c r="C54" s="45"/>
      <c r="D54" s="45"/>
      <c r="E54" s="45"/>
      <c r="F54" s="45"/>
      <c r="G54" s="45"/>
    </row>
    <row r="55" spans="1:16" ht="14.25">
      <c r="A55" s="45"/>
      <c r="B55" s="45"/>
      <c r="C55" s="45"/>
      <c r="D55" s="45"/>
      <c r="E55" s="45"/>
      <c r="F55" s="45"/>
      <c r="G55" s="45"/>
    </row>
  </sheetData>
  <hyperlinks>
    <hyperlink ref="B47" location="Information!A1" display="Return to information tab" xr:uid="{DCA6E0C3-393B-461E-BC63-A11B0825CF3D}"/>
  </hyperlinks>
  <pageMargins left="0.7" right="0.7" top="0.75" bottom="0.75" header="0.3" footer="0.3"/>
  <pageSetup paperSize="9" orientation="portrait" r:id="rId1"/>
  <headerFooter>
    <oddHeader>&amp;C&amp;"Aptos"&amp;10&amp;K000000 OFFICIAL&amp;1#_x000D_&amp;"Arial"&amp;11&amp;K000000&amp;"Arial"&amp;11&amp;K000000&amp;"Arial"&amp;11&amp;K000000&amp;"Verdana,Regular"&amp;10&amp;K000000Internal Only</oddHeader>
    <oddFooter>&amp;C&amp;"Verdana,Regular"&amp;10&amp;K000000Internal Only_x000D_&amp;1#&amp;"Aptos"&amp;10&amp;K000000 OFFICIAL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734C4-4D1C-4DA8-96A0-DC7BE00DBF9C}">
  <sheetPr>
    <tabColor rgb="FFE2C700"/>
    <pageSetUpPr autoPageBreaks="0"/>
  </sheetPr>
  <dimension ref="A1:P174"/>
  <sheetViews>
    <sheetView showGridLines="0" zoomScaleNormal="100" workbookViewId="0"/>
  </sheetViews>
  <sheetFormatPr defaultColWidth="8.625" defaultRowHeight="13.5"/>
  <cols>
    <col min="1" max="1" width="2.375" customWidth="1"/>
    <col min="2" max="2" width="17.375" customWidth="1"/>
    <col min="3" max="3" width="81.5" bestFit="1" customWidth="1"/>
    <col min="4" max="4" width="14.5" customWidth="1"/>
    <col min="5" max="5" width="15.125" customWidth="1"/>
    <col min="6" max="6" width="18.375" customWidth="1"/>
  </cols>
  <sheetData>
    <row r="1" spans="1:16" ht="14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ht="14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4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1:16" ht="14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6" ht="18">
      <c r="A5" s="45"/>
      <c r="B5" s="131" t="s">
        <v>117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1:16" ht="15.75">
      <c r="A6" s="45"/>
      <c r="B6" s="63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6" ht="15.75">
      <c r="A7" s="45"/>
      <c r="B7" s="132" t="s">
        <v>118</v>
      </c>
      <c r="C7" s="56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6" ht="15.75">
      <c r="A8" s="45"/>
      <c r="B8" s="132" t="s">
        <v>119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</row>
    <row r="9" spans="1:16" ht="11.45" customHeight="1">
      <c r="A9" s="45"/>
      <c r="B9" s="6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</row>
    <row r="10" spans="1:16" ht="14.25">
      <c r="A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</row>
    <row r="11" spans="1:16" ht="14.25">
      <c r="A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</row>
    <row r="12" spans="1:16" ht="14.25">
      <c r="A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</row>
    <row r="13" spans="1:16" ht="14.25">
      <c r="A13" s="45"/>
      <c r="B13" s="71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</row>
    <row r="14" spans="1:16" ht="14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</row>
    <row r="15" spans="1:16" ht="14.25">
      <c r="A15" s="45"/>
      <c r="B15" s="45"/>
      <c r="C15" s="45"/>
      <c r="D15" s="45"/>
      <c r="E15" s="45"/>
      <c r="F15" s="45"/>
      <c r="G15" s="45"/>
      <c r="H15" s="68"/>
      <c r="I15" s="45"/>
      <c r="J15" s="45"/>
      <c r="K15" s="45"/>
      <c r="L15" s="45"/>
      <c r="M15" s="45"/>
      <c r="N15" s="45"/>
      <c r="O15" s="45"/>
      <c r="P15" s="45"/>
    </row>
    <row r="16" spans="1:16" ht="14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</row>
    <row r="17" spans="1:16" ht="14.2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</row>
    <row r="18" spans="1:16" ht="14.2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</row>
    <row r="19" spans="1:16" ht="14.25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80"/>
      <c r="L19" s="45"/>
      <c r="M19" s="45"/>
      <c r="N19" s="45"/>
      <c r="O19" s="45"/>
      <c r="P19" s="45"/>
    </row>
    <row r="20" spans="1:16" ht="14.25">
      <c r="A20" s="45"/>
      <c r="B20" s="45"/>
      <c r="C20" s="45"/>
      <c r="D20" s="45"/>
      <c r="E20" s="45"/>
      <c r="F20" s="45"/>
      <c r="G20" s="45"/>
      <c r="H20" s="68"/>
      <c r="I20" s="45"/>
      <c r="J20" s="45"/>
      <c r="K20" s="80"/>
      <c r="L20" s="45"/>
      <c r="M20" s="45"/>
      <c r="N20" s="45"/>
      <c r="O20" s="45"/>
      <c r="P20" s="45"/>
    </row>
    <row r="21" spans="1:16" ht="14.25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80"/>
      <c r="L21" s="45"/>
      <c r="M21" s="45"/>
      <c r="N21" s="45"/>
      <c r="O21" s="45"/>
      <c r="P21" s="45"/>
    </row>
    <row r="22" spans="1:16" ht="14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80"/>
      <c r="L22" s="45"/>
      <c r="M22" s="45"/>
      <c r="N22" s="45"/>
      <c r="O22" s="45"/>
      <c r="P22" s="45"/>
    </row>
    <row r="23" spans="1:16" ht="14.25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80"/>
      <c r="L23" s="45"/>
      <c r="M23" s="45"/>
      <c r="N23" s="45"/>
      <c r="O23" s="45"/>
      <c r="P23" s="45"/>
    </row>
    <row r="24" spans="1:16" ht="14.25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80"/>
      <c r="L24" s="45"/>
      <c r="M24" s="45"/>
      <c r="N24" s="45"/>
      <c r="O24" s="45"/>
      <c r="P24" s="45"/>
    </row>
    <row r="25" spans="1:16" ht="14.2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80"/>
      <c r="L25" s="45"/>
      <c r="M25" s="45"/>
      <c r="N25" s="45"/>
      <c r="O25" s="45"/>
      <c r="P25" s="45"/>
    </row>
    <row r="26" spans="1:16" ht="14.25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80"/>
      <c r="L26" s="45"/>
      <c r="M26" s="45"/>
      <c r="N26" s="45"/>
      <c r="O26" s="45"/>
      <c r="P26" s="45"/>
    </row>
    <row r="27" spans="1:16" ht="14.25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80"/>
      <c r="L27" s="45"/>
      <c r="M27" s="45"/>
      <c r="N27" s="45"/>
      <c r="O27" s="45"/>
      <c r="P27" s="45"/>
    </row>
    <row r="28" spans="1:16" ht="14.25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80"/>
      <c r="L28" s="45"/>
      <c r="M28" s="45"/>
      <c r="N28" s="45"/>
      <c r="O28" s="45"/>
      <c r="P28" s="45"/>
    </row>
    <row r="29" spans="1:16" ht="14.2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80"/>
      <c r="L29" s="45"/>
      <c r="M29" s="45"/>
      <c r="N29" s="45"/>
      <c r="O29" s="45"/>
      <c r="P29" s="45"/>
    </row>
    <row r="30" spans="1:16" ht="14.25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4.25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4.25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4.2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4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4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4.25">
      <c r="A36" s="45"/>
      <c r="B36" s="45"/>
      <c r="C36" s="45"/>
      <c r="D36" s="45"/>
      <c r="E36" s="45"/>
      <c r="F36" s="45"/>
      <c r="G36" s="45"/>
      <c r="H36" s="68"/>
      <c r="I36" s="45"/>
      <c r="J36" s="45"/>
      <c r="K36" s="45"/>
      <c r="L36" s="45"/>
      <c r="M36" s="45"/>
      <c r="N36" s="45"/>
      <c r="O36" s="45"/>
      <c r="P36" s="45"/>
    </row>
    <row r="37" spans="1:16" ht="14.25">
      <c r="A37" s="45"/>
      <c r="B37" s="45"/>
      <c r="C37" s="45"/>
      <c r="D37" s="45"/>
      <c r="E37" s="45"/>
      <c r="F37" s="45"/>
      <c r="G37" s="45"/>
      <c r="H37" s="68"/>
      <c r="I37" s="45"/>
      <c r="J37" s="45"/>
      <c r="K37" s="45"/>
      <c r="L37" s="45"/>
      <c r="M37" s="45"/>
      <c r="N37" s="45"/>
      <c r="O37" s="45"/>
      <c r="P37" s="45"/>
    </row>
    <row r="38" spans="1:16" ht="14.25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4.2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4.25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4.2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4.25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4.25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4.25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4.2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5.95" customHeight="1">
      <c r="A46" s="80"/>
      <c r="B46" s="80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5.75">
      <c r="A47" s="45"/>
      <c r="B47" s="132" t="s">
        <v>120</v>
      </c>
      <c r="C47" s="111"/>
      <c r="D47" s="111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5.75">
      <c r="A48" s="45"/>
      <c r="B48" s="136" t="s">
        <v>121</v>
      </c>
      <c r="C48" s="111"/>
      <c r="D48" s="111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5.75">
      <c r="A49" s="45"/>
      <c r="B49" s="136" t="s">
        <v>122</v>
      </c>
      <c r="C49" s="111"/>
      <c r="D49" s="111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5.75">
      <c r="A50" s="45"/>
      <c r="B50" s="136"/>
      <c r="C50" s="111"/>
      <c r="D50" s="111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8">
      <c r="A51" s="45"/>
      <c r="B51" s="147" t="s">
        <v>123</v>
      </c>
      <c r="C51" s="75"/>
      <c r="D51" s="75"/>
      <c r="E51" s="7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4.25">
      <c r="A52" s="45"/>
      <c r="B52" s="74"/>
      <c r="C52" s="75"/>
      <c r="D52" s="75"/>
      <c r="E52" s="7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31.5">
      <c r="A53" s="45"/>
      <c r="B53" s="253" t="s">
        <v>124</v>
      </c>
      <c r="C53" s="253" t="s">
        <v>125</v>
      </c>
      <c r="D53" s="254" t="s">
        <v>126</v>
      </c>
      <c r="E53" s="254" t="s">
        <v>127</v>
      </c>
      <c r="F53" s="45"/>
      <c r="G53" s="311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31.5">
      <c r="A54" s="45"/>
      <c r="B54" s="148">
        <v>1</v>
      </c>
      <c r="C54" s="270" t="s">
        <v>128</v>
      </c>
      <c r="D54" s="149">
        <v>2211.5720000000001</v>
      </c>
      <c r="E54" s="271">
        <v>5993</v>
      </c>
      <c r="F54" s="45"/>
      <c r="G54" s="311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5.75">
      <c r="A55" s="45"/>
      <c r="B55" s="148">
        <v>55</v>
      </c>
      <c r="C55" s="148" t="s">
        <v>129</v>
      </c>
      <c r="D55" s="149">
        <v>830.43299999999999</v>
      </c>
      <c r="E55" s="271">
        <v>7141</v>
      </c>
      <c r="F55" s="45"/>
      <c r="G55" s="311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31.5">
      <c r="A56" s="45"/>
      <c r="B56" s="148">
        <v>16</v>
      </c>
      <c r="C56" s="270" t="s">
        <v>130</v>
      </c>
      <c r="D56" s="149">
        <v>574.42499999999995</v>
      </c>
      <c r="E56" s="271">
        <v>708</v>
      </c>
      <c r="F56" s="45"/>
      <c r="G56" s="311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5.75">
      <c r="A57" s="45"/>
      <c r="B57" s="148">
        <v>2</v>
      </c>
      <c r="C57" s="148" t="s">
        <v>131</v>
      </c>
      <c r="D57" s="149">
        <v>306.38299999999998</v>
      </c>
      <c r="E57" s="271">
        <v>901</v>
      </c>
      <c r="F57" s="45"/>
      <c r="G57" s="311"/>
      <c r="H57" s="45"/>
      <c r="I57" s="45"/>
      <c r="J57" s="45"/>
      <c r="K57" s="45"/>
      <c r="L57" s="45"/>
      <c r="M57" s="45"/>
      <c r="N57" s="45"/>
      <c r="O57" s="45"/>
      <c r="P57" s="45"/>
    </row>
    <row r="58" spans="1:16" ht="15.75">
      <c r="A58" s="45"/>
      <c r="B58" s="148">
        <v>85</v>
      </c>
      <c r="C58" s="148" t="s">
        <v>132</v>
      </c>
      <c r="D58" s="149">
        <v>254.78700000000001</v>
      </c>
      <c r="E58" s="271">
        <v>994</v>
      </c>
      <c r="F58" s="45"/>
      <c r="G58" s="311"/>
      <c r="H58" s="45"/>
      <c r="I58" s="45"/>
      <c r="J58" s="45"/>
      <c r="K58" s="45"/>
      <c r="L58" s="45"/>
      <c r="M58" s="45"/>
      <c r="N58" s="45"/>
      <c r="O58" s="45"/>
      <c r="P58" s="45"/>
    </row>
    <row r="59" spans="1:16" ht="15.75">
      <c r="A59" s="45"/>
      <c r="B59" s="148">
        <v>38</v>
      </c>
      <c r="C59" s="148" t="s">
        <v>133</v>
      </c>
      <c r="D59" s="149">
        <v>193.59399999999999</v>
      </c>
      <c r="E59" s="271">
        <v>269</v>
      </c>
      <c r="F59" s="45"/>
      <c r="G59" s="311"/>
      <c r="H59" s="45"/>
      <c r="I59" s="45"/>
      <c r="J59" s="45"/>
      <c r="K59" s="45"/>
      <c r="L59" s="45"/>
      <c r="M59" s="45"/>
      <c r="N59" s="45"/>
      <c r="O59" s="45"/>
      <c r="P59" s="45"/>
    </row>
    <row r="60" spans="1:16" ht="15.75">
      <c r="A60" s="45"/>
      <c r="B60" s="148">
        <v>32</v>
      </c>
      <c r="C60" s="148" t="s">
        <v>134</v>
      </c>
      <c r="D60" s="149">
        <v>183.922</v>
      </c>
      <c r="E60" s="271">
        <v>275</v>
      </c>
      <c r="F60" s="45"/>
      <c r="G60" s="311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5.75">
      <c r="A61" s="45"/>
      <c r="B61" s="148">
        <v>10</v>
      </c>
      <c r="C61" s="148" t="s">
        <v>135</v>
      </c>
      <c r="D61" s="149">
        <v>168.315</v>
      </c>
      <c r="E61" s="271">
        <v>262</v>
      </c>
      <c r="F61" s="45"/>
      <c r="G61" s="311"/>
      <c r="H61" s="45"/>
      <c r="I61" s="45"/>
      <c r="J61" s="45"/>
      <c r="K61" s="45"/>
      <c r="L61" s="45"/>
      <c r="M61" s="45"/>
      <c r="N61" s="45"/>
      <c r="O61" s="45"/>
      <c r="P61" s="45"/>
    </row>
    <row r="62" spans="1:16" ht="15.75">
      <c r="A62" s="45"/>
      <c r="B62" s="148">
        <v>47</v>
      </c>
      <c r="C62" s="148" t="s">
        <v>136</v>
      </c>
      <c r="D62" s="149">
        <v>126.688</v>
      </c>
      <c r="E62" s="271">
        <v>438</v>
      </c>
      <c r="F62" s="45"/>
      <c r="G62" s="311"/>
      <c r="H62" s="45"/>
      <c r="I62" s="45"/>
      <c r="J62" s="45"/>
      <c r="K62" s="45"/>
      <c r="L62" s="45"/>
      <c r="M62" s="45"/>
      <c r="N62" s="45"/>
      <c r="O62" s="45"/>
      <c r="P62" s="45"/>
    </row>
    <row r="63" spans="1:16" ht="15.75">
      <c r="A63" s="45"/>
      <c r="B63" s="148">
        <v>35</v>
      </c>
      <c r="C63" s="148" t="s">
        <v>137</v>
      </c>
      <c r="D63" s="149">
        <v>123.83799999999999</v>
      </c>
      <c r="E63" s="271">
        <v>277</v>
      </c>
      <c r="F63" s="45"/>
      <c r="G63" s="311"/>
      <c r="H63" s="45"/>
      <c r="I63" s="45"/>
      <c r="J63" s="45"/>
      <c r="K63" s="45"/>
      <c r="L63" s="45"/>
      <c r="M63" s="45"/>
      <c r="N63" s="45"/>
      <c r="O63" s="45"/>
      <c r="P63" s="45"/>
    </row>
    <row r="64" spans="1:16" ht="15.75">
      <c r="A64" s="45"/>
      <c r="B64" s="148" t="s">
        <v>138</v>
      </c>
      <c r="C64" s="148" t="s">
        <v>139</v>
      </c>
      <c r="D64" s="149">
        <v>1179.4409999999998</v>
      </c>
      <c r="E64" s="271">
        <v>5380</v>
      </c>
      <c r="F64" s="45"/>
      <c r="G64" s="311"/>
      <c r="H64" s="45"/>
      <c r="I64" s="45"/>
      <c r="J64" s="45"/>
      <c r="K64" s="45"/>
      <c r="L64" s="45"/>
      <c r="M64" s="45"/>
      <c r="N64" s="45"/>
      <c r="O64" s="45"/>
      <c r="P64" s="45"/>
    </row>
    <row r="65" spans="1:16" ht="15.75">
      <c r="A65" s="45"/>
      <c r="B65" s="272">
        <v>20</v>
      </c>
      <c r="C65" s="273" t="s">
        <v>140</v>
      </c>
      <c r="D65" s="166">
        <f>103905/1000</f>
        <v>103.905</v>
      </c>
      <c r="E65" s="274">
        <v>11</v>
      </c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</row>
    <row r="66" spans="1:16" ht="15.75">
      <c r="A66" s="45"/>
      <c r="B66" s="272">
        <v>82</v>
      </c>
      <c r="C66" s="273" t="s">
        <v>141</v>
      </c>
      <c r="D66" s="166">
        <f>87360/1000</f>
        <v>87.36</v>
      </c>
      <c r="E66" s="274">
        <v>62</v>
      </c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</row>
    <row r="67" spans="1:16" ht="15.75">
      <c r="A67" s="45"/>
      <c r="B67" s="272">
        <v>31</v>
      </c>
      <c r="C67" s="275" t="s">
        <v>142</v>
      </c>
      <c r="D67" s="150">
        <v>84.454999999999998</v>
      </c>
      <c r="E67" s="274">
        <v>612</v>
      </c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</row>
    <row r="68" spans="1:16" ht="15.75">
      <c r="A68" s="45"/>
      <c r="B68" s="272">
        <v>93</v>
      </c>
      <c r="C68" s="273" t="s">
        <v>143</v>
      </c>
      <c r="D68" s="150">
        <v>77.896000000000001</v>
      </c>
      <c r="E68" s="274">
        <v>588</v>
      </c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</row>
    <row r="69" spans="1:16" ht="15.75">
      <c r="A69" s="45"/>
      <c r="B69" s="272">
        <v>11</v>
      </c>
      <c r="C69" s="273" t="s">
        <v>144</v>
      </c>
      <c r="D69" s="150">
        <v>75.763000000000005</v>
      </c>
      <c r="E69" s="274">
        <v>162</v>
      </c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</row>
    <row r="70" spans="1:16" ht="15.75">
      <c r="A70" s="45"/>
      <c r="B70" s="272">
        <v>87</v>
      </c>
      <c r="C70" s="273" t="s">
        <v>145</v>
      </c>
      <c r="D70" s="150">
        <v>61.216000000000001</v>
      </c>
      <c r="E70" s="274">
        <v>428</v>
      </c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</row>
    <row r="71" spans="1:16" ht="15.75">
      <c r="A71" s="45"/>
      <c r="B71" s="272">
        <v>86</v>
      </c>
      <c r="C71" s="273" t="s">
        <v>146</v>
      </c>
      <c r="D71" s="150">
        <v>53.884999999999998</v>
      </c>
      <c r="E71" s="274">
        <v>188</v>
      </c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</row>
    <row r="72" spans="1:16" ht="15.75">
      <c r="A72" s="45"/>
      <c r="B72" s="272">
        <v>52</v>
      </c>
      <c r="C72" s="273" t="s">
        <v>147</v>
      </c>
      <c r="D72" s="150">
        <v>40.606999999999999</v>
      </c>
      <c r="E72" s="274">
        <v>117</v>
      </c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</row>
    <row r="73" spans="1:16" ht="15.75">
      <c r="A73" s="45"/>
      <c r="B73" s="272">
        <v>33</v>
      </c>
      <c r="C73" s="273" t="s">
        <v>148</v>
      </c>
      <c r="D73" s="150">
        <v>38.845999999999997</v>
      </c>
      <c r="E73" s="274">
        <v>214</v>
      </c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</row>
    <row r="74" spans="1:16" ht="15.75">
      <c r="A74" s="45"/>
      <c r="B74" s="272">
        <v>21</v>
      </c>
      <c r="C74" s="273" t="s">
        <v>149</v>
      </c>
      <c r="D74" s="150">
        <v>33.844999999999999</v>
      </c>
      <c r="E74" s="274">
        <v>230</v>
      </c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</row>
    <row r="75" spans="1:16" ht="15.75">
      <c r="A75" s="45"/>
      <c r="B75" s="272">
        <v>77</v>
      </c>
      <c r="C75" s="273" t="s">
        <v>150</v>
      </c>
      <c r="D75" s="150">
        <v>33.671999999999997</v>
      </c>
      <c r="E75" s="274">
        <v>8</v>
      </c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</row>
    <row r="76" spans="1:16" ht="15.75">
      <c r="A76" s="45"/>
      <c r="B76" s="272">
        <v>68</v>
      </c>
      <c r="C76" s="273" t="s">
        <v>151</v>
      </c>
      <c r="D76" s="150">
        <v>31.763999999999999</v>
      </c>
      <c r="E76" s="274">
        <v>20</v>
      </c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</row>
    <row r="77" spans="1:16" ht="15.75">
      <c r="A77" s="45"/>
      <c r="B77" s="272">
        <v>56</v>
      </c>
      <c r="C77" s="275" t="s">
        <v>152</v>
      </c>
      <c r="D77" s="150">
        <v>30.847999999999999</v>
      </c>
      <c r="E77" s="274">
        <v>302</v>
      </c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</row>
    <row r="78" spans="1:16" ht="15.75">
      <c r="A78" s="45"/>
      <c r="B78" s="272">
        <v>17</v>
      </c>
      <c r="C78" s="273" t="s">
        <v>153</v>
      </c>
      <c r="D78" s="150">
        <v>30.247</v>
      </c>
      <c r="E78" s="274">
        <v>118</v>
      </c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</row>
    <row r="79" spans="1:16" ht="15.75">
      <c r="A79" s="45"/>
      <c r="B79" s="272">
        <v>91</v>
      </c>
      <c r="C79" s="273" t="s">
        <v>154</v>
      </c>
      <c r="D79" s="150">
        <v>29.744</v>
      </c>
      <c r="E79" s="274">
        <v>286</v>
      </c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</row>
    <row r="80" spans="1:16" ht="15.75">
      <c r="A80" s="45"/>
      <c r="B80" s="272">
        <v>25</v>
      </c>
      <c r="C80" s="273" t="s">
        <v>155</v>
      </c>
      <c r="D80" s="150">
        <v>28.449000000000002</v>
      </c>
      <c r="E80" s="274">
        <v>174</v>
      </c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</row>
    <row r="81" spans="1:16" ht="15.75">
      <c r="A81" s="45"/>
      <c r="B81" s="272">
        <v>43</v>
      </c>
      <c r="C81" s="273" t="s">
        <v>156</v>
      </c>
      <c r="D81" s="150">
        <v>24.402000000000001</v>
      </c>
      <c r="E81" s="274">
        <v>122</v>
      </c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</row>
    <row r="82" spans="1:16" ht="15.75">
      <c r="A82" s="45"/>
      <c r="B82" s="272">
        <v>46</v>
      </c>
      <c r="C82" s="273" t="s">
        <v>157</v>
      </c>
      <c r="D82" s="150">
        <v>20.001000000000001</v>
      </c>
      <c r="E82" s="274">
        <v>119</v>
      </c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</row>
    <row r="83" spans="1:16" ht="15.75">
      <c r="A83" s="45"/>
      <c r="B83" s="272">
        <v>8</v>
      </c>
      <c r="C83" s="273" t="s">
        <v>158</v>
      </c>
      <c r="D83" s="150">
        <v>18.420000000000002</v>
      </c>
      <c r="E83" s="274">
        <v>27</v>
      </c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</row>
    <row r="84" spans="1:16" ht="15.75">
      <c r="A84" s="45"/>
      <c r="B84" s="272">
        <v>96</v>
      </c>
      <c r="C84" s="273" t="s">
        <v>159</v>
      </c>
      <c r="D84" s="150">
        <v>18.417000000000002</v>
      </c>
      <c r="E84" s="274">
        <v>56</v>
      </c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</row>
    <row r="85" spans="1:16" ht="15.75">
      <c r="A85" s="45"/>
      <c r="B85" s="272">
        <v>81</v>
      </c>
      <c r="C85" s="273" t="s">
        <v>160</v>
      </c>
      <c r="D85" s="150">
        <v>16.260999999999999</v>
      </c>
      <c r="E85" s="274">
        <v>144</v>
      </c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</row>
    <row r="86" spans="1:16" ht="15.75">
      <c r="A86" s="45"/>
      <c r="B86" s="272">
        <v>3</v>
      </c>
      <c r="C86" s="273" t="s">
        <v>161</v>
      </c>
      <c r="D86" s="150">
        <v>15.272</v>
      </c>
      <c r="E86" s="274">
        <v>99</v>
      </c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</row>
    <row r="87" spans="1:16" ht="15.75">
      <c r="A87" s="45"/>
      <c r="B87" s="272">
        <v>41</v>
      </c>
      <c r="C87" s="275" t="s">
        <v>162</v>
      </c>
      <c r="D87" s="150">
        <v>13.928000000000001</v>
      </c>
      <c r="E87" s="274">
        <v>31</v>
      </c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</row>
    <row r="88" spans="1:16" ht="15.75">
      <c r="A88" s="45"/>
      <c r="B88" s="272">
        <v>28</v>
      </c>
      <c r="C88" s="273" t="s">
        <v>163</v>
      </c>
      <c r="D88" s="150">
        <v>13.519</v>
      </c>
      <c r="E88" s="274">
        <v>75</v>
      </c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</row>
    <row r="89" spans="1:16" ht="15.75">
      <c r="A89" s="45"/>
      <c r="B89" s="272">
        <v>70</v>
      </c>
      <c r="C89" s="273" t="s">
        <v>164</v>
      </c>
      <c r="D89" s="150">
        <v>13.063000000000001</v>
      </c>
      <c r="E89" s="274">
        <v>65</v>
      </c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</row>
    <row r="90" spans="1:16" ht="15.75">
      <c r="A90" s="45"/>
      <c r="B90" s="272">
        <v>84</v>
      </c>
      <c r="C90" s="273" t="s">
        <v>165</v>
      </c>
      <c r="D90" s="150">
        <v>12.615</v>
      </c>
      <c r="E90" s="274">
        <v>84</v>
      </c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</row>
    <row r="91" spans="1:16" ht="15.75">
      <c r="A91" s="45"/>
      <c r="B91" s="272">
        <v>39</v>
      </c>
      <c r="C91" s="273" t="s">
        <v>166</v>
      </c>
      <c r="D91" s="150">
        <v>11.214</v>
      </c>
      <c r="E91" s="274">
        <v>89</v>
      </c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</row>
    <row r="92" spans="1:16" ht="15.75">
      <c r="A92" s="45"/>
      <c r="B92" s="272">
        <v>45</v>
      </c>
      <c r="C92" s="273" t="s">
        <v>167</v>
      </c>
      <c r="D92" s="150">
        <v>11.103999999999999</v>
      </c>
      <c r="E92" s="274">
        <v>71</v>
      </c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</row>
    <row r="93" spans="1:16" ht="15.75">
      <c r="A93" s="45"/>
      <c r="B93" s="272">
        <v>90</v>
      </c>
      <c r="C93" s="273" t="s">
        <v>168</v>
      </c>
      <c r="D93" s="150">
        <v>10.462</v>
      </c>
      <c r="E93" s="274">
        <v>119</v>
      </c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</row>
    <row r="94" spans="1:16" ht="15.75">
      <c r="A94" s="45"/>
      <c r="B94" s="272">
        <v>78</v>
      </c>
      <c r="C94" s="273" t="s">
        <v>169</v>
      </c>
      <c r="D94" s="150">
        <v>10.298</v>
      </c>
      <c r="E94" s="274">
        <v>13</v>
      </c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</row>
    <row r="95" spans="1:16" ht="15.75">
      <c r="A95" s="45"/>
      <c r="B95" s="272">
        <v>49</v>
      </c>
      <c r="C95" s="273" t="s">
        <v>170</v>
      </c>
      <c r="D95" s="150">
        <v>10.255000000000001</v>
      </c>
      <c r="E95" s="274">
        <v>24</v>
      </c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</row>
    <row r="96" spans="1:16" ht="15.75">
      <c r="A96" s="45"/>
      <c r="B96" s="272">
        <v>42</v>
      </c>
      <c r="C96" s="273" t="s">
        <v>171</v>
      </c>
      <c r="D96" s="150">
        <v>9.5909999999999993</v>
      </c>
      <c r="E96" s="274">
        <v>21</v>
      </c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</row>
    <row r="97" spans="1:16" ht="15.75">
      <c r="A97" s="45"/>
      <c r="B97" s="272">
        <v>94</v>
      </c>
      <c r="C97" s="275" t="s">
        <v>172</v>
      </c>
      <c r="D97" s="150">
        <v>8.9220000000000006</v>
      </c>
      <c r="E97" s="274">
        <v>106</v>
      </c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</row>
    <row r="98" spans="1:16" ht="15.75">
      <c r="A98" s="45"/>
      <c r="B98" s="272">
        <v>98</v>
      </c>
      <c r="C98" s="273" t="s">
        <v>173</v>
      </c>
      <c r="D98" s="150">
        <v>8.5559999999999992</v>
      </c>
      <c r="E98" s="274">
        <v>84</v>
      </c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</row>
    <row r="99" spans="1:16" ht="15.75">
      <c r="A99" s="45"/>
      <c r="B99" s="272">
        <v>29</v>
      </c>
      <c r="C99" s="273" t="s">
        <v>174</v>
      </c>
      <c r="D99" s="150">
        <v>8.2249999999999996</v>
      </c>
      <c r="E99" s="274">
        <v>21</v>
      </c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</row>
    <row r="100" spans="1:16" ht="15.75">
      <c r="A100" s="45"/>
      <c r="B100" s="272">
        <v>72</v>
      </c>
      <c r="C100" s="273" t="s">
        <v>175</v>
      </c>
      <c r="D100" s="150">
        <v>7.9589999999999996</v>
      </c>
      <c r="E100" s="274">
        <v>19</v>
      </c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</row>
    <row r="101" spans="1:16" ht="15.75">
      <c r="A101" s="45"/>
      <c r="B101" s="272">
        <v>22</v>
      </c>
      <c r="C101" s="273" t="s">
        <v>176</v>
      </c>
      <c r="D101" s="150">
        <v>6.734</v>
      </c>
      <c r="E101" s="274">
        <v>13</v>
      </c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</row>
    <row r="102" spans="1:16" ht="15.75">
      <c r="A102" s="45"/>
      <c r="B102" s="272">
        <v>30</v>
      </c>
      <c r="C102" s="273" t="s">
        <v>177</v>
      </c>
      <c r="D102" s="150">
        <v>6.407</v>
      </c>
      <c r="E102" s="274">
        <v>54</v>
      </c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</row>
    <row r="103" spans="1:16" ht="15.75">
      <c r="A103" s="45"/>
      <c r="B103" s="272">
        <v>74</v>
      </c>
      <c r="C103" s="273" t="s">
        <v>178</v>
      </c>
      <c r="D103" s="150">
        <v>6.3840000000000003</v>
      </c>
      <c r="E103" s="274">
        <v>18</v>
      </c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</row>
    <row r="104" spans="1:16" ht="15.75">
      <c r="A104" s="45"/>
      <c r="B104" s="272">
        <v>64</v>
      </c>
      <c r="C104" s="273" t="s">
        <v>179</v>
      </c>
      <c r="D104" s="150">
        <v>6.3129999999999997</v>
      </c>
      <c r="E104" s="274">
        <v>19</v>
      </c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</row>
    <row r="105" spans="1:16" ht="15.75">
      <c r="A105" s="45"/>
      <c r="B105" s="272">
        <v>23</v>
      </c>
      <c r="C105" s="273" t="s">
        <v>180</v>
      </c>
      <c r="D105" s="150">
        <v>6.1459999999999999</v>
      </c>
      <c r="E105" s="274">
        <v>14</v>
      </c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</row>
    <row r="106" spans="1:16" ht="15.75">
      <c r="A106" s="45"/>
      <c r="B106" s="272">
        <v>97</v>
      </c>
      <c r="C106" s="273" t="s">
        <v>181</v>
      </c>
      <c r="D106" s="150">
        <v>5.2169999999999996</v>
      </c>
      <c r="E106" s="274">
        <v>39</v>
      </c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</row>
    <row r="107" spans="1:16" ht="15.75">
      <c r="A107" s="45"/>
      <c r="B107" s="272">
        <v>75</v>
      </c>
      <c r="C107" s="275" t="s">
        <v>182</v>
      </c>
      <c r="D107" s="150">
        <v>4.2969999999999997</v>
      </c>
      <c r="E107" s="274">
        <v>54</v>
      </c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</row>
    <row r="108" spans="1:16" ht="15.75">
      <c r="A108" s="45"/>
      <c r="B108" s="272">
        <v>51</v>
      </c>
      <c r="C108" s="273" t="s">
        <v>183</v>
      </c>
      <c r="D108" s="150">
        <v>3.4540000000000002</v>
      </c>
      <c r="E108" s="274">
        <v>5</v>
      </c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</row>
    <row r="109" spans="1:16" ht="15.75">
      <c r="A109" s="45"/>
      <c r="B109" s="272">
        <v>59</v>
      </c>
      <c r="C109" s="273" t="s">
        <v>184</v>
      </c>
      <c r="D109" s="150">
        <v>3.4079999999999999</v>
      </c>
      <c r="E109" s="274">
        <v>16</v>
      </c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</row>
    <row r="110" spans="1:16" ht="15.75">
      <c r="A110" s="45"/>
      <c r="B110" s="272">
        <v>88</v>
      </c>
      <c r="C110" s="273" t="s">
        <v>185</v>
      </c>
      <c r="D110" s="150">
        <v>3.302</v>
      </c>
      <c r="E110" s="274">
        <v>48</v>
      </c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</row>
    <row r="111" spans="1:16" ht="15.75">
      <c r="A111" s="45"/>
      <c r="B111" s="272">
        <v>13</v>
      </c>
      <c r="C111" s="273" t="s">
        <v>186</v>
      </c>
      <c r="D111" s="150">
        <v>3.181</v>
      </c>
      <c r="E111" s="274">
        <v>19</v>
      </c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</row>
    <row r="112" spans="1:16" ht="15.75">
      <c r="A112" s="45"/>
      <c r="B112" s="272">
        <v>18</v>
      </c>
      <c r="C112" s="273" t="s">
        <v>187</v>
      </c>
      <c r="D112" s="150">
        <v>2.3769999999999998</v>
      </c>
      <c r="E112" s="274">
        <v>10</v>
      </c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</row>
    <row r="113" spans="1:16" ht="15.75">
      <c r="A113" s="45"/>
      <c r="B113" s="272">
        <v>26</v>
      </c>
      <c r="C113" s="273" t="s">
        <v>188</v>
      </c>
      <c r="D113" s="150">
        <v>2.06</v>
      </c>
      <c r="E113" s="274">
        <v>3</v>
      </c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</row>
    <row r="114" spans="1:16" ht="15.75">
      <c r="A114" s="45"/>
      <c r="B114" s="272">
        <v>37</v>
      </c>
      <c r="C114" s="273" t="s">
        <v>189</v>
      </c>
      <c r="D114" s="150">
        <v>1.992</v>
      </c>
      <c r="E114" s="274">
        <v>3</v>
      </c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</row>
    <row r="115" spans="1:16" ht="15.75">
      <c r="A115" s="45"/>
      <c r="B115" s="272">
        <v>24</v>
      </c>
      <c r="C115" s="273" t="s">
        <v>190</v>
      </c>
      <c r="D115" s="150">
        <v>1.9790000000000001</v>
      </c>
      <c r="E115" s="274">
        <v>16</v>
      </c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</row>
    <row r="116" spans="1:16" ht="15.75">
      <c r="A116" s="45"/>
      <c r="B116" s="272">
        <v>71</v>
      </c>
      <c r="C116" s="273" t="s">
        <v>191</v>
      </c>
      <c r="D116" s="150">
        <v>1.583</v>
      </c>
      <c r="E116" s="274">
        <v>24</v>
      </c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</row>
    <row r="117" spans="1:16" ht="15.75">
      <c r="A117" s="45"/>
      <c r="B117" s="272">
        <v>79</v>
      </c>
      <c r="C117" s="275" t="s">
        <v>192</v>
      </c>
      <c r="D117" s="150">
        <v>1.5149999999999999</v>
      </c>
      <c r="E117" s="274">
        <v>21</v>
      </c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</row>
    <row r="118" spans="1:16" ht="15.75">
      <c r="A118" s="45"/>
      <c r="B118" s="272">
        <v>27</v>
      </c>
      <c r="C118" s="273" t="s">
        <v>193</v>
      </c>
      <c r="D118" s="150">
        <v>1.212</v>
      </c>
      <c r="E118" s="274">
        <v>14</v>
      </c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</row>
    <row r="119" spans="1:16" ht="15.75">
      <c r="A119" s="45"/>
      <c r="B119" s="272">
        <v>15</v>
      </c>
      <c r="C119" s="273" t="s">
        <v>194</v>
      </c>
      <c r="D119" s="150">
        <v>0.84</v>
      </c>
      <c r="E119" s="274">
        <v>2</v>
      </c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</row>
    <row r="120" spans="1:16" ht="15.75">
      <c r="A120" s="45"/>
      <c r="B120" s="272">
        <v>62</v>
      </c>
      <c r="C120" s="273" t="s">
        <v>195</v>
      </c>
      <c r="D120" s="150">
        <v>0.83299999999999996</v>
      </c>
      <c r="E120" s="274">
        <v>15</v>
      </c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</row>
    <row r="121" spans="1:16" ht="15.75">
      <c r="A121" s="45"/>
      <c r="B121" s="272">
        <v>50</v>
      </c>
      <c r="C121" s="273" t="s">
        <v>196</v>
      </c>
      <c r="D121" s="150">
        <v>0.77</v>
      </c>
      <c r="E121" s="274">
        <v>7</v>
      </c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</row>
    <row r="122" spans="1:16" ht="15.75">
      <c r="A122" s="45"/>
      <c r="B122" s="272">
        <v>53</v>
      </c>
      <c r="C122" s="273" t="s">
        <v>197</v>
      </c>
      <c r="D122" s="150">
        <v>0.66100000000000003</v>
      </c>
      <c r="E122" s="274">
        <v>6</v>
      </c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</row>
    <row r="123" spans="1:16" ht="15.75">
      <c r="A123" s="45"/>
      <c r="B123" s="272">
        <v>19</v>
      </c>
      <c r="C123" s="273" t="s">
        <v>198</v>
      </c>
      <c r="D123" s="150">
        <v>0.6</v>
      </c>
      <c r="E123" s="274">
        <v>1</v>
      </c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</row>
    <row r="124" spans="1:16" ht="15.75">
      <c r="A124" s="45"/>
      <c r="B124" s="272">
        <v>58</v>
      </c>
      <c r="C124" s="273" t="s">
        <v>199</v>
      </c>
      <c r="D124" s="150">
        <v>0.497</v>
      </c>
      <c r="E124" s="274">
        <v>7</v>
      </c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</row>
    <row r="125" spans="1:16" ht="15.75">
      <c r="A125" s="45"/>
      <c r="B125" s="272">
        <v>36</v>
      </c>
      <c r="C125" s="273" t="s">
        <v>200</v>
      </c>
      <c r="D125" s="150">
        <v>0.44900000000000001</v>
      </c>
      <c r="E125" s="274">
        <v>5</v>
      </c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</row>
    <row r="126" spans="1:16" ht="15.75">
      <c r="A126" s="45"/>
      <c r="B126" s="272">
        <v>61</v>
      </c>
      <c r="C126" s="273" t="s">
        <v>201</v>
      </c>
      <c r="D126" s="150">
        <v>0.36199999999999999</v>
      </c>
      <c r="E126" s="274">
        <v>4</v>
      </c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</row>
    <row r="127" spans="1:16" ht="15.75">
      <c r="A127" s="45"/>
      <c r="B127" s="272">
        <v>9</v>
      </c>
      <c r="C127" s="275" t="s">
        <v>202</v>
      </c>
      <c r="D127" s="150">
        <v>0.33900000000000002</v>
      </c>
      <c r="E127" s="274">
        <v>7</v>
      </c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</row>
    <row r="128" spans="1:16" ht="15.75">
      <c r="A128" s="45"/>
      <c r="B128" s="272">
        <v>69</v>
      </c>
      <c r="C128" s="273" t="s">
        <v>203</v>
      </c>
      <c r="D128" s="150">
        <v>0.31900000000000001</v>
      </c>
      <c r="E128" s="274">
        <v>4</v>
      </c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</row>
    <row r="129" spans="1:16" ht="15.75">
      <c r="A129" s="45"/>
      <c r="B129" s="272">
        <v>99</v>
      </c>
      <c r="C129" s="273" t="s">
        <v>204</v>
      </c>
      <c r="D129" s="150">
        <v>0.252</v>
      </c>
      <c r="E129" s="274">
        <v>4</v>
      </c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</row>
    <row r="130" spans="1:16" ht="15.75">
      <c r="A130" s="45"/>
      <c r="B130" s="272">
        <v>95</v>
      </c>
      <c r="C130" s="273" t="s">
        <v>205</v>
      </c>
      <c r="D130" s="150">
        <v>0.182</v>
      </c>
      <c r="E130" s="274">
        <v>2</v>
      </c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</row>
    <row r="131" spans="1:16" ht="15.75">
      <c r="A131" s="45"/>
      <c r="B131" s="272">
        <v>63</v>
      </c>
      <c r="C131" s="273" t="s">
        <v>206</v>
      </c>
      <c r="D131" s="150">
        <v>0.17100000000000001</v>
      </c>
      <c r="E131" s="274">
        <v>5</v>
      </c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</row>
    <row r="132" spans="1:16" ht="15.75">
      <c r="A132" s="45"/>
      <c r="B132" s="272">
        <v>60</v>
      </c>
      <c r="C132" s="273" t="s">
        <v>207</v>
      </c>
      <c r="D132" s="150">
        <v>0.16400000000000001</v>
      </c>
      <c r="E132" s="274">
        <v>3</v>
      </c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</row>
    <row r="133" spans="1:16" ht="15.75">
      <c r="A133" s="45"/>
      <c r="B133" s="272">
        <v>80</v>
      </c>
      <c r="C133" s="273" t="s">
        <v>208</v>
      </c>
      <c r="D133" s="150">
        <v>0.158</v>
      </c>
      <c r="E133" s="274">
        <v>2</v>
      </c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</row>
    <row r="134" spans="1:16" ht="15.75">
      <c r="A134" s="45"/>
      <c r="B134" s="272">
        <v>73</v>
      </c>
      <c r="C134" s="273" t="s">
        <v>209</v>
      </c>
      <c r="D134" s="150">
        <v>0.126</v>
      </c>
      <c r="E134" s="274">
        <v>4</v>
      </c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</row>
    <row r="135" spans="1:16" ht="15.75">
      <c r="A135" s="45"/>
      <c r="B135" s="272">
        <v>14</v>
      </c>
      <c r="C135" s="273" t="s">
        <v>210</v>
      </c>
      <c r="D135" s="150">
        <v>0.111</v>
      </c>
      <c r="E135" s="274">
        <v>2</v>
      </c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</row>
    <row r="136" spans="1:16" ht="15.75">
      <c r="A136" s="45"/>
      <c r="B136" s="272">
        <v>66</v>
      </c>
      <c r="C136" s="273" t="s">
        <v>211</v>
      </c>
      <c r="D136" s="150">
        <v>0.06</v>
      </c>
      <c r="E136" s="274">
        <v>1</v>
      </c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</row>
    <row r="137" spans="1:16" ht="15.75">
      <c r="A137" s="45"/>
      <c r="B137" s="111"/>
      <c r="C137" s="253" t="s">
        <v>86</v>
      </c>
      <c r="D137" s="276">
        <f>SUM(D54:D64)</f>
        <v>6153.3979999999992</v>
      </c>
      <c r="E137" s="277">
        <f>SUM(E54:E64)</f>
        <v>22638</v>
      </c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</row>
    <row r="138" spans="1:16" ht="15.75">
      <c r="A138" s="45"/>
      <c r="B138" s="63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</row>
    <row r="139" spans="1:16" ht="14.25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</row>
    <row r="140" spans="1:16" ht="14.25">
      <c r="A140" s="45"/>
      <c r="B140" s="71" t="s">
        <v>68</v>
      </c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</row>
    <row r="141" spans="1:16" ht="14.25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</row>
    <row r="142" spans="1:16" ht="14.25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</row>
    <row r="143" spans="1:16" ht="14.25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</row>
    <row r="144" spans="1:16" ht="14.25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</row>
    <row r="145" spans="1:16" ht="14.25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</row>
    <row r="146" spans="1:16" ht="14.25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</row>
    <row r="147" spans="1:16" ht="14.25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</row>
    <row r="148" spans="1:16" ht="14.25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</row>
    <row r="149" spans="1:16" ht="14.25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</row>
    <row r="150" spans="1:16" ht="14.25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</row>
    <row r="151" spans="1:16" ht="14.25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</row>
    <row r="152" spans="1:16" ht="14.25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</row>
    <row r="153" spans="1:16" ht="14.25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</row>
    <row r="154" spans="1:16" ht="14.25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</row>
    <row r="155" spans="1:16" ht="14.25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</row>
    <row r="156" spans="1:16" ht="14.25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</row>
    <row r="157" spans="1:16" ht="14.25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</row>
    <row r="158" spans="1:16" ht="14.25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</row>
    <row r="159" spans="1:16" ht="14.25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</row>
    <row r="160" spans="1:16" ht="14.25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</row>
    <row r="161" spans="1:16" ht="14.25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</row>
    <row r="162" spans="1:16" ht="14.25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</row>
    <row r="163" spans="1:16" ht="14.25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</row>
    <row r="164" spans="1:16" ht="14.25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</row>
    <row r="165" spans="1:16" ht="14.25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</row>
    <row r="166" spans="1:16" ht="14.25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</row>
    <row r="167" spans="1:16" ht="14.25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</row>
    <row r="168" spans="1:16" ht="14.25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</row>
    <row r="169" spans="1:16" ht="14.25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</row>
    <row r="170" spans="1:16" ht="14.25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</row>
    <row r="171" spans="1:16" ht="14.25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</row>
    <row r="172" spans="1:16" ht="14.25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</row>
    <row r="173" spans="1:16" ht="14.25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</row>
    <row r="174" spans="1:16" ht="14.25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</row>
  </sheetData>
  <hyperlinks>
    <hyperlink ref="B48" r:id="rId1" display="https://www.ons.gov.uk/methodology/classificationsandstandards/ukstandardindustrialclassificationofeconomicactivities/uksic2007" xr:uid="{6C60EE68-3206-4392-A633-0C3FE9267A03}"/>
    <hyperlink ref="B140" location="Information!A1" display="Return to information tab" xr:uid="{6FB1011E-889C-4760-B356-019FFB2B087A}"/>
    <hyperlink ref="B49" r:id="rId2" xr:uid="{027D69EC-0B6C-4C01-AB36-23BAA032C29D}"/>
  </hyperlinks>
  <pageMargins left="0.7" right="0.7" top="0.75" bottom="0.75" header="0.3" footer="0.3"/>
  <pageSetup paperSize="9" orientation="portrait" r:id="rId3"/>
  <headerFooter>
    <oddHeader>&amp;C&amp;"Aptos"&amp;10&amp;K000000 OFFICIAL&amp;1#_x000D_&amp;"Arial"&amp;11&amp;K000000&amp;"Arial"&amp;11&amp;K000000&amp;"Arial"&amp;11&amp;K000000&amp;"Verdana,Regular"&amp;10&amp;K000000Internal Only</oddHeader>
    <oddFooter>&amp;C&amp;"Verdana,Regular"&amp;10&amp;K000000Internal Only_x000D_&amp;1#&amp;"Aptos"&amp;10&amp;K000000 OFFICIAL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58123-55EB-4CA9-A689-5648C2603DC1}">
  <sheetPr>
    <tabColor rgb="FFE2C700"/>
    <pageSetUpPr autoPageBreaks="0"/>
  </sheetPr>
  <dimension ref="A1:O131"/>
  <sheetViews>
    <sheetView showGridLines="0" zoomScaleNormal="100" workbookViewId="0"/>
  </sheetViews>
  <sheetFormatPr defaultColWidth="8.625" defaultRowHeight="13.5"/>
  <cols>
    <col min="1" max="1" width="2.375" style="6" customWidth="1"/>
    <col min="2" max="2" width="23.375" style="6" customWidth="1"/>
    <col min="3" max="3" width="20.5" style="6" customWidth="1"/>
    <col min="4" max="4" width="22.125" style="6" customWidth="1"/>
    <col min="5" max="5" width="20.125" style="6" customWidth="1"/>
    <col min="6" max="6" width="22.625" style="6" customWidth="1"/>
    <col min="7" max="7" width="20.25" style="6" customWidth="1"/>
    <col min="8" max="8" width="22.625" style="6" customWidth="1"/>
    <col min="9" max="9" width="19.875" style="18" customWidth="1"/>
    <col min="10" max="10" width="22.5" style="18" customWidth="1"/>
    <col min="11" max="12" width="8.625" style="6"/>
    <col min="13" max="13" width="18.25" style="6" customWidth="1"/>
    <col min="14" max="15" width="16.75" style="6" customWidth="1"/>
    <col min="16" max="16" width="8.625" style="6" customWidth="1"/>
    <col min="17" max="16384" width="8.625" style="6"/>
  </cols>
  <sheetData>
    <row r="1" spans="2:15" ht="14.25">
      <c r="B1" s="45"/>
      <c r="C1" s="45"/>
      <c r="D1" s="45"/>
      <c r="E1" s="45"/>
      <c r="F1" s="45"/>
      <c r="G1" s="45"/>
      <c r="H1" s="45"/>
      <c r="I1" s="67"/>
      <c r="J1" s="67"/>
      <c r="K1" s="45"/>
    </row>
    <row r="2" spans="2:15" ht="14.25">
      <c r="B2" s="45"/>
      <c r="C2" s="45"/>
      <c r="D2" s="45"/>
      <c r="E2" s="45"/>
      <c r="F2" s="45"/>
      <c r="G2" s="45"/>
      <c r="H2" s="45"/>
      <c r="I2" s="67"/>
      <c r="J2" s="67"/>
      <c r="K2" s="45"/>
    </row>
    <row r="3" spans="2:15" ht="14.25">
      <c r="B3" s="45"/>
      <c r="C3" s="45"/>
      <c r="D3" s="45"/>
      <c r="E3" s="45"/>
      <c r="F3" s="45"/>
      <c r="G3" s="45"/>
      <c r="H3" s="45"/>
      <c r="I3" s="67"/>
      <c r="J3" s="67"/>
      <c r="K3" s="45"/>
    </row>
    <row r="4" spans="2:15" ht="14.25">
      <c r="B4" s="45"/>
      <c r="C4" s="45"/>
      <c r="D4" s="45"/>
      <c r="E4" s="45"/>
      <c r="F4" s="45"/>
      <c r="G4" s="45"/>
      <c r="H4" s="45"/>
      <c r="I4" s="67"/>
      <c r="J4" s="67"/>
      <c r="K4" s="45"/>
    </row>
    <row r="5" spans="2:15" ht="18">
      <c r="B5" s="131" t="s">
        <v>12</v>
      </c>
      <c r="C5" s="45"/>
      <c r="D5" s="45"/>
      <c r="E5" s="45"/>
      <c r="F5" s="45"/>
      <c r="G5" s="45"/>
      <c r="H5" s="45"/>
      <c r="I5" s="67"/>
      <c r="J5" s="67"/>
      <c r="K5" s="45"/>
      <c r="M5" s="5"/>
    </row>
    <row r="6" spans="2:15" ht="15.75">
      <c r="B6" s="63"/>
      <c r="C6" s="45"/>
      <c r="D6" s="45"/>
      <c r="E6" s="45"/>
      <c r="F6" s="45"/>
      <c r="G6" s="45"/>
      <c r="H6" s="45"/>
      <c r="I6" s="67"/>
      <c r="J6" s="67"/>
      <c r="K6" s="45"/>
      <c r="M6" s="5"/>
    </row>
    <row r="7" spans="2:15" ht="15.75">
      <c r="B7" s="132" t="s">
        <v>212</v>
      </c>
      <c r="C7" s="45"/>
      <c r="D7" s="45"/>
      <c r="E7" s="45"/>
      <c r="F7" s="45"/>
      <c r="G7" s="45"/>
      <c r="H7" s="45"/>
      <c r="I7" s="67"/>
      <c r="J7" s="67"/>
      <c r="K7" s="45"/>
    </row>
    <row r="8" spans="2:15" ht="15.75">
      <c r="B8" s="132" t="s">
        <v>213</v>
      </c>
      <c r="C8" s="45"/>
      <c r="D8" s="45"/>
      <c r="E8" s="45"/>
      <c r="F8" s="45"/>
      <c r="G8" s="45"/>
      <c r="H8" s="45"/>
      <c r="I8" s="77"/>
      <c r="J8" s="67"/>
      <c r="K8" s="45"/>
      <c r="O8" s="2"/>
    </row>
    <row r="9" spans="2:15" ht="14.25">
      <c r="B9" s="54"/>
      <c r="C9" s="45"/>
      <c r="D9" s="45"/>
      <c r="E9" s="45"/>
      <c r="F9" s="45"/>
      <c r="G9" s="45"/>
      <c r="H9" s="45"/>
      <c r="I9" s="77"/>
      <c r="J9" s="54"/>
      <c r="K9" s="45"/>
      <c r="O9" s="2"/>
    </row>
    <row r="10" spans="2:15" ht="14.25">
      <c r="B10" s="45"/>
      <c r="C10" s="45"/>
      <c r="D10" s="45"/>
      <c r="E10" s="45"/>
      <c r="F10" s="45"/>
      <c r="G10" s="45"/>
      <c r="H10" s="45"/>
      <c r="I10" s="67"/>
      <c r="J10" s="67"/>
      <c r="K10" s="45"/>
    </row>
    <row r="11" spans="2:15" ht="14.25">
      <c r="B11" s="45"/>
      <c r="C11" s="56"/>
      <c r="D11" s="45"/>
      <c r="E11" s="45"/>
      <c r="F11" s="45"/>
      <c r="G11" s="45"/>
      <c r="H11" s="45"/>
      <c r="I11" s="67"/>
      <c r="J11" s="67"/>
      <c r="K11" s="45"/>
      <c r="O11" s="15"/>
    </row>
    <row r="12" spans="2:15" ht="14.25">
      <c r="B12" s="45"/>
      <c r="C12" s="45"/>
      <c r="D12" s="45"/>
      <c r="E12" s="45"/>
      <c r="F12" s="45"/>
      <c r="G12" s="45"/>
      <c r="H12" s="45"/>
      <c r="I12" s="67"/>
      <c r="J12" s="67"/>
      <c r="K12" s="45"/>
    </row>
    <row r="13" spans="2:15" ht="14.25">
      <c r="B13" s="45"/>
      <c r="C13" s="45"/>
      <c r="D13" s="45"/>
      <c r="E13" s="45"/>
      <c r="F13" s="45"/>
      <c r="G13" s="45"/>
      <c r="H13" s="45"/>
      <c r="I13" s="67"/>
      <c r="J13" s="67"/>
      <c r="K13" s="45"/>
    </row>
    <row r="14" spans="2:15" ht="14.25">
      <c r="B14" s="45"/>
      <c r="C14" s="45"/>
      <c r="D14" s="45"/>
      <c r="E14" s="45"/>
      <c r="F14" s="45"/>
      <c r="G14" s="45"/>
      <c r="H14" s="45"/>
      <c r="I14" s="67"/>
      <c r="J14" s="67"/>
      <c r="K14" s="45"/>
    </row>
    <row r="15" spans="2:15" ht="14.25">
      <c r="B15" s="45"/>
      <c r="C15" s="45"/>
      <c r="D15" s="45"/>
      <c r="E15" s="45"/>
      <c r="F15" s="45"/>
      <c r="G15" s="45"/>
      <c r="H15" s="45"/>
      <c r="I15" s="67"/>
      <c r="J15" s="67"/>
      <c r="K15" s="45"/>
    </row>
    <row r="16" spans="2:15" ht="14.25">
      <c r="B16" s="45"/>
      <c r="C16" s="45"/>
      <c r="D16" s="45"/>
      <c r="E16" s="45"/>
      <c r="F16" s="45"/>
      <c r="G16" s="45"/>
      <c r="H16" s="45"/>
      <c r="I16" s="67"/>
      <c r="J16" s="67"/>
      <c r="K16" s="45"/>
    </row>
    <row r="17" spans="2:11" ht="14.25">
      <c r="B17" s="45"/>
      <c r="C17" s="45"/>
      <c r="D17" s="45"/>
      <c r="E17" s="45"/>
      <c r="F17" s="45"/>
      <c r="G17" s="45"/>
      <c r="H17" s="45"/>
      <c r="I17" s="67"/>
      <c r="J17" s="67"/>
      <c r="K17" s="45"/>
    </row>
    <row r="18" spans="2:11" ht="14.25">
      <c r="B18" s="45"/>
      <c r="C18" s="45"/>
      <c r="D18" s="45"/>
      <c r="E18" s="45"/>
      <c r="F18" s="45"/>
      <c r="G18" s="45"/>
      <c r="H18" s="45"/>
      <c r="I18" s="67"/>
      <c r="J18" s="67"/>
      <c r="K18" s="45"/>
    </row>
    <row r="19" spans="2:11" ht="14.25">
      <c r="B19" s="45"/>
      <c r="C19" s="45"/>
      <c r="D19" s="45"/>
      <c r="E19" s="45"/>
      <c r="F19" s="45"/>
      <c r="G19" s="45"/>
      <c r="H19" s="45"/>
      <c r="I19" s="67"/>
      <c r="J19" s="67"/>
      <c r="K19" s="45"/>
    </row>
    <row r="20" spans="2:11" ht="14.25">
      <c r="B20" s="45"/>
      <c r="C20" s="45"/>
      <c r="D20" s="45"/>
      <c r="E20" s="45"/>
      <c r="F20" s="45"/>
      <c r="G20" s="45"/>
      <c r="H20" s="45"/>
      <c r="I20" s="67"/>
      <c r="J20" s="67"/>
      <c r="K20" s="45"/>
    </row>
    <row r="21" spans="2:11" ht="14.25">
      <c r="B21" s="45"/>
      <c r="C21" s="45"/>
      <c r="D21" s="45"/>
      <c r="E21" s="45"/>
      <c r="F21" s="45"/>
      <c r="G21" s="45"/>
      <c r="H21" s="45"/>
      <c r="I21" s="67"/>
      <c r="J21" s="67"/>
      <c r="K21" s="45"/>
    </row>
    <row r="22" spans="2:11" ht="14.25">
      <c r="B22" s="45"/>
      <c r="C22" s="45"/>
      <c r="D22" s="45"/>
      <c r="E22" s="45"/>
      <c r="F22" s="45"/>
      <c r="G22" s="45"/>
      <c r="H22" s="45"/>
      <c r="I22" s="67"/>
      <c r="J22" s="67"/>
      <c r="K22" s="45"/>
    </row>
    <row r="23" spans="2:11" ht="14.25">
      <c r="B23" s="45"/>
      <c r="C23" s="45"/>
      <c r="D23" s="45"/>
      <c r="E23" s="45"/>
      <c r="F23" s="45"/>
      <c r="G23" s="45"/>
      <c r="H23" s="45"/>
      <c r="I23" s="67"/>
      <c r="J23" s="67"/>
      <c r="K23" s="45"/>
    </row>
    <row r="24" spans="2:11" ht="14.25">
      <c r="B24" s="45"/>
      <c r="C24" s="45"/>
      <c r="D24" s="45"/>
      <c r="E24" s="45"/>
      <c r="F24" s="45"/>
      <c r="G24" s="45"/>
      <c r="H24" s="45"/>
      <c r="I24" s="67"/>
      <c r="J24" s="67"/>
      <c r="K24" s="45"/>
    </row>
    <row r="25" spans="2:11" ht="14.25">
      <c r="B25" s="45"/>
      <c r="C25" s="45"/>
      <c r="D25" s="45"/>
      <c r="E25" s="45"/>
      <c r="F25" s="45"/>
      <c r="G25" s="45"/>
      <c r="H25" s="45"/>
      <c r="I25" s="67"/>
      <c r="J25" s="67"/>
      <c r="K25" s="45"/>
    </row>
    <row r="26" spans="2:11" ht="14.25">
      <c r="B26" s="45"/>
      <c r="C26" s="45"/>
      <c r="D26" s="45"/>
      <c r="E26" s="45"/>
      <c r="F26" s="45"/>
      <c r="G26" s="45"/>
      <c r="H26" s="45"/>
      <c r="I26" s="67"/>
      <c r="J26" s="67"/>
      <c r="K26" s="45"/>
    </row>
    <row r="27" spans="2:11" ht="14.25">
      <c r="B27" s="45"/>
      <c r="C27" s="45"/>
      <c r="D27" s="45"/>
      <c r="E27" s="45"/>
      <c r="F27" s="45"/>
      <c r="G27" s="45"/>
      <c r="H27" s="45"/>
      <c r="I27" s="67"/>
      <c r="J27" s="67"/>
      <c r="K27" s="45"/>
    </row>
    <row r="28" spans="2:11" ht="14.25">
      <c r="B28" s="45"/>
      <c r="C28" s="45"/>
      <c r="D28" s="45"/>
      <c r="E28" s="45"/>
      <c r="F28" s="45"/>
      <c r="G28" s="45"/>
      <c r="H28" s="45"/>
      <c r="I28" s="67"/>
      <c r="J28" s="67"/>
      <c r="K28" s="45"/>
    </row>
    <row r="29" spans="2:11" ht="14.25">
      <c r="B29" s="45"/>
      <c r="C29" s="45"/>
      <c r="D29" s="45"/>
      <c r="E29" s="45"/>
      <c r="F29" s="45"/>
      <c r="G29" s="45"/>
      <c r="H29" s="45"/>
      <c r="I29" s="67"/>
      <c r="J29" s="67"/>
      <c r="K29" s="45"/>
    </row>
    <row r="30" spans="2:11" ht="14.25">
      <c r="B30" s="45"/>
      <c r="C30" s="45"/>
      <c r="D30" s="45"/>
      <c r="E30" s="45"/>
      <c r="F30" s="45"/>
      <c r="G30" s="45"/>
      <c r="H30" s="45"/>
      <c r="I30" s="67"/>
      <c r="J30" s="67"/>
      <c r="K30" s="45"/>
    </row>
    <row r="31" spans="2:11" ht="14.25">
      <c r="B31" s="45"/>
      <c r="C31" s="45"/>
      <c r="D31" s="45"/>
      <c r="E31" s="45"/>
      <c r="F31" s="45"/>
      <c r="G31" s="45"/>
      <c r="H31" s="45"/>
      <c r="I31" s="67"/>
      <c r="J31" s="67"/>
      <c r="K31" s="45"/>
    </row>
    <row r="32" spans="2:11" ht="14.25">
      <c r="B32" s="45"/>
      <c r="C32" s="45"/>
      <c r="D32" s="45"/>
      <c r="E32" s="45"/>
      <c r="F32" s="45"/>
      <c r="G32" s="45"/>
      <c r="H32" s="45"/>
      <c r="I32" s="67"/>
      <c r="J32" s="67"/>
      <c r="K32" s="45"/>
    </row>
    <row r="33" spans="2:14" ht="14.25">
      <c r="B33" s="45"/>
      <c r="C33" s="45"/>
      <c r="D33" s="45"/>
      <c r="E33" s="45"/>
      <c r="F33" s="45"/>
      <c r="G33" s="45"/>
      <c r="H33" s="45"/>
      <c r="I33" s="67"/>
      <c r="J33" s="67"/>
      <c r="K33" s="45"/>
    </row>
    <row r="34" spans="2:14" ht="14.25">
      <c r="B34" s="45"/>
      <c r="C34" s="45"/>
      <c r="D34" s="45"/>
      <c r="E34" s="45"/>
      <c r="F34" s="45"/>
      <c r="G34" s="45"/>
      <c r="H34" s="45"/>
      <c r="I34" s="67"/>
      <c r="J34" s="67"/>
      <c r="K34" s="45"/>
    </row>
    <row r="35" spans="2:14" ht="14.25">
      <c r="B35" s="45"/>
      <c r="C35" s="45"/>
      <c r="D35" s="45"/>
      <c r="E35" s="45"/>
      <c r="F35" s="45"/>
      <c r="G35" s="45"/>
      <c r="H35" s="45"/>
      <c r="I35" s="67"/>
      <c r="J35" s="67"/>
      <c r="K35" s="45"/>
    </row>
    <row r="36" spans="2:14" ht="14.25">
      <c r="B36" s="45"/>
      <c r="C36" s="45"/>
      <c r="D36" s="45"/>
      <c r="E36" s="45"/>
      <c r="F36" s="45"/>
      <c r="G36" s="45"/>
      <c r="H36" s="45"/>
      <c r="I36" s="67"/>
      <c r="J36" s="67"/>
      <c r="K36" s="45"/>
    </row>
    <row r="37" spans="2:14" ht="14.25">
      <c r="B37" s="45"/>
      <c r="C37" s="45"/>
      <c r="D37" s="45"/>
      <c r="E37" s="45"/>
      <c r="F37" s="45"/>
      <c r="G37" s="45"/>
      <c r="H37" s="45"/>
      <c r="I37" s="67"/>
      <c r="J37" s="67"/>
      <c r="K37" s="45"/>
    </row>
    <row r="38" spans="2:14" ht="14.25">
      <c r="B38" s="45"/>
      <c r="C38" s="45"/>
      <c r="D38" s="45"/>
      <c r="E38" s="45"/>
      <c r="F38" s="45"/>
      <c r="G38" s="45"/>
      <c r="H38" s="45"/>
      <c r="I38" s="67"/>
      <c r="J38" s="67"/>
      <c r="K38" s="45"/>
    </row>
    <row r="39" spans="2:14" ht="14.25">
      <c r="B39" s="76"/>
      <c r="C39" s="45"/>
      <c r="D39" s="45"/>
      <c r="E39" s="45"/>
      <c r="F39" s="45"/>
      <c r="G39" s="45"/>
      <c r="H39" s="45"/>
      <c r="I39" s="67"/>
      <c r="J39" s="67"/>
      <c r="K39" s="45"/>
      <c r="N39" s="15"/>
    </row>
    <row r="40" spans="2:14" ht="14.25">
      <c r="B40" s="45"/>
      <c r="C40" s="45"/>
      <c r="D40" s="45"/>
      <c r="E40" s="45"/>
      <c r="F40" s="45"/>
      <c r="G40" s="45"/>
      <c r="H40" s="45"/>
      <c r="I40" s="67"/>
      <c r="J40" s="67"/>
      <c r="K40" s="45"/>
    </row>
    <row r="41" spans="2:14" ht="14.25">
      <c r="B41" s="45"/>
      <c r="C41" s="45"/>
      <c r="D41" s="45"/>
      <c r="E41" s="45"/>
      <c r="F41" s="45"/>
      <c r="G41" s="45"/>
      <c r="H41" s="45"/>
      <c r="I41" s="67"/>
      <c r="J41" s="67"/>
      <c r="K41" s="45"/>
    </row>
    <row r="42" spans="2:14" ht="14.25">
      <c r="B42" s="45"/>
      <c r="C42" s="45"/>
      <c r="D42" s="45"/>
      <c r="E42" s="45"/>
      <c r="F42" s="45"/>
      <c r="G42" s="45"/>
      <c r="H42" s="45"/>
      <c r="I42" s="67"/>
      <c r="J42" s="67"/>
      <c r="K42" s="45"/>
    </row>
    <row r="43" spans="2:14" ht="14.25">
      <c r="B43" s="45"/>
      <c r="C43" s="45"/>
      <c r="D43" s="45"/>
      <c r="E43" s="45"/>
      <c r="F43" s="45"/>
      <c r="G43" s="45"/>
      <c r="H43" s="45"/>
      <c r="I43" s="67"/>
      <c r="J43" s="67"/>
      <c r="K43" s="45"/>
    </row>
    <row r="44" spans="2:14" ht="14.25">
      <c r="B44" s="45"/>
      <c r="C44" s="45"/>
      <c r="D44" s="45"/>
      <c r="E44" s="45"/>
      <c r="F44" s="45"/>
      <c r="G44" s="45"/>
      <c r="H44" s="45"/>
      <c r="I44" s="67"/>
      <c r="J44" s="67"/>
      <c r="K44" s="45"/>
    </row>
    <row r="45" spans="2:14" ht="14.25">
      <c r="B45" s="45"/>
      <c r="C45" s="45"/>
      <c r="D45" s="45"/>
      <c r="E45" s="45"/>
      <c r="F45" s="45"/>
      <c r="G45" s="45"/>
      <c r="H45" s="45"/>
      <c r="I45" s="67"/>
      <c r="J45" s="67"/>
      <c r="K45" s="45"/>
    </row>
    <row r="46" spans="2:14" ht="14.25">
      <c r="B46" s="45"/>
      <c r="C46" s="45"/>
      <c r="D46" s="45"/>
      <c r="E46" s="45"/>
      <c r="F46" s="45"/>
      <c r="G46" s="45"/>
      <c r="H46" s="45"/>
      <c r="I46" s="67"/>
      <c r="J46" s="67"/>
      <c r="K46" s="45"/>
    </row>
    <row r="47" spans="2:14" ht="14.25">
      <c r="B47" s="45"/>
      <c r="C47" s="45"/>
      <c r="D47" s="45"/>
      <c r="E47" s="45"/>
      <c r="F47" s="45"/>
      <c r="G47" s="45"/>
      <c r="H47" s="45"/>
      <c r="I47" s="67"/>
      <c r="J47" s="67"/>
      <c r="K47" s="45"/>
    </row>
    <row r="48" spans="2:14" ht="14.25">
      <c r="B48" s="45"/>
      <c r="C48" s="45"/>
      <c r="D48" s="45"/>
      <c r="E48" s="45"/>
      <c r="F48" s="45"/>
      <c r="G48" s="45"/>
      <c r="H48" s="45"/>
      <c r="I48" s="67"/>
      <c r="J48" s="67"/>
      <c r="K48" s="45"/>
    </row>
    <row r="49" spans="1:11" ht="14.25">
      <c r="B49" s="45"/>
      <c r="C49" s="45"/>
      <c r="D49" s="45"/>
      <c r="E49" s="45"/>
      <c r="F49" s="45"/>
      <c r="G49" s="45"/>
      <c r="H49" s="45"/>
      <c r="I49" s="67"/>
      <c r="J49" s="67"/>
      <c r="K49" s="45"/>
    </row>
    <row r="50" spans="1:11" ht="14.25">
      <c r="B50" s="45"/>
      <c r="C50" s="45"/>
      <c r="D50" s="45"/>
      <c r="E50" s="45"/>
      <c r="F50" s="45"/>
      <c r="G50" s="45"/>
      <c r="H50" s="45"/>
      <c r="I50" s="67"/>
      <c r="J50" s="67"/>
      <c r="K50" s="45"/>
    </row>
    <row r="51" spans="1:11" ht="15.75">
      <c r="B51" s="111"/>
      <c r="C51" s="151" t="s">
        <v>214</v>
      </c>
      <c r="D51" s="152"/>
      <c r="E51" s="151" t="s">
        <v>215</v>
      </c>
      <c r="F51" s="153"/>
      <c r="G51" s="151" t="s">
        <v>216</v>
      </c>
      <c r="H51" s="154"/>
      <c r="I51" s="151" t="s">
        <v>217</v>
      </c>
      <c r="J51" s="154" t="s">
        <v>86</v>
      </c>
      <c r="K51" s="45"/>
    </row>
    <row r="52" spans="1:11" ht="15.75">
      <c r="B52" s="278" t="s">
        <v>218</v>
      </c>
      <c r="C52" s="279" t="s">
        <v>126</v>
      </c>
      <c r="D52" s="279" t="s">
        <v>92</v>
      </c>
      <c r="E52" s="279" t="s">
        <v>126</v>
      </c>
      <c r="F52" s="279" t="s">
        <v>92</v>
      </c>
      <c r="G52" s="279" t="s">
        <v>126</v>
      </c>
      <c r="H52" s="279" t="s">
        <v>92</v>
      </c>
      <c r="I52" s="279" t="s">
        <v>126</v>
      </c>
      <c r="J52" s="279" t="s">
        <v>92</v>
      </c>
      <c r="K52" s="45"/>
    </row>
    <row r="53" spans="1:11" ht="15.75">
      <c r="B53" s="280" t="s">
        <v>76</v>
      </c>
      <c r="C53" s="281">
        <v>3235.373</v>
      </c>
      <c r="D53" s="282">
        <v>12070</v>
      </c>
      <c r="E53" s="281">
        <v>1001.188</v>
      </c>
      <c r="F53" s="282">
        <v>3563</v>
      </c>
      <c r="G53" s="283">
        <v>403.02300000000002</v>
      </c>
      <c r="H53" s="282">
        <v>1786</v>
      </c>
      <c r="I53" s="281">
        <f>SUM(C53, E53, G53)</f>
        <v>4639.5839999999998</v>
      </c>
      <c r="J53" s="282">
        <f>SUM(D53, F53, H53)</f>
        <v>17419</v>
      </c>
      <c r="K53" s="45"/>
    </row>
    <row r="54" spans="1:11" ht="15.75">
      <c r="A54" s="2"/>
      <c r="B54" s="280" t="s">
        <v>77</v>
      </c>
      <c r="C54" s="281">
        <v>406.53300000000002</v>
      </c>
      <c r="D54" s="282">
        <v>2371</v>
      </c>
      <c r="E54" s="284">
        <v>61.658000000000001</v>
      </c>
      <c r="F54" s="282">
        <v>290</v>
      </c>
      <c r="G54" s="283">
        <v>16.056000000000001</v>
      </c>
      <c r="H54" s="282">
        <v>152</v>
      </c>
      <c r="I54" s="283">
        <f t="shared" ref="I54:J61" si="0">SUM(C54, E54, G54)</f>
        <v>484.24700000000001</v>
      </c>
      <c r="J54" s="282">
        <f t="shared" si="0"/>
        <v>2813</v>
      </c>
      <c r="K54" s="45"/>
    </row>
    <row r="55" spans="1:11" ht="15.75">
      <c r="B55" s="280" t="s">
        <v>79</v>
      </c>
      <c r="C55" s="281">
        <v>266.54000000000002</v>
      </c>
      <c r="D55" s="282">
        <v>572</v>
      </c>
      <c r="E55" s="284">
        <v>38.090000000000003</v>
      </c>
      <c r="F55" s="282">
        <v>141</v>
      </c>
      <c r="G55" s="283">
        <v>23.484999999999999</v>
      </c>
      <c r="H55" s="282">
        <v>69</v>
      </c>
      <c r="I55" s="283">
        <f t="shared" si="0"/>
        <v>328.11500000000001</v>
      </c>
      <c r="J55" s="282">
        <f t="shared" si="0"/>
        <v>782</v>
      </c>
      <c r="K55" s="45"/>
    </row>
    <row r="56" spans="1:11" ht="15.75">
      <c r="B56" s="280" t="s">
        <v>219</v>
      </c>
      <c r="C56" s="281">
        <v>257.892</v>
      </c>
      <c r="D56" s="282">
        <v>64</v>
      </c>
      <c r="E56" s="284">
        <v>32.215000000000003</v>
      </c>
      <c r="F56" s="282">
        <v>10</v>
      </c>
      <c r="G56" s="283">
        <v>33.552999999999997</v>
      </c>
      <c r="H56" s="282">
        <v>18</v>
      </c>
      <c r="I56" s="283">
        <f t="shared" si="0"/>
        <v>323.65999999999997</v>
      </c>
      <c r="J56" s="282">
        <f t="shared" si="0"/>
        <v>92</v>
      </c>
      <c r="K56" s="45"/>
    </row>
    <row r="57" spans="1:11" ht="15.75">
      <c r="B57" s="280" t="s">
        <v>220</v>
      </c>
      <c r="C57" s="281">
        <v>151.428</v>
      </c>
      <c r="D57" s="282">
        <v>153</v>
      </c>
      <c r="E57" s="284">
        <v>24.091999999999999</v>
      </c>
      <c r="F57" s="282">
        <v>41</v>
      </c>
      <c r="G57" s="283">
        <v>1.268</v>
      </c>
      <c r="H57" s="282">
        <v>10</v>
      </c>
      <c r="I57" s="283">
        <f t="shared" si="0"/>
        <v>176.78799999999998</v>
      </c>
      <c r="J57" s="282">
        <f t="shared" si="0"/>
        <v>204</v>
      </c>
      <c r="K57" s="45"/>
    </row>
    <row r="58" spans="1:11" ht="15.75">
      <c r="B58" s="280" t="s">
        <v>221</v>
      </c>
      <c r="C58" s="281">
        <v>137.309</v>
      </c>
      <c r="D58" s="282">
        <v>5</v>
      </c>
      <c r="E58" s="284">
        <v>15.016</v>
      </c>
      <c r="F58" s="282">
        <v>1</v>
      </c>
      <c r="G58" s="283">
        <v>0</v>
      </c>
      <c r="H58" s="282">
        <v>0</v>
      </c>
      <c r="I58" s="283">
        <f t="shared" si="0"/>
        <v>152.32499999999999</v>
      </c>
      <c r="J58" s="282">
        <f t="shared" si="0"/>
        <v>6</v>
      </c>
      <c r="K58" s="45"/>
    </row>
    <row r="59" spans="1:11" ht="15.75">
      <c r="B59" s="280" t="s">
        <v>78</v>
      </c>
      <c r="C59" s="281">
        <v>32.44</v>
      </c>
      <c r="D59" s="282">
        <v>635</v>
      </c>
      <c r="E59" s="284">
        <v>7.5129999999999999</v>
      </c>
      <c r="F59" s="282">
        <v>127</v>
      </c>
      <c r="G59" s="283">
        <v>2.35</v>
      </c>
      <c r="H59" s="282">
        <v>59</v>
      </c>
      <c r="I59" s="283">
        <f t="shared" si="0"/>
        <v>42.302999999999997</v>
      </c>
      <c r="J59" s="282">
        <f t="shared" si="0"/>
        <v>821</v>
      </c>
      <c r="K59" s="45"/>
    </row>
    <row r="60" spans="1:11" ht="15.75">
      <c r="B60" s="280" t="s">
        <v>222</v>
      </c>
      <c r="C60" s="281">
        <v>5.0750000000000002</v>
      </c>
      <c r="D60" s="282">
        <v>250</v>
      </c>
      <c r="E60" s="284">
        <v>0.84599999999999997</v>
      </c>
      <c r="F60" s="282">
        <v>47</v>
      </c>
      <c r="G60" s="283">
        <v>0.45500000000000002</v>
      </c>
      <c r="H60" s="282">
        <v>34</v>
      </c>
      <c r="I60" s="283">
        <f t="shared" si="0"/>
        <v>6.3760000000000003</v>
      </c>
      <c r="J60" s="282">
        <f t="shared" si="0"/>
        <v>331</v>
      </c>
      <c r="K60" s="45"/>
    </row>
    <row r="61" spans="1:11" ht="15.75">
      <c r="B61" s="280" t="s">
        <v>223</v>
      </c>
      <c r="C61" s="281">
        <v>0</v>
      </c>
      <c r="D61" s="282">
        <v>136</v>
      </c>
      <c r="E61" s="284">
        <v>0</v>
      </c>
      <c r="F61" s="282">
        <v>33</v>
      </c>
      <c r="G61" s="283">
        <v>0</v>
      </c>
      <c r="H61" s="282">
        <v>1</v>
      </c>
      <c r="I61" s="283">
        <f t="shared" si="0"/>
        <v>0</v>
      </c>
      <c r="J61" s="282">
        <f t="shared" si="0"/>
        <v>170</v>
      </c>
      <c r="K61" s="45"/>
    </row>
    <row r="62" spans="1:11" ht="15.75">
      <c r="B62" s="278" t="s">
        <v>86</v>
      </c>
      <c r="C62" s="285">
        <f>SUM(C53:C61)</f>
        <v>4492.5899999999992</v>
      </c>
      <c r="D62" s="286">
        <f t="shared" ref="D62:H62" si="1">SUM(D53:D61)</f>
        <v>16256</v>
      </c>
      <c r="E62" s="285">
        <f t="shared" si="1"/>
        <v>1180.6179999999999</v>
      </c>
      <c r="F62" s="286">
        <f t="shared" si="1"/>
        <v>4253</v>
      </c>
      <c r="G62" s="285">
        <f t="shared" si="1"/>
        <v>480.19</v>
      </c>
      <c r="H62" s="286">
        <f t="shared" si="1"/>
        <v>2129</v>
      </c>
      <c r="I62" s="285">
        <f>SUM(I53:I61)</f>
        <v>6153.3979999999992</v>
      </c>
      <c r="J62" s="286">
        <f>SUM(J53:J61)</f>
        <v>22638</v>
      </c>
      <c r="K62" s="45"/>
    </row>
    <row r="63" spans="1:11" ht="15.75">
      <c r="B63" s="278" t="s">
        <v>224</v>
      </c>
      <c r="C63" s="287">
        <f>C62/$I$62</f>
        <v>0.73009904446291296</v>
      </c>
      <c r="D63" s="287">
        <f>D62/$J$62</f>
        <v>0.71808463645198339</v>
      </c>
      <c r="E63" s="287">
        <f>E62/$I$62</f>
        <v>0.19186439752474976</v>
      </c>
      <c r="F63" s="287">
        <f t="shared" ref="F63:J63" si="2">F62/$J$62</f>
        <v>0.18786995317607563</v>
      </c>
      <c r="G63" s="287">
        <f>G62/$I$62</f>
        <v>7.8036558012337262E-2</v>
      </c>
      <c r="H63" s="287">
        <f t="shared" si="2"/>
        <v>9.4045410371940988E-2</v>
      </c>
      <c r="I63" s="287">
        <f>I62/$I$62</f>
        <v>1</v>
      </c>
      <c r="J63" s="287">
        <f t="shared" si="2"/>
        <v>1</v>
      </c>
      <c r="K63" s="45"/>
    </row>
    <row r="64" spans="1:11" ht="15.75">
      <c r="B64" s="111"/>
      <c r="C64" s="111"/>
      <c r="D64" s="111"/>
      <c r="E64" s="111"/>
      <c r="F64" s="155"/>
      <c r="G64" s="156"/>
      <c r="H64" s="111"/>
      <c r="I64" s="108"/>
      <c r="J64" s="108"/>
      <c r="K64" s="45"/>
    </row>
    <row r="65" spans="2:11" ht="15.75">
      <c r="B65" s="108" t="s">
        <v>225</v>
      </c>
      <c r="C65" s="111"/>
      <c r="D65" s="111"/>
      <c r="E65" s="111"/>
      <c r="F65" s="155"/>
      <c r="G65" s="156"/>
      <c r="H65" s="111"/>
      <c r="I65" s="108"/>
      <c r="J65" s="108"/>
      <c r="K65" s="45"/>
    </row>
    <row r="66" spans="2:11" ht="15.75">
      <c r="B66" s="111"/>
      <c r="C66" s="111"/>
      <c r="D66" s="111"/>
      <c r="E66" s="111"/>
      <c r="F66" s="58"/>
      <c r="G66" s="157"/>
      <c r="H66" s="111"/>
      <c r="I66" s="108"/>
      <c r="J66" s="108"/>
      <c r="K66" s="45"/>
    </row>
    <row r="67" spans="2:11" ht="15.75">
      <c r="B67" s="136" t="s">
        <v>68</v>
      </c>
      <c r="C67" s="111"/>
      <c r="D67" s="111"/>
      <c r="E67" s="111"/>
      <c r="F67" s="125"/>
      <c r="G67" s="125"/>
      <c r="H67" s="111"/>
      <c r="I67" s="108"/>
      <c r="J67" s="108"/>
      <c r="K67" s="45"/>
    </row>
    <row r="68" spans="2:11" ht="14.25">
      <c r="B68" s="45"/>
      <c r="C68" s="45"/>
      <c r="D68" s="82"/>
      <c r="E68" s="82"/>
      <c r="F68" s="83"/>
      <c r="G68" s="84"/>
      <c r="H68" s="45"/>
      <c r="I68" s="67"/>
      <c r="J68" s="67"/>
      <c r="K68" s="45"/>
    </row>
    <row r="69" spans="2:11" ht="14.25">
      <c r="C69"/>
      <c r="D69"/>
      <c r="E69"/>
      <c r="F69" s="81"/>
      <c r="G69"/>
      <c r="H69"/>
      <c r="I69"/>
      <c r="J69" s="67"/>
      <c r="K69" s="45"/>
    </row>
    <row r="70" spans="2:11" ht="18.75" customHeight="1">
      <c r="B70" s="85"/>
      <c r="C70"/>
      <c r="D70"/>
      <c r="E70"/>
      <c r="F70" s="91"/>
      <c r="G70"/>
      <c r="H70"/>
      <c r="I70"/>
      <c r="J70" s="67"/>
      <c r="K70" s="45"/>
    </row>
    <row r="71" spans="2:11" ht="18.75" customHeight="1">
      <c r="B71" s="85"/>
      <c r="C71"/>
      <c r="D71"/>
      <c r="E71"/>
      <c r="F71" s="91"/>
      <c r="G71"/>
      <c r="H71"/>
      <c r="I71"/>
      <c r="J71" s="67"/>
      <c r="K71" s="45"/>
    </row>
    <row r="72" spans="2:11" ht="18.75" customHeight="1">
      <c r="B72" s="85"/>
      <c r="C72"/>
      <c r="D72"/>
      <c r="E72"/>
      <c r="F72" s="91"/>
      <c r="G72"/>
      <c r="H72"/>
      <c r="I72"/>
      <c r="J72" s="67"/>
      <c r="K72" s="45"/>
    </row>
    <row r="73" spans="2:11" ht="18.75" customHeight="1">
      <c r="B73" s="85"/>
      <c r="C73"/>
      <c r="D73"/>
      <c r="E73"/>
      <c r="F73" s="90"/>
      <c r="G73"/>
      <c r="H73"/>
      <c r="I73"/>
      <c r="J73" s="67"/>
      <c r="K73" s="45"/>
    </row>
    <row r="74" spans="2:11" ht="18.75" customHeight="1">
      <c r="B74" s="85"/>
      <c r="C74"/>
      <c r="D74"/>
      <c r="E74"/>
      <c r="F74" s="89"/>
      <c r="G74"/>
      <c r="H74"/>
      <c r="I74"/>
      <c r="J74" s="67"/>
      <c r="K74" s="45"/>
    </row>
    <row r="75" spans="2:11" ht="36.6" customHeight="1">
      <c r="B75" s="85"/>
      <c r="C75"/>
      <c r="D75"/>
      <c r="E75"/>
      <c r="F75" s="88"/>
      <c r="G75"/>
      <c r="H75"/>
      <c r="I75"/>
    </row>
    <row r="76" spans="2:11" ht="18.75" customHeight="1">
      <c r="B76" s="85"/>
      <c r="C76"/>
      <c r="D76"/>
      <c r="E76"/>
      <c r="F76" s="87"/>
      <c r="G76"/>
      <c r="H76"/>
      <c r="I76"/>
    </row>
    <row r="77" spans="2:11" ht="18.75" customHeight="1">
      <c r="B77" s="85"/>
      <c r="C77"/>
      <c r="D77"/>
      <c r="E77"/>
      <c r="F77" s="86"/>
      <c r="G77"/>
      <c r="H77"/>
      <c r="I77"/>
    </row>
    <row r="78" spans="2:11" ht="18.75" customHeight="1">
      <c r="B78" s="85"/>
      <c r="C78"/>
      <c r="D78"/>
      <c r="E78"/>
      <c r="F78" s="85"/>
      <c r="G78" s="85"/>
      <c r="H78" s="22"/>
      <c r="I78" s="34"/>
    </row>
    <row r="79" spans="2:11" ht="18.75" customHeight="1">
      <c r="H79" s="22"/>
      <c r="I79" s="34"/>
    </row>
    <row r="80" spans="2:11" ht="18.75" customHeight="1">
      <c r="C80"/>
      <c r="D80"/>
      <c r="H80" s="28"/>
      <c r="I80" s="35"/>
      <c r="J80" s="36"/>
    </row>
    <row r="81" spans="3:10" ht="18.75" customHeight="1">
      <c r="C81"/>
      <c r="D81"/>
    </row>
    <row r="82" spans="3:10" ht="18.75" customHeight="1">
      <c r="C82"/>
      <c r="D82"/>
    </row>
    <row r="83" spans="3:10">
      <c r="C83"/>
      <c r="D83"/>
    </row>
    <row r="84" spans="3:10">
      <c r="C84"/>
      <c r="D84"/>
    </row>
    <row r="85" spans="3:10">
      <c r="C85"/>
      <c r="D85"/>
    </row>
    <row r="86" spans="3:10">
      <c r="C86"/>
      <c r="D86"/>
    </row>
    <row r="87" spans="3:10">
      <c r="C87"/>
      <c r="D87"/>
    </row>
    <row r="88" spans="3:10">
      <c r="C88"/>
      <c r="D88"/>
      <c r="J88" s="36"/>
    </row>
    <row r="89" spans="3:10">
      <c r="C89"/>
      <c r="D89"/>
    </row>
    <row r="90" spans="3:10">
      <c r="H90" s="29"/>
      <c r="I90" s="34"/>
    </row>
    <row r="91" spans="3:10">
      <c r="H91" s="29"/>
      <c r="I91" s="34"/>
    </row>
    <row r="92" spans="3:10">
      <c r="H92" s="29"/>
      <c r="I92" s="34"/>
    </row>
    <row r="93" spans="3:10">
      <c r="H93" s="30"/>
      <c r="I93" s="34"/>
    </row>
    <row r="94" spans="3:10">
      <c r="H94" s="22"/>
      <c r="I94" s="34"/>
    </row>
    <row r="95" spans="3:10">
      <c r="H95" s="22"/>
      <c r="I95" s="34"/>
    </row>
    <row r="96" spans="3:10">
      <c r="H96" s="31"/>
      <c r="I96" s="35"/>
      <c r="J96" s="36"/>
    </row>
    <row r="97" spans="8:9">
      <c r="H97" s="29"/>
      <c r="I97" s="34"/>
    </row>
    <row r="98" spans="8:9">
      <c r="H98" s="29"/>
      <c r="I98" s="34"/>
    </row>
    <row r="99" spans="8:9">
      <c r="H99" s="29"/>
      <c r="I99" s="34"/>
    </row>
    <row r="100" spans="8:9">
      <c r="H100" s="29"/>
      <c r="I100" s="34"/>
    </row>
    <row r="101" spans="8:9">
      <c r="H101" s="30"/>
      <c r="I101" s="34"/>
    </row>
    <row r="102" spans="8:9">
      <c r="H102" s="22"/>
      <c r="I102" s="34"/>
    </row>
    <row r="103" spans="8:9">
      <c r="H103" s="22"/>
      <c r="I103" s="34"/>
    </row>
    <row r="115" spans="2:10" s="27" customFormat="1" ht="18" customHeight="1">
      <c r="B115" s="6"/>
      <c r="C115" s="6"/>
      <c r="D115" s="6"/>
      <c r="E115" s="6"/>
      <c r="F115" s="6"/>
      <c r="G115" s="6"/>
      <c r="H115" s="6"/>
      <c r="I115" s="18"/>
      <c r="J115" s="18"/>
    </row>
    <row r="123" spans="2:10" s="27" customFormat="1" ht="18" customHeight="1">
      <c r="B123" s="6"/>
      <c r="C123" s="6"/>
      <c r="D123" s="6"/>
      <c r="E123" s="6"/>
      <c r="F123" s="6"/>
      <c r="G123" s="6"/>
      <c r="H123" s="6"/>
      <c r="I123" s="18"/>
      <c r="J123" s="18"/>
    </row>
    <row r="131" spans="2:10" s="27" customFormat="1" ht="18" customHeight="1">
      <c r="B131" s="6"/>
      <c r="C131" s="6"/>
      <c r="D131" s="6"/>
      <c r="E131" s="6"/>
      <c r="F131" s="6"/>
      <c r="G131" s="6"/>
      <c r="H131" s="6"/>
      <c r="I131" s="18"/>
      <c r="J131" s="18"/>
    </row>
  </sheetData>
  <hyperlinks>
    <hyperlink ref="B67" location="Information!A1" display="Return to information tab" xr:uid="{0E5B3A33-D709-4248-AD5C-2934B72DAE33}"/>
  </hyperlinks>
  <pageMargins left="0.7" right="0.7" top="0.75" bottom="0.75" header="0.3" footer="0.3"/>
  <pageSetup paperSize="9" orientation="portrait" r:id="rId1"/>
  <headerFooter>
    <oddHeader>&amp;C&amp;"Aptos"&amp;10&amp;K000000 OFFICIAL&amp;1#_x000D_&amp;"Arial"&amp;11&amp;K000000&amp;"Arial"&amp;11&amp;K000000&amp;"Arial"&amp;11&amp;K000000&amp;"Verdana,Regular"&amp;10&amp;K000000Internal Only</oddHeader>
    <oddFooter>&amp;C&amp;"Verdana,Regular"&amp;10&amp;K000000Internal Only_x000D_&amp;1#&amp;"Aptos"&amp;10&amp;K000000 OFFICIAL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59504-C04F-427D-84D1-CE9D60BD9591}">
  <sheetPr>
    <tabColor rgb="FF45286F"/>
    <pageSetUpPr autoPageBreaks="0"/>
  </sheetPr>
  <dimension ref="A1:O84"/>
  <sheetViews>
    <sheetView showGridLines="0" zoomScaleNormal="100" workbookViewId="0"/>
  </sheetViews>
  <sheetFormatPr defaultColWidth="8.625" defaultRowHeight="13.5"/>
  <cols>
    <col min="1" max="1" width="2.375" customWidth="1"/>
    <col min="2" max="2" width="17.625" customWidth="1"/>
    <col min="3" max="3" width="18.75" customWidth="1"/>
    <col min="4" max="4" width="19.625" customWidth="1"/>
    <col min="5" max="5" width="21.75" customWidth="1"/>
    <col min="6" max="7" width="22.125" customWidth="1"/>
    <col min="10" max="10" width="31.5" customWidth="1"/>
    <col min="11" max="11" width="17.375" customWidth="1"/>
    <col min="12" max="12" width="15.375" customWidth="1"/>
    <col min="13" max="13" width="17.375" customWidth="1"/>
    <col min="14" max="14" width="20.5" customWidth="1"/>
    <col min="15" max="15" width="24.75" customWidth="1"/>
  </cols>
  <sheetData>
    <row r="1" spans="2:11" ht="14.25">
      <c r="B1" s="45"/>
      <c r="C1" s="45"/>
      <c r="D1" s="45"/>
      <c r="E1" s="45"/>
      <c r="F1" s="45"/>
      <c r="G1" s="45"/>
    </row>
    <row r="2" spans="2:11" ht="14.25">
      <c r="B2" s="45"/>
      <c r="C2" s="45"/>
      <c r="D2" s="45"/>
      <c r="E2" s="45"/>
      <c r="F2" s="45"/>
      <c r="G2" s="45"/>
    </row>
    <row r="3" spans="2:11" ht="14.25">
      <c r="B3" s="45"/>
      <c r="C3" s="45"/>
      <c r="D3" s="45"/>
      <c r="E3" s="45"/>
      <c r="F3" s="45"/>
      <c r="G3" s="45"/>
    </row>
    <row r="4" spans="2:11" ht="14.25">
      <c r="B4" s="45"/>
      <c r="C4" s="45"/>
      <c r="D4" s="45"/>
      <c r="E4" s="45"/>
      <c r="F4" s="45"/>
      <c r="G4" s="45"/>
    </row>
    <row r="5" spans="2:11" ht="18">
      <c r="B5" s="131" t="s">
        <v>226</v>
      </c>
      <c r="C5" s="45"/>
      <c r="D5" s="45"/>
      <c r="E5" s="45"/>
      <c r="F5" s="45"/>
      <c r="G5" s="45"/>
    </row>
    <row r="6" spans="2:11" ht="15.75">
      <c r="B6" s="63"/>
      <c r="C6" s="45"/>
      <c r="D6" s="45"/>
      <c r="E6" s="45"/>
      <c r="F6" s="45"/>
      <c r="G6" s="45"/>
    </row>
    <row r="7" spans="2:11" ht="15.75">
      <c r="B7" s="132" t="s">
        <v>227</v>
      </c>
      <c r="C7" s="45"/>
      <c r="D7" s="45"/>
      <c r="E7" s="45"/>
      <c r="F7" s="45"/>
      <c r="G7" s="45"/>
    </row>
    <row r="8" spans="2:11" ht="15.75">
      <c r="B8" s="132" t="s">
        <v>228</v>
      </c>
      <c r="C8" s="45"/>
      <c r="D8" s="45"/>
      <c r="E8" s="45"/>
      <c r="F8" s="45"/>
      <c r="G8" s="45"/>
      <c r="K8" s="33"/>
    </row>
    <row r="9" spans="2:11" ht="14.25">
      <c r="B9" s="45"/>
      <c r="C9" s="45"/>
      <c r="D9" s="45"/>
      <c r="E9" s="45"/>
      <c r="F9" s="45"/>
      <c r="G9" s="45"/>
    </row>
    <row r="10" spans="2:11" ht="14.25">
      <c r="B10" s="45"/>
      <c r="C10" s="45"/>
      <c r="D10" s="45"/>
      <c r="E10" s="45"/>
      <c r="F10" s="45"/>
      <c r="G10" s="45"/>
    </row>
    <row r="11" spans="2:11" ht="14.25">
      <c r="B11" s="45"/>
      <c r="C11" s="45"/>
      <c r="D11" s="45"/>
      <c r="E11" s="45"/>
      <c r="F11" s="45"/>
      <c r="G11" s="45"/>
    </row>
    <row r="12" spans="2:11" ht="14.25">
      <c r="B12" s="45"/>
      <c r="C12" s="45"/>
      <c r="D12" s="45"/>
      <c r="E12" s="45"/>
      <c r="F12" s="45"/>
      <c r="G12" s="45"/>
    </row>
    <row r="13" spans="2:11" ht="14.25">
      <c r="B13" s="45"/>
      <c r="C13" s="45"/>
      <c r="D13" s="45"/>
      <c r="E13" s="45"/>
      <c r="F13" s="45"/>
      <c r="G13" s="45"/>
    </row>
    <row r="14" spans="2:11" ht="14.25">
      <c r="B14" s="45"/>
      <c r="C14" s="45"/>
      <c r="D14" s="45"/>
      <c r="E14" s="45"/>
      <c r="F14" s="45"/>
      <c r="G14" s="45"/>
    </row>
    <row r="15" spans="2:11" ht="14.25">
      <c r="B15" s="45"/>
      <c r="C15" s="45"/>
      <c r="D15" s="45"/>
      <c r="E15" s="45"/>
      <c r="F15" s="45"/>
      <c r="G15" s="45"/>
    </row>
    <row r="16" spans="2:11" ht="14.25">
      <c r="B16" s="45"/>
      <c r="C16" s="45"/>
      <c r="D16" s="45"/>
      <c r="E16" s="45"/>
      <c r="F16" s="45"/>
      <c r="G16" s="45"/>
    </row>
    <row r="17" spans="2:11" ht="14.25">
      <c r="B17" s="45"/>
      <c r="C17" s="45"/>
      <c r="D17" s="45"/>
      <c r="E17" s="45"/>
      <c r="F17" s="45"/>
      <c r="G17" s="45"/>
    </row>
    <row r="18" spans="2:11" ht="14.25">
      <c r="B18" s="45"/>
      <c r="C18" s="45"/>
      <c r="D18" s="45"/>
      <c r="E18" s="45"/>
      <c r="F18" s="45"/>
      <c r="G18" s="45"/>
    </row>
    <row r="19" spans="2:11" ht="14.25">
      <c r="B19" s="45"/>
      <c r="C19" s="45"/>
      <c r="D19" s="45"/>
      <c r="E19" s="45"/>
      <c r="F19" s="45"/>
      <c r="G19" s="45"/>
    </row>
    <row r="20" spans="2:11" ht="14.25">
      <c r="B20" s="45"/>
      <c r="C20" s="45"/>
      <c r="D20" s="45"/>
      <c r="E20" s="45"/>
      <c r="F20" s="45"/>
      <c r="G20" s="45"/>
    </row>
    <row r="21" spans="2:11" ht="14.25">
      <c r="B21" s="45"/>
      <c r="C21" s="45"/>
      <c r="D21" s="45"/>
      <c r="E21" s="45"/>
      <c r="F21" s="45"/>
      <c r="G21" s="45"/>
    </row>
    <row r="22" spans="2:11" ht="14.25">
      <c r="B22" s="45"/>
      <c r="C22" s="45"/>
      <c r="D22" s="45"/>
      <c r="E22" s="45"/>
      <c r="F22" s="45"/>
      <c r="G22" s="45"/>
    </row>
    <row r="23" spans="2:11" ht="14.25">
      <c r="B23" s="45"/>
      <c r="C23" s="45"/>
      <c r="D23" s="45"/>
      <c r="E23" s="45"/>
      <c r="F23" s="45"/>
      <c r="G23" s="45"/>
    </row>
    <row r="24" spans="2:11" ht="14.25">
      <c r="B24" s="45"/>
      <c r="C24" s="45"/>
      <c r="D24" s="45"/>
      <c r="E24" s="45"/>
      <c r="F24" s="45"/>
      <c r="G24" s="45"/>
    </row>
    <row r="25" spans="2:11" ht="14.25">
      <c r="B25" s="45"/>
      <c r="C25" s="45"/>
      <c r="D25" s="45"/>
      <c r="E25" s="45"/>
      <c r="F25" s="45"/>
      <c r="G25" s="45"/>
    </row>
    <row r="26" spans="2:11" ht="14.25">
      <c r="B26" s="45"/>
      <c r="C26" s="45"/>
      <c r="D26" s="45"/>
      <c r="E26" s="45"/>
      <c r="F26" s="45"/>
      <c r="G26" s="45"/>
      <c r="K26" s="8"/>
    </row>
    <row r="27" spans="2:11" ht="14.25">
      <c r="B27" s="45"/>
      <c r="C27" s="45"/>
      <c r="D27" s="45"/>
      <c r="E27" s="45"/>
      <c r="F27" s="45"/>
      <c r="G27" s="45"/>
    </row>
    <row r="28" spans="2:11" ht="14.25">
      <c r="B28" s="45"/>
      <c r="C28" s="45"/>
      <c r="D28" s="45"/>
      <c r="E28" s="45"/>
      <c r="F28" s="45"/>
      <c r="G28" s="45"/>
    </row>
    <row r="29" spans="2:11" ht="14.25">
      <c r="B29" s="45"/>
      <c r="C29" s="45"/>
      <c r="D29" s="45"/>
      <c r="E29" s="45"/>
      <c r="F29" s="45"/>
      <c r="G29" s="45"/>
    </row>
    <row r="30" spans="2:11" ht="14.25">
      <c r="B30" s="45"/>
      <c r="C30" s="45"/>
      <c r="D30" s="45"/>
      <c r="E30" s="45"/>
      <c r="F30" s="45"/>
      <c r="G30" s="45"/>
    </row>
    <row r="31" spans="2:11" ht="14.25">
      <c r="B31" s="45"/>
      <c r="C31" s="45"/>
      <c r="D31" s="45"/>
      <c r="E31" s="45"/>
      <c r="F31" s="45"/>
      <c r="G31" s="45"/>
    </row>
    <row r="32" spans="2:11" ht="14.25">
      <c r="B32" s="45"/>
      <c r="C32" s="45"/>
      <c r="D32" s="45"/>
      <c r="E32" s="45"/>
      <c r="F32" s="45"/>
      <c r="G32" s="45"/>
    </row>
    <row r="33" spans="2:14" ht="14.25">
      <c r="B33" s="45"/>
      <c r="C33" s="45"/>
      <c r="D33" s="45"/>
      <c r="E33" s="45"/>
      <c r="F33" s="45"/>
      <c r="G33" s="45"/>
    </row>
    <row r="34" spans="2:14" ht="14.25">
      <c r="B34" s="45"/>
      <c r="C34" s="45"/>
      <c r="D34" s="45"/>
      <c r="E34" s="45"/>
      <c r="F34" s="45"/>
      <c r="G34" s="45"/>
    </row>
    <row r="35" spans="2:14" ht="14.25">
      <c r="B35" s="45"/>
      <c r="C35" s="45"/>
      <c r="D35" s="45"/>
      <c r="E35" s="45"/>
      <c r="F35" s="45"/>
      <c r="G35" s="45"/>
    </row>
    <row r="36" spans="2:14" ht="14.25">
      <c r="B36" s="45"/>
      <c r="C36" s="45"/>
      <c r="D36" s="45"/>
      <c r="E36" s="45"/>
      <c r="F36" s="45"/>
      <c r="G36" s="45"/>
    </row>
    <row r="37" spans="2:14" ht="14.25">
      <c r="B37" s="45"/>
      <c r="C37" s="45"/>
      <c r="D37" s="45"/>
      <c r="E37" s="45"/>
      <c r="F37" s="45"/>
      <c r="G37" s="45"/>
    </row>
    <row r="38" spans="2:14" ht="14.25">
      <c r="B38" s="45"/>
      <c r="C38" s="45"/>
      <c r="D38" s="45"/>
      <c r="E38" s="45"/>
      <c r="F38" s="45"/>
      <c r="G38" s="45"/>
    </row>
    <row r="39" spans="2:14" ht="31.5">
      <c r="B39" s="253" t="s">
        <v>229</v>
      </c>
      <c r="C39" s="254" t="s">
        <v>230</v>
      </c>
      <c r="D39" s="254" t="s">
        <v>231</v>
      </c>
      <c r="E39" s="254" t="s">
        <v>232</v>
      </c>
      <c r="F39" s="254" t="s">
        <v>233</v>
      </c>
      <c r="G39" s="45"/>
    </row>
    <row r="40" spans="2:14" ht="18.75" customHeight="1">
      <c r="B40" s="158" t="s">
        <v>234</v>
      </c>
      <c r="C40" s="159">
        <v>0.13475500000000001</v>
      </c>
      <c r="D40" s="159">
        <f>C40</f>
        <v>0.13475500000000001</v>
      </c>
      <c r="E40" s="288">
        <v>9.7074899999999992E-3</v>
      </c>
      <c r="F40" s="288">
        <f>E40</f>
        <v>9.7074899999999992E-3</v>
      </c>
      <c r="G40" s="45"/>
    </row>
    <row r="41" spans="2:14" ht="18.75" customHeight="1">
      <c r="B41" s="158" t="s">
        <v>235</v>
      </c>
      <c r="C41" s="159">
        <v>167.81444052700255</v>
      </c>
      <c r="D41" s="159">
        <f>D40+C41</f>
        <v>167.94919552700256</v>
      </c>
      <c r="E41" s="160">
        <v>7.2458665543747776</v>
      </c>
      <c r="F41" s="160">
        <f>F40+E41</f>
        <v>7.2555740443747778</v>
      </c>
      <c r="G41" s="45"/>
    </row>
    <row r="42" spans="2:14" ht="18.75" customHeight="1">
      <c r="B42" s="158" t="s">
        <v>236</v>
      </c>
      <c r="C42" s="159">
        <v>709.72768243744474</v>
      </c>
      <c r="D42" s="159">
        <f t="shared" ref="D42:D50" si="0">D41+C42</f>
        <v>877.67687796444727</v>
      </c>
      <c r="E42" s="160">
        <v>33.149546215033055</v>
      </c>
      <c r="F42" s="160">
        <f t="shared" ref="F42:F50" si="1">F41+E42</f>
        <v>40.40512025940783</v>
      </c>
      <c r="G42" s="45"/>
    </row>
    <row r="43" spans="2:14" ht="18.75" customHeight="1">
      <c r="B43" s="158" t="s">
        <v>237</v>
      </c>
      <c r="C43" s="159">
        <v>1777.8279702597367</v>
      </c>
      <c r="D43" s="159">
        <f t="shared" si="0"/>
        <v>2655.5048482241841</v>
      </c>
      <c r="E43" s="160">
        <v>92.043044930000264</v>
      </c>
      <c r="F43" s="160">
        <f t="shared" si="1"/>
        <v>132.44816518940809</v>
      </c>
      <c r="G43" s="45"/>
    </row>
    <row r="44" spans="2:14" ht="18.75" customHeight="1">
      <c r="B44" s="158" t="s">
        <v>238</v>
      </c>
      <c r="C44" s="159">
        <v>3612.7173115510695</v>
      </c>
      <c r="D44" s="159">
        <f>D43+C44</f>
        <v>6268.2221597752541</v>
      </c>
      <c r="E44" s="160">
        <v>191.29202609788854</v>
      </c>
      <c r="F44" s="160">
        <f t="shared" si="1"/>
        <v>323.74019128729662</v>
      </c>
      <c r="G44" s="45"/>
      <c r="I44" s="9"/>
    </row>
    <row r="45" spans="2:14" ht="18.75" customHeight="1">
      <c r="B45" s="158" t="s">
        <v>239</v>
      </c>
      <c r="C45" s="159">
        <v>4810.1854951779687</v>
      </c>
      <c r="D45" s="159">
        <f t="shared" si="0"/>
        <v>11078.407654953222</v>
      </c>
      <c r="E45" s="160">
        <v>247.29846536214112</v>
      </c>
      <c r="F45" s="160">
        <f t="shared" si="1"/>
        <v>571.03865664943771</v>
      </c>
      <c r="G45" s="45"/>
      <c r="I45" s="11"/>
      <c r="L45" s="11"/>
      <c r="M45" s="11"/>
      <c r="N45" s="11"/>
    </row>
    <row r="46" spans="2:14" ht="18.75" customHeight="1">
      <c r="B46" s="158" t="s">
        <v>240</v>
      </c>
      <c r="C46" s="159">
        <v>5876.0234386593474</v>
      </c>
      <c r="D46" s="159">
        <f t="shared" si="0"/>
        <v>16954.431093612569</v>
      </c>
      <c r="E46" s="160">
        <v>297.13549319000145</v>
      </c>
      <c r="F46" s="160">
        <f t="shared" si="1"/>
        <v>868.17414983943922</v>
      </c>
      <c r="G46" s="45"/>
      <c r="I46" s="11"/>
      <c r="L46" s="13"/>
      <c r="M46" s="10"/>
      <c r="N46" s="10"/>
    </row>
    <row r="47" spans="2:14" ht="18.75" customHeight="1">
      <c r="B47" s="158" t="s">
        <v>241</v>
      </c>
      <c r="C47" s="159">
        <v>8227.1762925665535</v>
      </c>
      <c r="D47" s="159">
        <f t="shared" si="0"/>
        <v>25181.607386179123</v>
      </c>
      <c r="E47" s="160">
        <v>402.34728719479665</v>
      </c>
      <c r="F47" s="160">
        <f t="shared" si="1"/>
        <v>1270.521437034236</v>
      </c>
      <c r="G47" s="45"/>
      <c r="I47" s="11"/>
      <c r="L47" s="13"/>
      <c r="M47" s="10"/>
      <c r="N47" s="10"/>
    </row>
    <row r="48" spans="2:14" ht="18.75" customHeight="1">
      <c r="B48" s="158" t="s">
        <v>242</v>
      </c>
      <c r="C48" s="159">
        <v>9173.9297367463714</v>
      </c>
      <c r="D48" s="159">
        <f t="shared" si="0"/>
        <v>34355.537122925496</v>
      </c>
      <c r="E48" s="160">
        <v>442.71821887731176</v>
      </c>
      <c r="F48" s="160">
        <f t="shared" si="1"/>
        <v>1713.2396559115477</v>
      </c>
      <c r="G48" s="45"/>
      <c r="I48" s="11"/>
      <c r="J48" s="13"/>
      <c r="K48" s="13"/>
      <c r="L48" s="13"/>
      <c r="M48" s="10"/>
      <c r="N48" s="10"/>
    </row>
    <row r="49" spans="2:15" ht="18.75" customHeight="1">
      <c r="B49" s="158" t="s">
        <v>243</v>
      </c>
      <c r="C49" s="159">
        <v>11092.255390182359</v>
      </c>
      <c r="D49" s="159">
        <f>D48+C49</f>
        <v>45447.792513107852</v>
      </c>
      <c r="E49" s="160">
        <v>520.70666354226057</v>
      </c>
      <c r="F49" s="160">
        <f>F48+E49</f>
        <v>2233.9463194538084</v>
      </c>
      <c r="G49" s="92"/>
      <c r="H49" s="7"/>
      <c r="I49" s="11"/>
      <c r="J49" s="13"/>
      <c r="K49" s="13"/>
      <c r="L49" s="13"/>
      <c r="M49" s="10"/>
      <c r="N49" s="10"/>
    </row>
    <row r="50" spans="2:15" ht="18.75" customHeight="1">
      <c r="B50" s="158" t="s">
        <v>244</v>
      </c>
      <c r="C50" s="159">
        <v>10514.852099770771</v>
      </c>
      <c r="D50" s="159">
        <f t="shared" si="0"/>
        <v>55962.644612878619</v>
      </c>
      <c r="E50" s="160">
        <v>514.85812718464433</v>
      </c>
      <c r="F50" s="160">
        <f t="shared" si="1"/>
        <v>2748.8044466384526</v>
      </c>
      <c r="G50" s="92"/>
      <c r="H50" s="7"/>
      <c r="I50" s="11"/>
      <c r="J50" s="13"/>
      <c r="K50" s="13"/>
      <c r="L50" s="13"/>
      <c r="M50" s="10"/>
      <c r="N50" s="10"/>
    </row>
    <row r="51" spans="2:15" ht="18.75" customHeight="1">
      <c r="B51" s="158" t="s">
        <v>245</v>
      </c>
      <c r="C51" s="159">
        <v>11012.086492412625</v>
      </c>
      <c r="D51" s="159">
        <f>D50+C51</f>
        <v>66974.731105291241</v>
      </c>
      <c r="E51" s="160">
        <v>560.6775681117482</v>
      </c>
      <c r="F51" s="160">
        <f>F50+E51</f>
        <v>3309.482014750201</v>
      </c>
      <c r="G51" s="56"/>
      <c r="H51" s="39"/>
      <c r="I51" s="13"/>
      <c r="J51" s="13"/>
      <c r="K51" s="13"/>
      <c r="L51" s="10"/>
      <c r="M51" s="10"/>
    </row>
    <row r="52" spans="2:15" ht="18.75" customHeight="1">
      <c r="B52" s="158" t="s">
        <v>246</v>
      </c>
      <c r="C52" s="159">
        <v>11151.18893822186</v>
      </c>
      <c r="D52" s="159">
        <f>D51+C52</f>
        <v>78125.920043513106</v>
      </c>
      <c r="E52" s="160">
        <v>581.23296544966229</v>
      </c>
      <c r="F52" s="160">
        <f>F51+E52</f>
        <v>3890.714980199863</v>
      </c>
      <c r="G52" s="56"/>
      <c r="H52" s="39"/>
      <c r="I52" s="11"/>
      <c r="J52" s="13"/>
      <c r="K52" s="13"/>
      <c r="L52" s="13"/>
      <c r="M52" s="10"/>
      <c r="N52" s="10"/>
    </row>
    <row r="53" spans="2:15" ht="18.75" customHeight="1">
      <c r="B53" s="158" t="s">
        <v>247</v>
      </c>
      <c r="C53" s="159">
        <v>10963.732551319201</v>
      </c>
      <c r="D53" s="159">
        <f>D52+C53</f>
        <v>89089.652594832311</v>
      </c>
      <c r="E53" s="160">
        <v>633.31579873986595</v>
      </c>
      <c r="F53" s="160">
        <f>F52+E53</f>
        <v>4524.0307789397293</v>
      </c>
      <c r="G53" s="56"/>
      <c r="H53" s="39"/>
      <c r="I53" s="11"/>
      <c r="J53" s="13"/>
      <c r="K53" s="13"/>
      <c r="L53" s="13"/>
      <c r="M53" s="10"/>
      <c r="N53" s="10"/>
    </row>
    <row r="54" spans="2:15" ht="18.75" customHeight="1">
      <c r="B54" s="158" t="s">
        <v>248</v>
      </c>
      <c r="C54" s="159">
        <v>11239.672086129214</v>
      </c>
      <c r="D54" s="159">
        <f>D53+C54</f>
        <v>100329.32468096152</v>
      </c>
      <c r="E54" s="160">
        <v>670.72427918408403</v>
      </c>
      <c r="F54" s="160">
        <f>F53+E54</f>
        <v>5194.7550581238138</v>
      </c>
      <c r="G54" s="56"/>
      <c r="H54" s="39"/>
      <c r="I54" s="11"/>
      <c r="J54" s="13"/>
      <c r="K54" s="13"/>
      <c r="L54" s="13"/>
      <c r="M54" s="10"/>
      <c r="N54" s="10"/>
    </row>
    <row r="55" spans="2:15" ht="18.75" customHeight="1">
      <c r="B55" s="289" t="s">
        <v>86</v>
      </c>
      <c r="C55" s="161">
        <f>SUM(C40:C54)</f>
        <v>100329.32468096152</v>
      </c>
      <c r="D55" s="161">
        <f>SUM(D40:D54)</f>
        <v>533469.53664474597</v>
      </c>
      <c r="E55" s="161">
        <f>SUM(E40:E54)</f>
        <v>5194.7550581238138</v>
      </c>
      <c r="F55" s="161">
        <f>SUM(F40:F54)</f>
        <v>26828.566255811016</v>
      </c>
      <c r="G55" s="45"/>
      <c r="I55" s="11"/>
      <c r="J55" s="13"/>
      <c r="K55" s="13"/>
      <c r="L55" s="13"/>
      <c r="M55" s="10"/>
      <c r="N55" s="10"/>
    </row>
    <row r="56" spans="2:15" ht="15">
      <c r="B56" s="162"/>
      <c r="C56" s="162"/>
      <c r="D56" s="162"/>
      <c r="E56" s="162"/>
      <c r="F56" s="162"/>
      <c r="J56" s="11"/>
      <c r="K56" s="13"/>
      <c r="L56" s="13"/>
      <c r="M56" s="13"/>
      <c r="N56" s="10"/>
      <c r="O56" s="10"/>
    </row>
    <row r="57" spans="2:15" ht="15">
      <c r="B57" s="163" t="s">
        <v>68</v>
      </c>
      <c r="C57" s="162"/>
      <c r="D57" s="162"/>
      <c r="E57" s="164"/>
      <c r="F57" s="165"/>
      <c r="J57" s="11"/>
      <c r="K57" s="13"/>
      <c r="L57" s="13"/>
      <c r="M57" s="13"/>
      <c r="N57" s="10"/>
      <c r="O57" s="10"/>
    </row>
    <row r="58" spans="2:15">
      <c r="E58" s="24"/>
    </row>
    <row r="63" spans="2:15">
      <c r="C63" s="19"/>
      <c r="H63" s="23"/>
    </row>
    <row r="72" ht="30" customHeight="1"/>
    <row r="83" spans="1:1">
      <c r="A83" s="14"/>
    </row>
    <row r="84" spans="1:1">
      <c r="A84" s="14"/>
    </row>
  </sheetData>
  <phoneticPr fontId="19" type="noConversion"/>
  <hyperlinks>
    <hyperlink ref="B57" location="Information!A1" display="Return to information tab" xr:uid="{635DFA99-3021-4A7A-AED4-2C2ACEC0F6CA}"/>
  </hyperlinks>
  <pageMargins left="0.7" right="0.7" top="0.75" bottom="0.75" header="0.3" footer="0.3"/>
  <pageSetup paperSize="9" orientation="portrait" r:id="rId1"/>
  <headerFooter>
    <oddHeader>&amp;C&amp;"Aptos"&amp;10&amp;K000000 OFFICIAL&amp;1#_x000D_&amp;"Arial"&amp;11&amp;K000000&amp;"Arial"&amp;11&amp;K000000&amp;"Arial"&amp;11&amp;K000000&amp;"Verdana,Regular"&amp;10&amp;K000000Internal Only</oddHeader>
    <oddFooter>&amp;C&amp;"Verdana,Regular"&amp;10&amp;K000000Internal Only_x000D_&amp;1#&amp;"Aptos"&amp;10&amp;K000000 OFFICIAL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C9844-F1B0-44A2-AFBB-FEBF4A241FC7}">
  <sheetPr>
    <tabColor rgb="FF45286F"/>
    <pageSetUpPr autoPageBreaks="0"/>
  </sheetPr>
  <dimension ref="A1:O62"/>
  <sheetViews>
    <sheetView showGridLines="0" zoomScaleNormal="100" workbookViewId="0"/>
  </sheetViews>
  <sheetFormatPr defaultColWidth="8.625" defaultRowHeight="13.5"/>
  <cols>
    <col min="1" max="1" width="2.375" customWidth="1"/>
    <col min="2" max="2" width="19.125" customWidth="1"/>
    <col min="3" max="3" width="28.125" customWidth="1"/>
    <col min="4" max="4" width="29.875" customWidth="1"/>
    <col min="5" max="5" width="20.25" customWidth="1"/>
    <col min="6" max="6" width="21.125" customWidth="1"/>
    <col min="7" max="7" width="18.875" customWidth="1"/>
    <col min="8" max="8" width="13.25" customWidth="1"/>
    <col min="10" max="10" width="31.5" customWidth="1"/>
    <col min="11" max="11" width="17.375" customWidth="1"/>
    <col min="12" max="12" width="15.375" customWidth="1"/>
    <col min="13" max="13" width="17.375" customWidth="1"/>
    <col min="14" max="14" width="20.5" customWidth="1"/>
    <col min="15" max="15" width="24.75" customWidth="1"/>
    <col min="19" max="19" width="14.875" bestFit="1" customWidth="1"/>
    <col min="20" max="20" width="18.125" bestFit="1" customWidth="1"/>
    <col min="21" max="21" width="19.375" bestFit="1" customWidth="1"/>
    <col min="22" max="22" width="6" bestFit="1" customWidth="1"/>
    <col min="23" max="23" width="22.75" bestFit="1" customWidth="1"/>
  </cols>
  <sheetData>
    <row r="1" spans="1:15" ht="14.25">
      <c r="A1" s="45"/>
      <c r="B1" s="45"/>
      <c r="C1" s="45"/>
      <c r="D1" s="45"/>
      <c r="E1" s="45"/>
      <c r="F1" s="45"/>
    </row>
    <row r="2" spans="1:15" ht="14.25">
      <c r="A2" s="45"/>
      <c r="B2" s="45"/>
      <c r="C2" s="45"/>
      <c r="D2" s="45"/>
      <c r="E2" s="45"/>
      <c r="F2" s="45"/>
    </row>
    <row r="3" spans="1:15" ht="14.25">
      <c r="A3" s="45"/>
      <c r="B3" s="45"/>
      <c r="C3" s="45"/>
      <c r="D3" s="45"/>
      <c r="E3" s="45"/>
      <c r="F3" s="45"/>
    </row>
    <row r="4" spans="1:15" ht="14.25">
      <c r="A4" s="45"/>
      <c r="B4" s="45"/>
      <c r="C4" s="45"/>
      <c r="D4" s="45"/>
      <c r="E4" s="45"/>
      <c r="F4" s="45"/>
    </row>
    <row r="5" spans="1:15" ht="18">
      <c r="A5" s="45"/>
      <c r="B5" s="131" t="s">
        <v>15</v>
      </c>
      <c r="C5" s="45"/>
      <c r="D5" s="45"/>
      <c r="E5" s="45"/>
      <c r="F5" s="45"/>
    </row>
    <row r="6" spans="1:15" ht="15.75">
      <c r="A6" s="45"/>
      <c r="B6" s="63"/>
      <c r="C6" s="45"/>
      <c r="D6" s="45"/>
      <c r="E6" s="45"/>
      <c r="F6" s="45"/>
    </row>
    <row r="7" spans="1:15" ht="15.75">
      <c r="A7" s="45"/>
      <c r="B7" s="132" t="s">
        <v>249</v>
      </c>
      <c r="C7" s="45"/>
      <c r="D7" s="45"/>
      <c r="E7" s="45"/>
      <c r="F7" s="45"/>
    </row>
    <row r="8" spans="1:15" ht="15.75">
      <c r="A8" s="45"/>
      <c r="B8" s="132" t="s">
        <v>250</v>
      </c>
      <c r="C8" s="45"/>
      <c r="D8" s="45"/>
      <c r="E8" s="45"/>
      <c r="F8" s="45"/>
    </row>
    <row r="9" spans="1:15" ht="15.75">
      <c r="A9" s="45"/>
      <c r="B9" s="132" t="s">
        <v>251</v>
      </c>
      <c r="C9" s="45"/>
      <c r="D9" s="45"/>
      <c r="E9" s="45"/>
      <c r="F9" s="45"/>
    </row>
    <row r="10" spans="1:15" ht="15.75">
      <c r="A10" s="45"/>
      <c r="B10" s="111"/>
      <c r="C10" s="45"/>
      <c r="D10" s="45"/>
      <c r="E10" s="45"/>
      <c r="F10" s="45"/>
      <c r="J10" s="9"/>
      <c r="K10" s="10"/>
      <c r="L10" s="11"/>
      <c r="M10" s="11"/>
      <c r="N10" s="11"/>
      <c r="O10" s="11"/>
    </row>
    <row r="11" spans="1:15" ht="14.25">
      <c r="A11" s="45"/>
      <c r="B11" s="45"/>
      <c r="C11" s="45"/>
      <c r="D11" s="45"/>
      <c r="E11" s="45"/>
      <c r="F11" s="45"/>
      <c r="J11" s="11"/>
      <c r="K11" s="11"/>
      <c r="L11" s="12"/>
      <c r="M11" s="11"/>
      <c r="N11" s="11"/>
      <c r="O11" s="11"/>
    </row>
    <row r="12" spans="1:15" ht="14.25">
      <c r="A12" s="45"/>
      <c r="B12" s="45"/>
      <c r="C12" s="45"/>
      <c r="D12" s="45"/>
      <c r="E12" s="45"/>
      <c r="F12" s="45"/>
    </row>
    <row r="13" spans="1:15" ht="14.25">
      <c r="A13" s="45"/>
      <c r="B13" s="45"/>
      <c r="C13" s="45"/>
      <c r="D13" s="45"/>
      <c r="E13" s="45"/>
      <c r="F13" s="45"/>
    </row>
    <row r="14" spans="1:15" ht="14.25">
      <c r="A14" s="45"/>
      <c r="B14" s="45"/>
      <c r="C14" s="45"/>
      <c r="D14" s="45"/>
      <c r="E14" s="45"/>
      <c r="F14" s="45"/>
    </row>
    <row r="15" spans="1:15" ht="14.25">
      <c r="A15" s="45"/>
      <c r="B15" s="45"/>
      <c r="C15" s="45"/>
      <c r="D15" s="45"/>
      <c r="E15" s="45"/>
      <c r="F15" s="45"/>
    </row>
    <row r="16" spans="1:15" ht="14.25">
      <c r="A16" s="45"/>
      <c r="B16" s="45"/>
      <c r="C16" s="45"/>
      <c r="D16" s="45"/>
      <c r="E16" s="45"/>
      <c r="F16" s="45"/>
    </row>
    <row r="17" spans="1:11" ht="14.25">
      <c r="A17" s="45"/>
      <c r="B17" s="45"/>
      <c r="C17" s="45"/>
      <c r="D17" s="45"/>
      <c r="E17" s="45"/>
      <c r="F17" s="45"/>
    </row>
    <row r="18" spans="1:11" ht="14.25">
      <c r="A18" s="45"/>
      <c r="B18" s="45"/>
      <c r="C18" s="45"/>
      <c r="D18" s="45"/>
      <c r="E18" s="45"/>
      <c r="F18" s="45"/>
    </row>
    <row r="19" spans="1:11" ht="14.25">
      <c r="A19" s="45"/>
      <c r="B19" s="45"/>
      <c r="C19" s="45"/>
      <c r="D19" s="45"/>
      <c r="E19" s="45"/>
      <c r="F19" s="45"/>
    </row>
    <row r="20" spans="1:11" ht="14.25">
      <c r="A20" s="45"/>
      <c r="B20" s="45"/>
      <c r="C20" s="45"/>
      <c r="D20" s="45"/>
      <c r="E20" s="45"/>
      <c r="F20" s="45"/>
    </row>
    <row r="21" spans="1:11" ht="14.25">
      <c r="A21" s="45"/>
      <c r="B21" s="45"/>
      <c r="C21" s="45"/>
      <c r="D21" s="45"/>
      <c r="E21" s="45"/>
      <c r="F21" s="45"/>
    </row>
    <row r="22" spans="1:11" ht="14.25">
      <c r="A22" s="45"/>
      <c r="B22" s="45"/>
      <c r="C22" s="45"/>
      <c r="D22" s="45"/>
      <c r="E22" s="45"/>
      <c r="F22" s="45"/>
      <c r="I22" s="15"/>
    </row>
    <row r="23" spans="1:11" ht="14.25">
      <c r="A23" s="45"/>
      <c r="B23" s="45"/>
      <c r="C23" s="45"/>
      <c r="D23" s="45"/>
      <c r="E23" s="45"/>
      <c r="F23" s="45"/>
    </row>
    <row r="24" spans="1:11" ht="14.25">
      <c r="A24" s="45"/>
      <c r="B24" s="45"/>
      <c r="C24" s="45"/>
      <c r="D24" s="45"/>
      <c r="E24" s="45"/>
      <c r="F24" s="45"/>
    </row>
    <row r="25" spans="1:11" ht="14.25">
      <c r="A25" s="45"/>
      <c r="B25" s="45"/>
      <c r="C25" s="45"/>
      <c r="D25" s="45"/>
      <c r="E25" s="45"/>
      <c r="F25" s="45"/>
    </row>
    <row r="26" spans="1:11" ht="14.25">
      <c r="A26" s="45"/>
      <c r="B26" s="45"/>
      <c r="C26" s="45"/>
      <c r="D26" s="45"/>
      <c r="E26" s="45"/>
      <c r="F26" s="45"/>
      <c r="K26" s="8"/>
    </row>
    <row r="27" spans="1:11" ht="14.25">
      <c r="A27" s="45"/>
      <c r="B27" s="45"/>
      <c r="C27" s="45"/>
      <c r="D27" s="45"/>
      <c r="E27" s="45"/>
      <c r="F27" s="45"/>
      <c r="K27" s="8"/>
    </row>
    <row r="28" spans="1:11" ht="14.25">
      <c r="A28" s="45"/>
      <c r="B28" s="45"/>
      <c r="C28" s="45"/>
      <c r="D28" s="45"/>
      <c r="E28" s="45"/>
      <c r="F28" s="45"/>
      <c r="K28" s="8"/>
    </row>
    <row r="29" spans="1:11" ht="14.25">
      <c r="A29" s="45"/>
      <c r="B29" s="45"/>
      <c r="C29" s="45"/>
      <c r="D29" s="45"/>
      <c r="E29" s="45"/>
      <c r="F29" s="45"/>
      <c r="K29" s="8"/>
    </row>
    <row r="30" spans="1:11" ht="14.25">
      <c r="A30" s="45"/>
      <c r="B30" s="45"/>
      <c r="C30" s="45"/>
      <c r="D30" s="45"/>
      <c r="E30" s="45"/>
      <c r="F30" s="45"/>
      <c r="K30" s="8"/>
    </row>
    <row r="31" spans="1:11" ht="14.25">
      <c r="A31" s="45"/>
      <c r="B31" s="45"/>
      <c r="C31" s="45"/>
      <c r="D31" s="45"/>
      <c r="E31" s="45"/>
      <c r="F31" s="45"/>
    </row>
    <row r="32" spans="1:11" ht="14.25">
      <c r="A32" s="45"/>
      <c r="B32" s="45"/>
      <c r="C32" s="45"/>
      <c r="D32" s="45"/>
      <c r="E32" s="45"/>
      <c r="F32" s="45"/>
    </row>
    <row r="33" spans="1:10" ht="14.25">
      <c r="A33" s="45"/>
      <c r="B33" s="45"/>
      <c r="C33" s="45"/>
      <c r="D33" s="45"/>
      <c r="E33" s="45"/>
      <c r="F33" s="45"/>
    </row>
    <row r="34" spans="1:10" ht="14.25">
      <c r="A34" s="45"/>
      <c r="B34" s="45"/>
      <c r="C34" s="45"/>
      <c r="D34" s="45"/>
      <c r="E34" s="45"/>
      <c r="F34" s="45"/>
    </row>
    <row r="35" spans="1:10" ht="14.25">
      <c r="A35" s="45"/>
      <c r="B35" s="45"/>
      <c r="C35" s="45"/>
      <c r="D35" s="45"/>
      <c r="E35" s="45"/>
      <c r="F35" s="45"/>
    </row>
    <row r="36" spans="1:10" ht="14.25">
      <c r="A36" s="45"/>
      <c r="B36" s="45"/>
      <c r="C36" s="45"/>
      <c r="D36" s="45"/>
      <c r="E36" s="45"/>
      <c r="F36" s="45"/>
    </row>
    <row r="37" spans="1:10" ht="14.25">
      <c r="A37" s="45"/>
      <c r="B37" s="45"/>
      <c r="C37" s="45"/>
      <c r="D37" s="45"/>
      <c r="E37" s="45"/>
      <c r="F37" s="45"/>
    </row>
    <row r="38" spans="1:10" ht="33.4">
      <c r="A38" s="45"/>
      <c r="B38" s="253" t="s">
        <v>252</v>
      </c>
      <c r="C38" s="254" t="s">
        <v>253</v>
      </c>
      <c r="D38" s="254" t="s">
        <v>254</v>
      </c>
      <c r="E38" s="254" t="s">
        <v>255</v>
      </c>
      <c r="F38" s="254" t="s">
        <v>233</v>
      </c>
    </row>
    <row r="39" spans="1:10" ht="18.75" customHeight="1">
      <c r="A39" s="45"/>
      <c r="B39" s="158" t="s">
        <v>234</v>
      </c>
      <c r="C39" s="166">
        <v>0</v>
      </c>
      <c r="D39" s="166">
        <f>C39</f>
        <v>0</v>
      </c>
      <c r="E39" s="167">
        <v>0</v>
      </c>
      <c r="F39" s="167">
        <f>E39</f>
        <v>0</v>
      </c>
    </row>
    <row r="40" spans="1:10" ht="18.75" customHeight="1">
      <c r="A40" s="45"/>
      <c r="B40" s="158" t="s">
        <v>235</v>
      </c>
      <c r="C40" s="166">
        <v>0.47569181173404701</v>
      </c>
      <c r="D40" s="166">
        <f>D39+C40</f>
        <v>0.47569181173404701</v>
      </c>
      <c r="E40" s="167">
        <v>0.36307177530601098</v>
      </c>
      <c r="F40" s="167">
        <f>F39+E40</f>
        <v>0.36307177530601098</v>
      </c>
      <c r="G40" s="25"/>
    </row>
    <row r="41" spans="1:10" ht="18.75" customHeight="1">
      <c r="A41" s="45"/>
      <c r="B41" s="158" t="s">
        <v>236</v>
      </c>
      <c r="C41" s="166">
        <v>3.28457775169321</v>
      </c>
      <c r="D41" s="166">
        <f t="shared" ref="D41:D49" si="0">D40+C41</f>
        <v>3.7602695634272569</v>
      </c>
      <c r="E41" s="167">
        <v>2.5672946253078228</v>
      </c>
      <c r="F41" s="167">
        <f t="shared" ref="F41:F50" si="1">F40+E41</f>
        <v>2.9303664006138339</v>
      </c>
      <c r="G41" s="25"/>
      <c r="I41" s="17"/>
    </row>
    <row r="42" spans="1:10" ht="18.75" customHeight="1">
      <c r="A42" s="45"/>
      <c r="B42" s="158" t="s">
        <v>237</v>
      </c>
      <c r="C42" s="166">
        <v>11.407813914634399</v>
      </c>
      <c r="D42" s="166">
        <f t="shared" si="0"/>
        <v>15.168083478061657</v>
      </c>
      <c r="E42" s="167">
        <v>9.0068974399999995</v>
      </c>
      <c r="F42" s="167">
        <f t="shared" si="1"/>
        <v>11.937263840613834</v>
      </c>
      <c r="G42" s="25"/>
    </row>
    <row r="43" spans="1:10" ht="18.75" customHeight="1">
      <c r="A43" s="45"/>
      <c r="B43" s="158" t="s">
        <v>238</v>
      </c>
      <c r="C43" s="166">
        <v>78.663822859401847</v>
      </c>
      <c r="D43" s="166">
        <f t="shared" si="0"/>
        <v>93.831906337463508</v>
      </c>
      <c r="E43" s="167">
        <v>64.194194049999993</v>
      </c>
      <c r="F43" s="167">
        <f t="shared" si="1"/>
        <v>76.131457890613831</v>
      </c>
      <c r="G43" s="25"/>
      <c r="I43" s="17"/>
    </row>
    <row r="44" spans="1:10" ht="18.75" customHeight="1">
      <c r="A44" s="45"/>
      <c r="B44" s="158" t="s">
        <v>239</v>
      </c>
      <c r="C44" s="166">
        <v>149.29149853393801</v>
      </c>
      <c r="D44" s="166">
        <f t="shared" si="0"/>
        <v>243.12340487140153</v>
      </c>
      <c r="E44" s="167">
        <v>121.41840086000005</v>
      </c>
      <c r="F44" s="167">
        <f t="shared" si="1"/>
        <v>197.54985875061388</v>
      </c>
      <c r="G44" s="25"/>
    </row>
    <row r="45" spans="1:10" ht="18.75" customHeight="1">
      <c r="A45" s="45"/>
      <c r="B45" s="158" t="s">
        <v>240</v>
      </c>
      <c r="C45" s="166">
        <v>212.95821698349701</v>
      </c>
      <c r="D45" s="166">
        <f t="shared" si="0"/>
        <v>456.08162185489857</v>
      </c>
      <c r="E45" s="167">
        <v>171.36535136999998</v>
      </c>
      <c r="F45" s="167">
        <f t="shared" si="1"/>
        <v>368.91521012061389</v>
      </c>
      <c r="G45" s="25"/>
    </row>
    <row r="46" spans="1:10" ht="18.75" customHeight="1">
      <c r="A46" s="45"/>
      <c r="B46" s="158" t="s">
        <v>241</v>
      </c>
      <c r="C46" s="166">
        <v>236.65344935505178</v>
      </c>
      <c r="D46" s="166">
        <f t="shared" si="0"/>
        <v>692.73507120995032</v>
      </c>
      <c r="E46" s="167">
        <v>191.64872248999993</v>
      </c>
      <c r="F46" s="167">
        <f t="shared" si="1"/>
        <v>560.56393261061385</v>
      </c>
      <c r="G46" s="25"/>
      <c r="J46" s="17"/>
    </row>
    <row r="47" spans="1:10" ht="18.75" customHeight="1">
      <c r="A47" s="45"/>
      <c r="B47" s="158" t="s">
        <v>242</v>
      </c>
      <c r="C47" s="166">
        <v>298.42532421200139</v>
      </c>
      <c r="D47" s="166">
        <f t="shared" si="0"/>
        <v>991.16039542195176</v>
      </c>
      <c r="E47" s="167">
        <v>240.98578614999991</v>
      </c>
      <c r="F47" s="167">
        <f t="shared" si="1"/>
        <v>801.54971876061381</v>
      </c>
      <c r="G47" s="25"/>
      <c r="H47" s="25"/>
    </row>
    <row r="48" spans="1:10" ht="18.75" customHeight="1">
      <c r="A48" s="45"/>
      <c r="B48" s="158" t="s">
        <v>243</v>
      </c>
      <c r="C48" s="166">
        <v>335.56696829556273</v>
      </c>
      <c r="D48" s="166">
        <f t="shared" si="0"/>
        <v>1326.7273637175144</v>
      </c>
      <c r="E48" s="167">
        <v>271.20515263000004</v>
      </c>
      <c r="F48" s="167">
        <f t="shared" si="1"/>
        <v>1072.754871390614</v>
      </c>
      <c r="G48" s="25"/>
    </row>
    <row r="49" spans="1:9" ht="18.75" customHeight="1">
      <c r="A49" s="45"/>
      <c r="B49" s="158" t="s">
        <v>244</v>
      </c>
      <c r="C49" s="166">
        <v>360.22603870941276</v>
      </c>
      <c r="D49" s="166">
        <f t="shared" si="0"/>
        <v>1686.9534024269271</v>
      </c>
      <c r="E49" s="167">
        <v>283.15462411999999</v>
      </c>
      <c r="F49" s="167">
        <f t="shared" si="1"/>
        <v>1355.9094955106139</v>
      </c>
      <c r="G49" s="1"/>
      <c r="H49" s="1"/>
      <c r="I49" s="1"/>
    </row>
    <row r="50" spans="1:9" ht="18.75" customHeight="1">
      <c r="A50" s="45"/>
      <c r="B50" s="158" t="s">
        <v>245</v>
      </c>
      <c r="C50" s="166">
        <v>418.37319501390255</v>
      </c>
      <c r="D50" s="166">
        <f>D49+C50</f>
        <v>2105.3265974408296</v>
      </c>
      <c r="E50" s="167">
        <v>341.26729852999978</v>
      </c>
      <c r="F50" s="167">
        <f t="shared" si="1"/>
        <v>1697.1767940406137</v>
      </c>
      <c r="G50" s="1"/>
      <c r="H50" s="1"/>
      <c r="I50" s="1"/>
    </row>
    <row r="51" spans="1:9" ht="18.75" customHeight="1">
      <c r="A51" s="45"/>
      <c r="B51" s="158" t="s">
        <v>246</v>
      </c>
      <c r="C51" s="166">
        <v>389.86126571897148</v>
      </c>
      <c r="D51" s="166">
        <f>D50+C51</f>
        <v>2495.1878631598011</v>
      </c>
      <c r="E51" s="167">
        <v>348.8290333000005</v>
      </c>
      <c r="F51" s="167">
        <f>F50+E51</f>
        <v>2046.0058273406141</v>
      </c>
      <c r="G51" s="1"/>
      <c r="H51" s="1"/>
      <c r="I51" s="1"/>
    </row>
    <row r="52" spans="1:9" ht="18.75" customHeight="1">
      <c r="A52" s="45"/>
      <c r="B52" s="158" t="s">
        <v>247</v>
      </c>
      <c r="C52" s="166">
        <v>401.39988799999998</v>
      </c>
      <c r="D52" s="166">
        <f>D51+C52</f>
        <v>2896.587751159801</v>
      </c>
      <c r="E52" s="167">
        <v>383.38353899999998</v>
      </c>
      <c r="F52" s="167">
        <f>F51+E52</f>
        <v>2429.3893663406143</v>
      </c>
      <c r="G52" s="1"/>
      <c r="H52" s="1"/>
      <c r="I52" s="1"/>
    </row>
    <row r="53" spans="1:9" ht="18.75" customHeight="1">
      <c r="A53" s="45"/>
      <c r="B53" s="158" t="s">
        <v>248</v>
      </c>
      <c r="C53" s="166">
        <v>417.26085287250481</v>
      </c>
      <c r="D53" s="166">
        <f>D52+C53</f>
        <v>3313.848604032306</v>
      </c>
      <c r="E53" s="167">
        <v>411.0982559000002</v>
      </c>
      <c r="F53" s="167">
        <f>F52+E53</f>
        <v>2840.4876222406147</v>
      </c>
      <c r="G53" s="1"/>
      <c r="H53" s="1"/>
      <c r="I53" s="1"/>
    </row>
    <row r="54" spans="1:9" ht="18.75" customHeight="1">
      <c r="A54" s="45"/>
      <c r="B54" s="290" t="s">
        <v>86</v>
      </c>
      <c r="C54" s="168">
        <f>SUM(C39:C53)</f>
        <v>3313.848604032306</v>
      </c>
      <c r="D54" s="168">
        <f>SUM(D39:D53)</f>
        <v>16320.968026486067</v>
      </c>
      <c r="E54" s="168">
        <f>SUM(E39:E53)</f>
        <v>2840.4876222406147</v>
      </c>
      <c r="F54" s="168">
        <f>SUM(F39:F53)</f>
        <v>13461.664857013287</v>
      </c>
    </row>
    <row r="55" spans="1:9" ht="15.75">
      <c r="A55" s="45"/>
      <c r="B55" s="111"/>
      <c r="C55" s="111"/>
      <c r="D55" s="111"/>
      <c r="E55" s="111"/>
      <c r="F55" s="111"/>
    </row>
    <row r="56" spans="1:9" ht="15.75">
      <c r="A56" s="45"/>
      <c r="B56" s="136" t="s">
        <v>68</v>
      </c>
      <c r="C56" s="111"/>
      <c r="D56" s="169"/>
      <c r="E56" s="170"/>
      <c r="F56" s="111"/>
    </row>
    <row r="57" spans="1:9" ht="15.75">
      <c r="A57" s="45"/>
      <c r="B57" s="111"/>
      <c r="C57" s="111"/>
      <c r="D57" s="111"/>
      <c r="E57" s="171"/>
      <c r="F57" s="111"/>
    </row>
    <row r="58" spans="1:9" ht="15.75">
      <c r="A58" s="45"/>
      <c r="B58" s="111"/>
      <c r="C58" s="111"/>
      <c r="D58" s="111"/>
      <c r="E58" s="111"/>
      <c r="F58" s="111"/>
    </row>
    <row r="59" spans="1:9" ht="15.75">
      <c r="A59" s="45"/>
      <c r="B59" s="111"/>
      <c r="C59" s="111"/>
      <c r="D59" s="111"/>
      <c r="E59" s="111"/>
      <c r="F59" s="111"/>
    </row>
    <row r="60" spans="1:9" ht="14.25">
      <c r="A60" s="45"/>
      <c r="B60" s="45"/>
      <c r="C60" s="45"/>
      <c r="D60" s="45"/>
      <c r="E60" s="45"/>
      <c r="F60" s="45"/>
    </row>
    <row r="61" spans="1:9" ht="14.25">
      <c r="A61" s="45"/>
      <c r="B61" s="45"/>
      <c r="C61" s="45"/>
      <c r="D61" s="45"/>
      <c r="E61" s="45"/>
      <c r="F61" s="45"/>
    </row>
    <row r="62" spans="1:9" ht="14.25">
      <c r="A62" s="45"/>
      <c r="B62" s="45"/>
      <c r="C62" s="45"/>
      <c r="D62" s="45"/>
      <c r="E62" s="45"/>
      <c r="F62" s="45"/>
    </row>
  </sheetData>
  <phoneticPr fontId="19" type="noConversion"/>
  <hyperlinks>
    <hyperlink ref="B56" location="Information!A1" display="Return to information tab" xr:uid="{738393F3-15FA-47D6-A3ED-A8C97C7A27B8}"/>
  </hyperlinks>
  <pageMargins left="0.7" right="0.7" top="0.75" bottom="0.75" header="0.3" footer="0.3"/>
  <pageSetup paperSize="9" orientation="portrait" r:id="rId1"/>
  <headerFooter>
    <oddHeader>&amp;C&amp;"Aptos"&amp;10&amp;K000000 OFFICIAL&amp;1#_x000D_&amp;"Arial"&amp;11&amp;K000000&amp;"Arial"&amp;11&amp;K000000&amp;"Arial"&amp;11&amp;K000000&amp;"Verdana,Regular"&amp;10&amp;K000000Internal Only</oddHeader>
    <oddFooter>&amp;C&amp;"Verdana,Regular"&amp;10&amp;K000000Internal Only_x000D_&amp;1#&amp;"Aptos"&amp;10&amp;K000000 OFFICIAL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elect Content Type" ma:contentTypeID="0x010100225A259685941848877D3B9290CD743E00530BE65E8B5B0F4B89D2A91415F264B8" ma:contentTypeVersion="13" ma:contentTypeDescription="Select Content Type from drop-down above" ma:contentTypeScope="" ma:versionID="3468c7b40b4bea7efc8d683866869a20">
  <xsd:schema xmlns:xsd="http://www.w3.org/2001/XMLSchema" xmlns:xs="http://www.w3.org/2001/XMLSchema" xmlns:p="http://schemas.microsoft.com/office/2006/metadata/properties" xmlns:ns1="http://schemas.microsoft.com/sharepoint/v3" xmlns:ns2="0ce99671-f09b-4148-8a46-ffda6f023446" targetNamespace="http://schemas.microsoft.com/office/2006/metadata/properties" ma:root="true" ma:fieldsID="bd09b035578f7306968c74e9b5de2052" ns1:_="" ns2:_="">
    <xsd:import namespace="http://schemas.microsoft.com/sharepoint/v3"/>
    <xsd:import namespace="0ce99671-f09b-4148-8a46-ffda6f023446"/>
    <xsd:element name="properties">
      <xsd:complexType>
        <xsd:sequence>
          <xsd:element name="documentManagement">
            <xsd:complexType>
              <xsd:all>
                <xsd:element ref="ns2:Select_x0020_Content_x0020_Type_x0020_Above" minOccurs="0"/>
                <xsd:element ref="ns2:Classification" minOccurs="0"/>
                <xsd:element ref="ns2:Descriptor" minOccurs="0"/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e99671-f09b-4148-8a46-ffda6f023446" elementFormDefault="qualified">
    <xsd:import namespace="http://schemas.microsoft.com/office/2006/documentManagement/types"/>
    <xsd:import namespace="http://schemas.microsoft.com/office/infopath/2007/PartnerControls"/>
    <xsd:element name="Select_x0020_Content_x0020_Type_x0020_Above" ma:index="1" nillable="true" ma:displayName="Select Content Type Above" ma:description="Ensure you select the correct Content Type" ma:hidden="true" ma:internalName="Select_x0020_Content_x0020_Type_x0020_Above" ma:readOnly="false">
      <xsd:simpleType>
        <xsd:restriction base="dms:Text">
          <xsd:maxLength value="1"/>
        </xsd:restriction>
      </xsd:simpleType>
    </xsd:element>
    <xsd:element name="Classification" ma:index="3" nillable="true" ma:displayName="Classification" ma:default="Unclassified" ma:format="Dropdown" ma:hidden="true" ma:internalName="Classification" ma:readOnly="false">
      <xsd:simpleType>
        <xsd:restriction base="dms:Choice">
          <xsd:enumeration value="Unclassified"/>
          <xsd:enumeration value="Protect"/>
          <xsd:enumeration value="Restricted"/>
        </xsd:restriction>
      </xsd:simpleType>
    </xsd:element>
    <xsd:element name="Descriptor" ma:index="4" nillable="true" ma:displayName="Descriptor" ma:format="Dropdown" ma:hidden="true" ma:internalName="Descriptor" ma:readOnly="false">
      <xsd:simpleType>
        <xsd:restriction base="dms:Choice">
          <xsd:enumeration value="Commercial"/>
          <xsd:enumeration value="Management"/>
          <xsd:enumeration value="Market Sensitive"/>
          <xsd:enumeration value="Staff"/>
        </xsd:restriction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sisl xmlns:xsd="http://www.w3.org/2001/XMLSchema" xmlns:xsi="http://www.w3.org/2001/XMLSchema-instance" xmlns="http://www.boldonjames.com/2008/01/sie/internal/label" sislVersion="0" policy="973096ae-7329-4b3b-9368-47aeba6959e1" origin="defaultValue">
  <element uid="id_classification_nonbusiness" value=""/>
  <element uid="eaadb568-f939-47e9-ab90-f00bdd47735e" value=""/>
</sisl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elect_x0020_Content_x0020_Type_x0020_Above xmlns="0ce99671-f09b-4148-8a46-ffda6f023446" xsi:nil="true"/>
    <Classification xmlns="0ce99671-f09b-4148-8a46-ffda6f023446">Unclassified</Classification>
    <_ip_UnifiedCompliancePolicyProperties xmlns="http://schemas.microsoft.com/sharepoint/v3" xsi:nil="true"/>
    <Descriptor xmlns="0ce99671-f09b-4148-8a46-ffda6f023446" xsi:nil="true"/>
  </documentManagement>
</p:properties>
</file>

<file path=customXml/itemProps1.xml><?xml version="1.0" encoding="utf-8"?>
<ds:datastoreItem xmlns:ds="http://schemas.openxmlformats.org/officeDocument/2006/customXml" ds:itemID="{C11DF172-7BA9-4F16-B688-1B3F633E0C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DCBAD6-7D4C-41A7-B791-84EA70C7CB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ce99671-f09b-4148-8a46-ffda6f0234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3D2F00-4C27-4151-8507-8DD1597837B9}">
  <ds:schemaRefs>
    <ds:schemaRef ds:uri="http://www.w3.org/2001/XMLSchema"/>
    <ds:schemaRef ds:uri="http://www.boldonjames.com/2008/01/sie/internal/label"/>
  </ds:schemaRefs>
</ds:datastoreItem>
</file>

<file path=customXml/itemProps4.xml><?xml version="1.0" encoding="utf-8"?>
<ds:datastoreItem xmlns:ds="http://schemas.openxmlformats.org/officeDocument/2006/customXml" ds:itemID="{D89DB1D2-FAC3-46A2-AB84-72503FC65575}">
  <ds:schemaRefs>
    <ds:schemaRef ds:uri="0ce99671-f09b-4148-8a46-ffda6f02344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Information</vt:lpstr>
      <vt:lpstr>Scheme Years</vt:lpstr>
      <vt:lpstr>Fig 2.1</vt:lpstr>
      <vt:lpstr>Fig 2.2</vt:lpstr>
      <vt:lpstr>Fig 2.3</vt:lpstr>
      <vt:lpstr>Fig 2.4</vt:lpstr>
      <vt:lpstr>Fig 2.5</vt:lpstr>
      <vt:lpstr>Fig 3.1</vt:lpstr>
      <vt:lpstr>Fig 3.2</vt:lpstr>
      <vt:lpstr>Fig 3.3</vt:lpstr>
      <vt:lpstr>Fig 4.1</vt:lpstr>
      <vt:lpstr>Fig 4.2</vt:lpstr>
      <vt:lpstr>Fig 4.3</vt:lpstr>
      <vt:lpstr>Fig 4.4</vt:lpstr>
      <vt:lpstr>Fig 4.5</vt:lpstr>
      <vt:lpstr>Fig 5.1</vt:lpstr>
      <vt:lpstr>Fig A1.1</vt:lpstr>
      <vt:lpstr>Fig A1.2</vt:lpstr>
      <vt:lpstr>'Fig 3.3'!_ftnref1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NDRHI Annual Report - SY15 Dataset</dc:title>
  <dc:subject/>
  <dc:creator/>
  <cp:keywords/>
  <dc:description/>
  <cp:lastModifiedBy/>
  <cp:revision>1</cp:revision>
  <dcterms:created xsi:type="dcterms:W3CDTF">2026-07-28T10:56:34Z</dcterms:created>
  <dcterms:modified xsi:type="dcterms:W3CDTF">2026-07-30T15:06:26Z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ee3434-f7af-4edb-a29e-2a21d151ac0d_Enabled">
    <vt:lpwstr>true</vt:lpwstr>
  </property>
  <property fmtid="{D5CDD505-2E9C-101B-9397-08002B2CF9AE}" pid="3" name="MSIP_Label_5aee3434-f7af-4edb-a29e-2a21d151ac0d_SetDate">
    <vt:lpwstr>2026-07-28T10:56:38Z</vt:lpwstr>
  </property>
  <property fmtid="{D5CDD505-2E9C-101B-9397-08002B2CF9AE}" pid="4" name="MSIP_Label_5aee3434-f7af-4edb-a29e-2a21d151ac0d_Method">
    <vt:lpwstr>Privileged</vt:lpwstr>
  </property>
  <property fmtid="{D5CDD505-2E9C-101B-9397-08002B2CF9AE}" pid="5" name="MSIP_Label_5aee3434-f7af-4edb-a29e-2a21d151ac0d_Name">
    <vt:lpwstr>OFFICIAL -</vt:lpwstr>
  </property>
  <property fmtid="{D5CDD505-2E9C-101B-9397-08002B2CF9AE}" pid="6" name="MSIP_Label_5aee3434-f7af-4edb-a29e-2a21d151ac0d_SiteId">
    <vt:lpwstr>185562ad-39bc-4840-8e40-be6216340c52</vt:lpwstr>
  </property>
  <property fmtid="{D5CDD505-2E9C-101B-9397-08002B2CF9AE}" pid="7" name="MSIP_Label_5aee3434-f7af-4edb-a29e-2a21d151ac0d_ActionId">
    <vt:lpwstr>0ef104a6-44b0-404b-9807-2fa6f637b945</vt:lpwstr>
  </property>
  <property fmtid="{D5CDD505-2E9C-101B-9397-08002B2CF9AE}" pid="8" name="MSIP_Label_5aee3434-f7af-4edb-a29e-2a21d151ac0d_ContentBits">
    <vt:lpwstr>3</vt:lpwstr>
  </property>
  <property fmtid="{D5CDD505-2E9C-101B-9397-08002B2CF9AE}" pid="9" name="MSIP_Label_5aee3434-f7af-4edb-a29e-2a21d151ac0d_Tag">
    <vt:lpwstr>10, 0, 1, 1</vt:lpwstr>
  </property>
  <property fmtid="{D5CDD505-2E9C-101B-9397-08002B2CF9AE}" pid="10" name="ContentTypeId">
    <vt:lpwstr>0x010100225A259685941848877D3B9290CD743E00530BE65E8B5B0F4B89D2A91415F264B8</vt:lpwstr>
  </property>
</Properties>
</file>